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26000_5-14026010/WorkingDocLib/分類外のもの（係単位での管理）/会計第一係/会計一係Ｂ/01 契約関係/01 入札/R8/08-1電力供給【高圧】（★政府調達）/01公告・官報掲載起案/"/>
    </mc:Choice>
  </mc:AlternateContent>
  <xr:revisionPtr revIDLastSave="116" documentId="13_ncr:1_{6813BB4D-43EB-4C93-BA7E-1FB083F8AB95}" xr6:coauthVersionLast="47" xr6:coauthVersionMax="47" xr10:uidLastSave="{DBBA4B38-DD66-4247-B0C8-83C2FC365E83}"/>
  <bookViews>
    <workbookView xWindow="-120" yWindow="-120" windowWidth="29040" windowHeight="15720" xr2:uid="{00000000-000D-0000-FFFF-FFFF00000000}"/>
  </bookViews>
  <sheets>
    <sheet name="入札書別紙" sheetId="8" r:id="rId1"/>
  </sheets>
  <definedNames>
    <definedName name="_xlnm._FilterDatabase" localSheetId="0" hidden="1">入札書別紙!$A$2:$G$72</definedName>
    <definedName name="_xlnm.Print_Area" localSheetId="0">入札書別紙!$A$1:$O$89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8" l="1"/>
  <c r="L9" i="8"/>
  <c r="L19" i="8"/>
  <c r="L69" i="8" l="1"/>
  <c r="L68" i="8"/>
  <c r="L67" i="8"/>
  <c r="L66" i="8"/>
  <c r="L65" i="8"/>
  <c r="L64" i="8"/>
  <c r="L63" i="8"/>
  <c r="L62" i="8"/>
  <c r="L61" i="8"/>
  <c r="L60" i="8"/>
  <c r="L59" i="8"/>
  <c r="L58" i="8"/>
  <c r="L56" i="8"/>
  <c r="L55" i="8"/>
  <c r="L54" i="8"/>
  <c r="L53" i="8"/>
  <c r="L52" i="8"/>
  <c r="L51" i="8"/>
  <c r="L50" i="8"/>
  <c r="L49" i="8"/>
  <c r="L48" i="8"/>
  <c r="L47" i="8"/>
  <c r="L46" i="8"/>
  <c r="L45" i="8"/>
  <c r="L43" i="8"/>
  <c r="L42" i="8"/>
  <c r="L41" i="8"/>
  <c r="L40" i="8"/>
  <c r="L39" i="8"/>
  <c r="L38" i="8"/>
  <c r="L37" i="8"/>
  <c r="L36" i="8"/>
  <c r="L35" i="8"/>
  <c r="L34" i="8"/>
  <c r="L33" i="8"/>
  <c r="L32" i="8"/>
  <c r="L30" i="8"/>
  <c r="L29" i="8"/>
  <c r="L28" i="8"/>
  <c r="L27" i="8"/>
  <c r="L26" i="8"/>
  <c r="L25" i="8"/>
  <c r="L24" i="8"/>
  <c r="L23" i="8"/>
  <c r="L22" i="8"/>
  <c r="L21" i="8"/>
  <c r="L20" i="8"/>
  <c r="L7" i="8"/>
  <c r="L8" i="8"/>
  <c r="L10" i="8"/>
  <c r="L11" i="8"/>
  <c r="L12" i="8"/>
  <c r="L13" i="8"/>
  <c r="L14" i="8"/>
  <c r="L15" i="8"/>
  <c r="L16" i="8"/>
  <c r="L17" i="8"/>
  <c r="L6" i="8"/>
  <c r="K6" i="8"/>
  <c r="G7" i="8"/>
  <c r="K9" i="8"/>
  <c r="G17" i="8"/>
  <c r="G9" i="8"/>
  <c r="G6" i="8"/>
  <c r="K36" i="8" l="1"/>
  <c r="K28" i="8"/>
  <c r="K69" i="8"/>
  <c r="K68" i="8"/>
  <c r="K67" i="8"/>
  <c r="K66" i="8"/>
  <c r="K65" i="8"/>
  <c r="K64" i="8"/>
  <c r="K63" i="8"/>
  <c r="K62" i="8"/>
  <c r="K61" i="8"/>
  <c r="K60" i="8"/>
  <c r="K59" i="8"/>
  <c r="K58" i="8"/>
  <c r="K56" i="8"/>
  <c r="K55" i="8"/>
  <c r="K54" i="8"/>
  <c r="K53" i="8"/>
  <c r="K52" i="8"/>
  <c r="K51" i="8"/>
  <c r="K50" i="8"/>
  <c r="K49" i="8"/>
  <c r="K48" i="8"/>
  <c r="K47" i="8"/>
  <c r="K46" i="8"/>
  <c r="K45" i="8"/>
  <c r="K43" i="8"/>
  <c r="K42" i="8"/>
  <c r="K41" i="8"/>
  <c r="K40" i="8"/>
  <c r="K39" i="8"/>
  <c r="K38" i="8"/>
  <c r="K37" i="8"/>
  <c r="K35" i="8"/>
  <c r="K34" i="8"/>
  <c r="K33" i="8"/>
  <c r="K32" i="8"/>
  <c r="K30" i="8"/>
  <c r="K29" i="8"/>
  <c r="K27" i="8"/>
  <c r="K26" i="8"/>
  <c r="K25" i="8"/>
  <c r="K24" i="8"/>
  <c r="K23" i="8"/>
  <c r="K22" i="8"/>
  <c r="K21" i="8"/>
  <c r="K20" i="8"/>
  <c r="K19" i="8"/>
  <c r="K17" i="8"/>
  <c r="K16" i="8"/>
  <c r="K10" i="8"/>
  <c r="K11" i="8"/>
  <c r="K12" i="8"/>
  <c r="K13" i="8"/>
  <c r="K14" i="8"/>
  <c r="K15" i="8"/>
  <c r="K8" i="8"/>
  <c r="K7" i="8"/>
  <c r="G54" i="8"/>
  <c r="G67" i="8"/>
  <c r="G69" i="8"/>
  <c r="G68" i="8"/>
  <c r="G66" i="8"/>
  <c r="G65" i="8"/>
  <c r="G64" i="8"/>
  <c r="G63" i="8"/>
  <c r="G62" i="8"/>
  <c r="G61" i="8"/>
  <c r="G60" i="8"/>
  <c r="G59" i="8"/>
  <c r="G58" i="8"/>
  <c r="G56" i="8"/>
  <c r="G55" i="8"/>
  <c r="G53" i="8"/>
  <c r="G52" i="8"/>
  <c r="G51" i="8"/>
  <c r="G50" i="8"/>
  <c r="G49" i="8"/>
  <c r="G48" i="8"/>
  <c r="G47" i="8"/>
  <c r="G46" i="8"/>
  <c r="G45" i="8"/>
  <c r="G43" i="8"/>
  <c r="G42" i="8"/>
  <c r="G41" i="8"/>
  <c r="G40" i="8"/>
  <c r="G39" i="8"/>
  <c r="G38" i="8"/>
  <c r="G37" i="8"/>
  <c r="G36" i="8"/>
  <c r="G35" i="8"/>
  <c r="G34" i="8"/>
  <c r="G33" i="8"/>
  <c r="G32" i="8"/>
  <c r="G30" i="8"/>
  <c r="G29" i="8"/>
  <c r="G28" i="8"/>
  <c r="G27" i="8"/>
  <c r="G26" i="8"/>
  <c r="G25" i="8"/>
  <c r="G24" i="8"/>
  <c r="G23" i="8"/>
  <c r="G22" i="8"/>
  <c r="G21" i="8"/>
  <c r="G20" i="8"/>
  <c r="G19" i="8"/>
  <c r="G16" i="8"/>
  <c r="G12" i="8"/>
  <c r="G11" i="8"/>
  <c r="G10" i="8"/>
  <c r="G8" i="8"/>
  <c r="G13" i="8"/>
  <c r="G14" i="8"/>
  <c r="G15" i="8"/>
  <c r="N6" i="8" l="1"/>
  <c r="O6" i="8" s="1"/>
  <c r="N28" i="8" l="1"/>
  <c r="O28" i="8" s="1"/>
  <c r="N69" i="8" l="1"/>
  <c r="N68" i="8"/>
  <c r="N67" i="8"/>
  <c r="N66" i="8"/>
  <c r="N65" i="8"/>
  <c r="N64" i="8"/>
  <c r="N63" i="8"/>
  <c r="N62" i="8"/>
  <c r="O62" i="8" s="1"/>
  <c r="N61" i="8"/>
  <c r="N60" i="8"/>
  <c r="N59" i="8"/>
  <c r="N58" i="8"/>
  <c r="N56" i="8"/>
  <c r="N55" i="8"/>
  <c r="N54" i="8"/>
  <c r="N53" i="8"/>
  <c r="N52" i="8"/>
  <c r="N51" i="8"/>
  <c r="N50" i="8"/>
  <c r="N49" i="8"/>
  <c r="N48" i="8"/>
  <c r="N47" i="8"/>
  <c r="N46" i="8"/>
  <c r="N45" i="8"/>
  <c r="N43" i="8"/>
  <c r="N42" i="8"/>
  <c r="N41" i="8"/>
  <c r="N40" i="8"/>
  <c r="N39" i="8"/>
  <c r="N38" i="8"/>
  <c r="N37" i="8"/>
  <c r="N36" i="8"/>
  <c r="N35" i="8"/>
  <c r="N34" i="8"/>
  <c r="N33" i="8"/>
  <c r="N32" i="8"/>
  <c r="N30" i="8"/>
  <c r="N29" i="8"/>
  <c r="N27" i="8"/>
  <c r="N26" i="8"/>
  <c r="N25" i="8"/>
  <c r="N24" i="8"/>
  <c r="N23" i="8"/>
  <c r="N22" i="8"/>
  <c r="O22" i="8" s="1"/>
  <c r="N21" i="8"/>
  <c r="N20" i="8"/>
  <c r="N19" i="8"/>
  <c r="O19" i="8" s="1"/>
  <c r="N17" i="8"/>
  <c r="N16" i="8"/>
  <c r="N15" i="8"/>
  <c r="N14" i="8"/>
  <c r="N13" i="8"/>
  <c r="N12" i="8"/>
  <c r="N11" i="8"/>
  <c r="N10" i="8"/>
  <c r="N9" i="8"/>
  <c r="N8" i="8"/>
  <c r="O8" i="8" s="1"/>
  <c r="N7" i="8"/>
  <c r="O7" i="8" l="1"/>
  <c r="O9" i="8"/>
  <c r="O10" i="8"/>
  <c r="O11" i="8"/>
  <c r="O12" i="8"/>
  <c r="O13" i="8"/>
  <c r="O14" i="8"/>
  <c r="O15" i="8"/>
  <c r="O16" i="8"/>
  <c r="O17" i="8"/>
  <c r="O69" i="8"/>
  <c r="O68" i="8"/>
  <c r="O67" i="8"/>
  <c r="O66" i="8"/>
  <c r="O65" i="8"/>
  <c r="O64" i="8"/>
  <c r="O63" i="8"/>
  <c r="O61" i="8"/>
  <c r="O60" i="8"/>
  <c r="O59" i="8"/>
  <c r="O58" i="8"/>
  <c r="O56" i="8"/>
  <c r="O55" i="8"/>
  <c r="O54" i="8"/>
  <c r="O53" i="8"/>
  <c r="O52" i="8"/>
  <c r="O51" i="8"/>
  <c r="O50" i="8"/>
  <c r="O49" i="8"/>
  <c r="O48" i="8"/>
  <c r="O47" i="8"/>
  <c r="O46" i="8"/>
  <c r="O45" i="8"/>
  <c r="O43" i="8"/>
  <c r="O42" i="8"/>
  <c r="O41" i="8"/>
  <c r="O40" i="8"/>
  <c r="O39" i="8"/>
  <c r="O38" i="8"/>
  <c r="O37" i="8"/>
  <c r="O36" i="8"/>
  <c r="O35" i="8"/>
  <c r="O34" i="8"/>
  <c r="O33" i="8"/>
  <c r="O32" i="8"/>
  <c r="O30" i="8"/>
  <c r="O29" i="8"/>
  <c r="O27" i="8"/>
  <c r="O26" i="8"/>
  <c r="O25" i="8"/>
  <c r="O24" i="8"/>
  <c r="O23" i="8"/>
  <c r="O21" i="8"/>
  <c r="O20" i="8"/>
  <c r="O18" i="8" l="1"/>
  <c r="O70" i="8"/>
  <c r="O57" i="8"/>
  <c r="O44" i="8"/>
  <c r="O31" i="8"/>
  <c r="O75" i="8" l="1"/>
</calcChain>
</file>

<file path=xl/sharedStrings.xml><?xml version="1.0" encoding="utf-8"?>
<sst xmlns="http://schemas.openxmlformats.org/spreadsheetml/2006/main" count="128" uniqueCount="73">
  <si>
    <t>需要場所</t>
    <rPh sb="0" eb="2">
      <t>ジュヨウ</t>
    </rPh>
    <rPh sb="2" eb="4">
      <t>バショ</t>
    </rPh>
    <phoneticPr fontId="4"/>
  </si>
  <si>
    <t>a</t>
    <phoneticPr fontId="3"/>
  </si>
  <si>
    <t>基本料金</t>
    <rPh sb="0" eb="2">
      <t>キホン</t>
    </rPh>
    <rPh sb="2" eb="4">
      <t>リョウキン</t>
    </rPh>
    <phoneticPr fontId="3"/>
  </si>
  <si>
    <t>（円）</t>
    <rPh sb="1" eb="2">
      <t>エン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</si>
  <si>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</si>
  <si>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e</t>
    <phoneticPr fontId="3"/>
  </si>
  <si>
    <t>合計
(小数点以下月ごとに切捨）</t>
    <rPh sb="0" eb="2">
      <t>ゴウケイ</t>
    </rPh>
    <rPh sb="4" eb="7">
      <t>ショウスウテン</t>
    </rPh>
    <rPh sb="7" eb="9">
      <t>イカ</t>
    </rPh>
    <rPh sb="9" eb="10">
      <t>ツキ</t>
    </rPh>
    <rPh sb="13" eb="15">
      <t>キリス</t>
    </rPh>
    <phoneticPr fontId="4"/>
  </si>
  <si>
    <t>基本料金（単価には消費税含む）</t>
    <rPh sb="0" eb="2">
      <t>キホン</t>
    </rPh>
    <rPh sb="2" eb="4">
      <t>リョウキン</t>
    </rPh>
    <rPh sb="5" eb="7">
      <t>タンカ</t>
    </rPh>
    <rPh sb="9" eb="12">
      <t>ショウヒゼイ</t>
    </rPh>
    <rPh sb="12" eb="13">
      <t>フク</t>
    </rPh>
    <phoneticPr fontId="4"/>
  </si>
  <si>
    <t>①</t>
    <phoneticPr fontId="3"/>
  </si>
  <si>
    <t>予定
契約
電力</t>
    <rPh sb="0" eb="2">
      <t>ヨテイ</t>
    </rPh>
    <rPh sb="3" eb="5">
      <t>ケイヤク</t>
    </rPh>
    <rPh sb="6" eb="8">
      <t>デンリョク</t>
    </rPh>
    <phoneticPr fontId="3"/>
  </si>
  <si>
    <t>基本
料金
単価</t>
    <rPh sb="0" eb="2">
      <t>キホン</t>
    </rPh>
    <rPh sb="3" eb="5">
      <t>リョウキン</t>
    </rPh>
    <rPh sb="6" eb="8">
      <t>タンカ</t>
    </rPh>
    <phoneticPr fontId="3"/>
  </si>
  <si>
    <t>富山労働
総合庁舎</t>
    <rPh sb="0" eb="2">
      <t>トヤマ</t>
    </rPh>
    <rPh sb="2" eb="4">
      <t>ロウドウ</t>
    </rPh>
    <rPh sb="5" eb="7">
      <t>ソウゴウ</t>
    </rPh>
    <rPh sb="7" eb="9">
      <t>チョウシャ</t>
    </rPh>
    <phoneticPr fontId="3"/>
  </si>
  <si>
    <t>富山公共
職業安定所</t>
    <rPh sb="0" eb="2">
      <t>トヤマ</t>
    </rPh>
    <rPh sb="2" eb="4">
      <t>コウキョウ</t>
    </rPh>
    <rPh sb="5" eb="7">
      <t>ショクギョウ</t>
    </rPh>
    <rPh sb="7" eb="9">
      <t>アンテイ</t>
    </rPh>
    <rPh sb="9" eb="10">
      <t>ジョ</t>
    </rPh>
    <phoneticPr fontId="3"/>
  </si>
  <si>
    <t>氷見公共
職業安定所</t>
    <rPh sb="0" eb="2">
      <t>ヒミ</t>
    </rPh>
    <rPh sb="2" eb="4">
      <t>コウキョウ</t>
    </rPh>
    <rPh sb="5" eb="7">
      <t>ショクギョウ</t>
    </rPh>
    <rPh sb="7" eb="9">
      <t>アンテイ</t>
    </rPh>
    <rPh sb="9" eb="10">
      <t>ジョ</t>
    </rPh>
    <phoneticPr fontId="3"/>
  </si>
  <si>
    <t>滑川公共
職業安定所</t>
    <rPh sb="0" eb="2">
      <t>ナメリカワ</t>
    </rPh>
    <rPh sb="2" eb="4">
      <t>コウキョウ</t>
    </rPh>
    <rPh sb="5" eb="7">
      <t>ショクギョウ</t>
    </rPh>
    <rPh sb="7" eb="9">
      <t>アンテイ</t>
    </rPh>
    <rPh sb="9" eb="10">
      <t>ジョ</t>
    </rPh>
    <phoneticPr fontId="3"/>
  </si>
  <si>
    <t>電力量
料金
単価</t>
    <rPh sb="0" eb="2">
      <t>デンリョク</t>
    </rPh>
    <rPh sb="2" eb="3">
      <t>リョウ</t>
    </rPh>
    <rPh sb="4" eb="6">
      <t>リョウキン</t>
    </rPh>
    <rPh sb="7" eb="9">
      <t>タンカ</t>
    </rPh>
    <phoneticPr fontId="3"/>
  </si>
  <si>
    <t>③</t>
    <phoneticPr fontId="3"/>
  </si>
  <si>
    <t>⑤</t>
    <phoneticPr fontId="3"/>
  </si>
  <si>
    <t>予定
電力
使用量</t>
    <rPh sb="0" eb="2">
      <t>ヨテイ</t>
    </rPh>
    <rPh sb="3" eb="5">
      <t>デンリョク</t>
    </rPh>
    <rPh sb="6" eb="9">
      <t>シヨウリョウ</t>
    </rPh>
    <phoneticPr fontId="3"/>
  </si>
  <si>
    <t>高岡公共
職業安定所</t>
    <rPh sb="0" eb="2">
      <t>タカオカ</t>
    </rPh>
    <rPh sb="2" eb="4">
      <t>コウキョウ</t>
    </rPh>
    <rPh sb="5" eb="7">
      <t>ショクギョウ</t>
    </rPh>
    <rPh sb="7" eb="9">
      <t>アンテイ</t>
    </rPh>
    <rPh sb="9" eb="10">
      <t>ジョ</t>
    </rPh>
    <phoneticPr fontId="3"/>
  </si>
  <si>
    <t>計（消費税込）</t>
    <rPh sb="0" eb="1">
      <t>ケイ</t>
    </rPh>
    <rPh sb="2" eb="5">
      <t>ショウヒゼイ</t>
    </rPh>
    <rPh sb="5" eb="6">
      <t>コ</t>
    </rPh>
    <phoneticPr fontId="3"/>
  </si>
  <si>
    <t>（kWh）</t>
    <phoneticPr fontId="3"/>
  </si>
  <si>
    <t>（kWh）</t>
    <phoneticPr fontId="3"/>
  </si>
  <si>
    <t>（円/kWh)</t>
    <rPh sb="1" eb="2">
      <t>エン</t>
    </rPh>
    <phoneticPr fontId="3"/>
  </si>
  <si>
    <t>（円/kW)</t>
    <rPh sb="1" eb="2">
      <t>エン</t>
    </rPh>
    <phoneticPr fontId="3"/>
  </si>
  <si>
    <t>（kW）</t>
    <phoneticPr fontId="3"/>
  </si>
  <si>
    <t>再エネ特約料金（単価には消費税含む）</t>
    <rPh sb="0" eb="1">
      <t>サイ</t>
    </rPh>
    <rPh sb="3" eb="5">
      <t>トクヤク</t>
    </rPh>
    <rPh sb="5" eb="7">
      <t>リョウキン</t>
    </rPh>
    <rPh sb="8" eb="10">
      <t>タンカ</t>
    </rPh>
    <rPh sb="12" eb="15">
      <t>ショウヒゼイ</t>
    </rPh>
    <rPh sb="15" eb="16">
      <t>フク</t>
    </rPh>
    <phoneticPr fontId="3"/>
  </si>
  <si>
    <t>再エネ
特約
単価</t>
    <rPh sb="0" eb="1">
      <t>サイ</t>
    </rPh>
    <rPh sb="4" eb="6">
      <t>トクヤク</t>
    </rPh>
    <rPh sb="7" eb="9">
      <t>タンカ</t>
    </rPh>
    <phoneticPr fontId="3"/>
  </si>
  <si>
    <t>再エネ
特約料金</t>
    <rPh sb="0" eb="1">
      <t>サイ</t>
    </rPh>
    <rPh sb="4" eb="6">
      <t>トクヤク</t>
    </rPh>
    <rPh sb="6" eb="8">
      <t>リョウキン</t>
    </rPh>
    <phoneticPr fontId="3"/>
  </si>
  <si>
    <t>住　　　　　　所</t>
    <rPh sb="0" eb="1">
      <t>ジュウ</t>
    </rPh>
    <rPh sb="7" eb="8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</si>
  <si>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</si>
  <si>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 表 者 氏 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4"/>
  </si>
  <si>
    <t>代　　理　　人</t>
    <rPh sb="0" eb="1">
      <t>ダイ</t>
    </rPh>
    <rPh sb="3" eb="4">
      <t>リ</t>
    </rPh>
    <rPh sb="6" eb="7">
      <t>ジン</t>
    </rPh>
    <phoneticPr fontId="4"/>
  </si>
  <si>
    <t>②</t>
    <phoneticPr fontId="3"/>
  </si>
  <si>
    <t>④</t>
    <phoneticPr fontId="3"/>
  </si>
  <si>
    <t>力率調整</t>
    <rPh sb="0" eb="2">
      <t>リキリツ</t>
    </rPh>
    <rPh sb="2" eb="4">
      <t>チョウセイ</t>
    </rPh>
    <phoneticPr fontId="3"/>
  </si>
  <si>
    <t>c</t>
    <phoneticPr fontId="3"/>
  </si>
  <si>
    <t>d=a×b×c</t>
    <phoneticPr fontId="3"/>
  </si>
  <si>
    <t>b</t>
    <phoneticPr fontId="3"/>
  </si>
  <si>
    <t>割引調整</t>
    <rPh sb="0" eb="2">
      <t>ワリビキ</t>
    </rPh>
    <rPh sb="2" eb="4">
      <t>チョウセイ</t>
    </rPh>
    <phoneticPr fontId="3"/>
  </si>
  <si>
    <t>電力量料金（再エネ以外）（単価には消費税含む）</t>
    <rPh sb="0" eb="2">
      <t>デンリョク</t>
    </rPh>
    <rPh sb="2" eb="3">
      <t>リョウ</t>
    </rPh>
    <rPh sb="3" eb="5">
      <t>リョウキン</t>
    </rPh>
    <rPh sb="6" eb="7">
      <t>サイ</t>
    </rPh>
    <rPh sb="9" eb="11">
      <t>イガイ</t>
    </rPh>
    <rPh sb="13" eb="15">
      <t>タンカ</t>
    </rPh>
    <phoneticPr fontId="3"/>
  </si>
  <si>
    <t>f</t>
    <phoneticPr fontId="3"/>
  </si>
  <si>
    <t>g</t>
    <phoneticPr fontId="3"/>
  </si>
  <si>
    <t>h=e×f-g</t>
    <phoneticPr fontId="3"/>
  </si>
  <si>
    <t>j</t>
    <phoneticPr fontId="3"/>
  </si>
  <si>
    <t>k=i×j</t>
    <phoneticPr fontId="3"/>
  </si>
  <si>
    <t>d+h+k</t>
    <phoneticPr fontId="3"/>
  </si>
  <si>
    <t>※予定契約電力（a）及び予定電力使用量（e）の数値は変更しないこと。</t>
    <rPh sb="1" eb="3">
      <t>ヨテイ</t>
    </rPh>
    <rPh sb="3" eb="5">
      <t>ケイヤク</t>
    </rPh>
    <rPh sb="5" eb="7">
      <t>デンリョク</t>
    </rPh>
    <rPh sb="10" eb="11">
      <t>オヨ</t>
    </rPh>
    <rPh sb="12" eb="14">
      <t>ヨテイ</t>
    </rPh>
    <rPh sb="14" eb="16">
      <t>デンリョク</t>
    </rPh>
    <rPh sb="16" eb="19">
      <t>シヨウリョウ</t>
    </rPh>
    <rPh sb="23" eb="25">
      <t>スウチ</t>
    </rPh>
    <rPh sb="26" eb="28">
      <t>ヘンコウ</t>
    </rPh>
    <phoneticPr fontId="3"/>
  </si>
  <si>
    <t>※発電費用等に係る燃料価格変動の調整額及び電気事業者による 再生可能エネルギー電気の調達に関する特別措置法に基づく賦課金は考慮しないこと。</t>
    <phoneticPr fontId="3"/>
  </si>
  <si>
    <t>※力率を考慮する業者は100%で計算すること。</t>
    <rPh sb="1" eb="3">
      <t>リキリツ</t>
    </rPh>
    <rPh sb="4" eb="6">
      <t>コウリョ</t>
    </rPh>
    <rPh sb="8" eb="10">
      <t>ギョウシャ</t>
    </rPh>
    <rPh sb="16" eb="18">
      <t>ケイサン</t>
    </rPh>
    <phoneticPr fontId="3"/>
  </si>
  <si>
    <t>Ａ</t>
    <phoneticPr fontId="3"/>
  </si>
  <si>
    <t>Ｂ</t>
    <phoneticPr fontId="3"/>
  </si>
  <si>
    <r>
      <t xml:space="preserve">入札書記載金額（消費税抜）
</t>
    </r>
    <r>
      <rPr>
        <b/>
        <sz val="6"/>
        <color rgb="FFFF0000"/>
        <rFont val="ＭＳ Ｐゴシック"/>
        <family val="3"/>
        <charset val="128"/>
      </rPr>
      <t>Ａ/1.1（小数点以下切捨）</t>
    </r>
    <rPh sb="0" eb="2">
      <t>ニュウサツ</t>
    </rPh>
    <rPh sb="2" eb="3">
      <t>ショ</t>
    </rPh>
    <rPh sb="3" eb="5">
      <t>キサイ</t>
    </rPh>
    <rPh sb="5" eb="7">
      <t>キンガク</t>
    </rPh>
    <rPh sb="8" eb="10">
      <t>ショウヒ</t>
    </rPh>
    <rPh sb="10" eb="12">
      <t>ゼイヌキ</t>
    </rPh>
    <rPh sb="20" eb="23">
      <t>ショウスウテン</t>
    </rPh>
    <rPh sb="23" eb="25">
      <t>イカ</t>
    </rPh>
    <rPh sb="25" eb="26">
      <t>キ</t>
    </rPh>
    <rPh sb="26" eb="27">
      <t>ス</t>
    </rPh>
    <phoneticPr fontId="3"/>
  </si>
  <si>
    <t>※Ｂ入札書記載金額（消費税抜）を入札書に転記すること。</t>
    <phoneticPr fontId="3"/>
  </si>
  <si>
    <t>※（a）（e）以外について項目については、必要に応じて追加・修正可能とする。</t>
    <rPh sb="7" eb="9">
      <t>イガイ</t>
    </rPh>
    <rPh sb="13" eb="15">
      <t>コウモク</t>
    </rPh>
    <rPh sb="21" eb="23">
      <t>ヒツヨウ</t>
    </rPh>
    <rPh sb="24" eb="25">
      <t>オウ</t>
    </rPh>
    <rPh sb="27" eb="29">
      <t>ツイカ</t>
    </rPh>
    <rPh sb="30" eb="32">
      <t>シュウセイ</t>
    </rPh>
    <rPh sb="32" eb="33">
      <t>カ</t>
    </rPh>
    <rPh sb="33" eb="34">
      <t>ノウ</t>
    </rPh>
    <phoneticPr fontId="3"/>
  </si>
  <si>
    <t>様式３－２</t>
    <phoneticPr fontId="3"/>
  </si>
  <si>
    <t>入札書別紙　</t>
    <phoneticPr fontId="3"/>
  </si>
  <si>
    <t>令和8年4月</t>
    <rPh sb="0" eb="2">
      <t>レイワ</t>
    </rPh>
    <rPh sb="5" eb="6">
      <t>ガツ</t>
    </rPh>
    <phoneticPr fontId="1"/>
  </si>
  <si>
    <t>令和8年5月</t>
    <rPh sb="0" eb="2">
      <t>レイワ</t>
    </rPh>
    <rPh sb="5" eb="6">
      <t>ガツ</t>
    </rPh>
    <phoneticPr fontId="1"/>
  </si>
  <si>
    <t>令和8年6月</t>
    <rPh sb="0" eb="2">
      <t>レイワ</t>
    </rPh>
    <rPh sb="5" eb="6">
      <t>ガツ</t>
    </rPh>
    <phoneticPr fontId="1"/>
  </si>
  <si>
    <t>令和8年7月</t>
    <rPh sb="0" eb="2">
      <t>レイワ</t>
    </rPh>
    <rPh sb="5" eb="6">
      <t>ガツ</t>
    </rPh>
    <phoneticPr fontId="1"/>
  </si>
  <si>
    <t>令和8年8月</t>
    <rPh sb="0" eb="2">
      <t>レイワ</t>
    </rPh>
    <rPh sb="5" eb="6">
      <t>ガツ</t>
    </rPh>
    <phoneticPr fontId="1"/>
  </si>
  <si>
    <t>令和8年9月</t>
    <rPh sb="0" eb="2">
      <t>レイワ</t>
    </rPh>
    <rPh sb="5" eb="6">
      <t>ガツ</t>
    </rPh>
    <phoneticPr fontId="1"/>
  </si>
  <si>
    <t>令和8年10月</t>
    <rPh sb="0" eb="2">
      <t>レイワ</t>
    </rPh>
    <rPh sb="6" eb="7">
      <t>ガツ</t>
    </rPh>
    <phoneticPr fontId="1"/>
  </si>
  <si>
    <t>令和8年11月</t>
    <rPh sb="0" eb="2">
      <t>レイワ</t>
    </rPh>
    <rPh sb="6" eb="7">
      <t>ガツ</t>
    </rPh>
    <phoneticPr fontId="1"/>
  </si>
  <si>
    <t>令和8年12月</t>
    <rPh sb="0" eb="2">
      <t>レイワ</t>
    </rPh>
    <rPh sb="6" eb="7">
      <t>ガツ</t>
    </rPh>
    <phoneticPr fontId="1"/>
  </si>
  <si>
    <t>令和9年1月</t>
    <rPh sb="0" eb="2">
      <t>レイワ</t>
    </rPh>
    <rPh sb="5" eb="6">
      <t>ガツ</t>
    </rPh>
    <phoneticPr fontId="1"/>
  </si>
  <si>
    <t>令和9年2月</t>
    <rPh sb="0" eb="1">
      <t>レイ</t>
    </rPh>
    <rPh sb="1" eb="2">
      <t>ワ</t>
    </rPh>
    <rPh sb="3" eb="4">
      <t>ネン</t>
    </rPh>
    <rPh sb="5" eb="6">
      <t>ガツ</t>
    </rPh>
    <phoneticPr fontId="1"/>
  </si>
  <si>
    <t>令和9年3月</t>
    <rPh sb="0" eb="2">
      <t>レイワ</t>
    </rPh>
    <rPh sb="5" eb="6">
      <t>ガツ</t>
    </rPh>
    <phoneticPr fontId="1"/>
  </si>
  <si>
    <r>
      <rPr>
        <sz val="11"/>
        <rFont val="ＭＳ Ｐゴシック"/>
        <family val="3"/>
        <charset val="128"/>
      </rPr>
      <t xml:space="preserve">合計（消費税込）
</t>
    </r>
    <r>
      <rPr>
        <sz val="6"/>
        <rFont val="ＭＳ Ｐゴシック"/>
        <family val="3"/>
        <charset val="128"/>
      </rPr>
      <t>①＋②＋③＋④＋⑤</t>
    </r>
    <rPh sb="0" eb="1">
      <t>ゴウ</t>
    </rPh>
    <rPh sb="1" eb="2">
      <t>ケイ</t>
    </rPh>
    <rPh sb="3" eb="6">
      <t>ショウヒゼイ</t>
    </rPh>
    <rPh sb="6" eb="7">
      <t>コミ</t>
    </rPh>
    <phoneticPr fontId="3"/>
  </si>
  <si>
    <t>予定電力
使用量の40％</t>
    <rPh sb="0" eb="2">
      <t>ヨテイ</t>
    </rPh>
    <rPh sb="2" eb="4">
      <t>デンリョク</t>
    </rPh>
    <rPh sb="5" eb="8">
      <t>シヨウリョウ</t>
    </rPh>
    <phoneticPr fontId="3"/>
  </si>
  <si>
    <t>i=e×40％</t>
    <phoneticPr fontId="3"/>
  </si>
  <si>
    <t>※再エネ使用量(i)を予定電力使用量（e)の40%（小数点以下四捨五入）と仮定しているため、 再エネ比率が40%を超える場合は数値を変更すること。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</si>
</sst>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0_);[Red]\(#,##0.0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51">
    <xf numFmtId="0" fontId="0" fillId="0" borderId="0" xfId="0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13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vertical="center" shrinkToFit="1"/>
    </xf>
    <xf numFmtId="178" fontId="5" fillId="2" borderId="2" xfId="2" applyNumberFormat="1" applyFont="1" applyFill="1" applyBorder="1" applyAlignment="1" applyProtection="1">
      <alignment horizontal="right" vertical="center"/>
      <protection locked="0"/>
    </xf>
    <xf numFmtId="178" fontId="5" fillId="0" borderId="10" xfId="2" applyNumberFormat="1" applyFont="1" applyFill="1" applyBorder="1" applyAlignment="1">
      <alignment horizontal="right" vertical="center"/>
    </xf>
    <xf numFmtId="176" fontId="5" fillId="0" borderId="9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11" xfId="2" applyFont="1" applyFill="1" applyBorder="1" applyAlignment="1">
      <alignment vertical="center" shrinkToFit="1"/>
    </xf>
    <xf numFmtId="178" fontId="5" fillId="2" borderId="3" xfId="2" applyNumberFormat="1" applyFont="1" applyFill="1" applyBorder="1" applyAlignment="1" applyProtection="1">
      <alignment horizontal="right" vertical="center"/>
      <protection locked="0"/>
    </xf>
    <xf numFmtId="178" fontId="5" fillId="0" borderId="12" xfId="2" applyNumberFormat="1" applyFont="1" applyFill="1" applyBorder="1" applyAlignment="1">
      <alignment horizontal="right" vertical="center"/>
    </xf>
    <xf numFmtId="176" fontId="5" fillId="0" borderId="1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 shrinkToFit="1"/>
    </xf>
    <xf numFmtId="0" fontId="5" fillId="0" borderId="0" xfId="2" applyFont="1" applyFill="1" applyBorder="1" applyAlignment="1">
      <alignment vertical="center" shrinkToFit="1"/>
    </xf>
    <xf numFmtId="178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 shrinkToFit="1"/>
    </xf>
    <xf numFmtId="176" fontId="5" fillId="0" borderId="0" xfId="2" applyNumberFormat="1" applyFont="1" applyFill="1" applyBorder="1" applyAlignment="1">
      <alignment horizontal="left" vertical="center" wrapText="1"/>
    </xf>
    <xf numFmtId="176" fontId="5" fillId="0" borderId="0" xfId="2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Alignment="1">
      <alignment vertical="center" wrapText="1" shrinkToFit="1"/>
    </xf>
    <xf numFmtId="0" fontId="5" fillId="0" borderId="0" xfId="2" applyFont="1" applyFill="1" applyAlignment="1">
      <alignment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vertical="center" shrinkToFit="1"/>
    </xf>
    <xf numFmtId="0" fontId="6" fillId="0" borderId="0" xfId="2" applyFont="1" applyFill="1" applyAlignment="1">
      <alignment vertical="center" shrinkToFit="1"/>
    </xf>
    <xf numFmtId="0" fontId="6" fillId="0" borderId="11" xfId="2" applyFont="1" applyFill="1" applyBorder="1" applyAlignment="1">
      <alignment horizontal="center" vertical="center" wrapText="1" shrinkToFit="1"/>
    </xf>
    <xf numFmtId="0" fontId="6" fillId="0" borderId="3" xfId="2" applyFont="1" applyFill="1" applyBorder="1" applyAlignment="1">
      <alignment horizontal="center" vertical="center" wrapText="1" shrinkToFit="1"/>
    </xf>
    <xf numFmtId="0" fontId="6" fillId="0" borderId="12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shrinkToFit="1"/>
    </xf>
    <xf numFmtId="0" fontId="6" fillId="0" borderId="11" xfId="2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5" fillId="0" borderId="27" xfId="2" applyFont="1" applyFill="1" applyBorder="1" applyAlignment="1">
      <alignment vertical="center" shrinkToFit="1"/>
    </xf>
    <xf numFmtId="178" fontId="5" fillId="2" borderId="28" xfId="2" applyNumberFormat="1" applyFont="1" applyFill="1" applyBorder="1" applyAlignment="1" applyProtection="1">
      <alignment horizontal="right" vertical="center"/>
      <protection locked="0"/>
    </xf>
    <xf numFmtId="176" fontId="5" fillId="0" borderId="27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/>
    </xf>
    <xf numFmtId="176" fontId="5" fillId="0" borderId="0" xfId="2" applyNumberFormat="1" applyFont="1" applyFill="1" applyBorder="1" applyAlignment="1">
      <alignment horizontal="right" vertical="center" wrapText="1"/>
    </xf>
    <xf numFmtId="176" fontId="5" fillId="0" borderId="0" xfId="2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right" vertical="center" wrapText="1"/>
    </xf>
    <xf numFmtId="0" fontId="8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center" wrapText="1"/>
    </xf>
    <xf numFmtId="176" fontId="5" fillId="0" borderId="0" xfId="2" applyNumberFormat="1" applyFont="1" applyFill="1" applyBorder="1" applyAlignment="1">
      <alignment horizontal="right" vertical="center" wrapText="1"/>
    </xf>
    <xf numFmtId="176" fontId="5" fillId="0" borderId="0" xfId="2" applyNumberFormat="1" applyFont="1" applyFill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5" fillId="0" borderId="31" xfId="2" applyFont="1" applyFill="1" applyBorder="1" applyAlignment="1">
      <alignment vertical="center" shrinkToFit="1"/>
    </xf>
    <xf numFmtId="178" fontId="5" fillId="2" borderId="32" xfId="2" applyNumberFormat="1" applyFont="1" applyFill="1" applyBorder="1" applyAlignment="1" applyProtection="1">
      <alignment horizontal="right" vertical="center"/>
      <protection locked="0"/>
    </xf>
    <xf numFmtId="178" fontId="5" fillId="0" borderId="33" xfId="2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178" fontId="5" fillId="0" borderId="35" xfId="2" applyNumberFormat="1" applyFont="1" applyFill="1" applyBorder="1" applyAlignment="1">
      <alignment horizontal="right" vertical="center"/>
    </xf>
    <xf numFmtId="178" fontId="5" fillId="0" borderId="36" xfId="2" applyNumberFormat="1" applyFont="1" applyFill="1" applyBorder="1" applyAlignment="1">
      <alignment horizontal="right" vertical="center"/>
    </xf>
    <xf numFmtId="178" fontId="5" fillId="0" borderId="34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center" vertical="center" shrinkToFit="1"/>
    </xf>
    <xf numFmtId="176" fontId="5" fillId="0" borderId="0" xfId="2" applyNumberFormat="1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176" fontId="5" fillId="0" borderId="29" xfId="2" applyNumberFormat="1" applyFont="1" applyFill="1" applyBorder="1" applyAlignment="1">
      <alignment horizontal="right" vertical="center"/>
    </xf>
    <xf numFmtId="178" fontId="5" fillId="0" borderId="40" xfId="2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176" fontId="9" fillId="0" borderId="49" xfId="2" applyNumberFormat="1" applyFont="1" applyFill="1" applyBorder="1" applyAlignment="1">
      <alignment horizontal="left" vertical="center"/>
    </xf>
    <xf numFmtId="0" fontId="5" fillId="0" borderId="0" xfId="2" applyFont="1" applyFill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right" vertical="center"/>
      <protection locked="0"/>
    </xf>
    <xf numFmtId="0" fontId="5" fillId="0" borderId="52" xfId="2" applyFont="1" applyFill="1" applyBorder="1" applyAlignment="1">
      <alignment vertical="center" shrinkToFit="1"/>
    </xf>
    <xf numFmtId="177" fontId="5" fillId="0" borderId="52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176" fontId="2" fillId="0" borderId="29" xfId="2" applyNumberFormat="1" applyFont="1" applyFill="1" applyBorder="1" applyAlignment="1">
      <alignment horizontal="right" vertical="center"/>
    </xf>
    <xf numFmtId="38" fontId="11" fillId="0" borderId="50" xfId="1" applyFont="1" applyFill="1" applyBorder="1" applyAlignment="1">
      <alignment vertical="center"/>
    </xf>
    <xf numFmtId="0" fontId="5" fillId="3" borderId="52" xfId="2" applyFont="1" applyFill="1" applyBorder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176" fontId="5" fillId="0" borderId="34" xfId="2" applyNumberFormat="1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center" vertical="center" wrapText="1" shrinkToFit="1"/>
    </xf>
    <xf numFmtId="0" fontId="6" fillId="0" borderId="7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 shrinkToFit="1"/>
    </xf>
    <xf numFmtId="0" fontId="5" fillId="0" borderId="55" xfId="2" applyFont="1" applyFill="1" applyBorder="1" applyAlignment="1">
      <alignment horizontal="center" vertical="center" wrapText="1"/>
    </xf>
    <xf numFmtId="176" fontId="5" fillId="0" borderId="56" xfId="2" applyNumberFormat="1" applyFont="1" applyFill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176" fontId="5" fillId="0" borderId="58" xfId="2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51" xfId="2" applyFont="1" applyFill="1" applyBorder="1" applyAlignment="1">
      <alignment horizontal="center" vertical="center" shrinkToFit="1"/>
    </xf>
    <xf numFmtId="0" fontId="5" fillId="0" borderId="0" xfId="2" applyFont="1" applyFill="1" applyAlignment="1">
      <alignment horizontal="center" vertical="center" shrinkToFit="1"/>
    </xf>
    <xf numFmtId="0" fontId="5" fillId="0" borderId="59" xfId="2" applyFont="1" applyFill="1" applyBorder="1" applyAlignment="1">
      <alignment horizontal="center" vertical="center" shrinkToFit="1"/>
    </xf>
    <xf numFmtId="178" fontId="5" fillId="2" borderId="6" xfId="2" applyNumberFormat="1" applyFont="1" applyFill="1" applyBorder="1" applyAlignment="1" applyProtection="1">
      <alignment horizontal="right" vertical="center"/>
      <protection locked="0"/>
    </xf>
    <xf numFmtId="178" fontId="5" fillId="2" borderId="7" xfId="2" applyNumberFormat="1" applyFont="1" applyFill="1" applyBorder="1" applyAlignment="1" applyProtection="1">
      <alignment horizontal="right" vertical="center"/>
      <protection locked="0"/>
    </xf>
    <xf numFmtId="178" fontId="5" fillId="2" borderId="42" xfId="2" applyNumberFormat="1" applyFont="1" applyFill="1" applyBorder="1" applyAlignment="1" applyProtection="1">
      <alignment horizontal="right" vertical="center"/>
      <protection locked="0"/>
    </xf>
    <xf numFmtId="178" fontId="5" fillId="2" borderId="30" xfId="2" applyNumberFormat="1" applyFont="1" applyFill="1" applyBorder="1" applyAlignment="1" applyProtection="1">
      <alignment horizontal="right" vertical="center"/>
      <protection locked="0"/>
    </xf>
    <xf numFmtId="178" fontId="5" fillId="2" borderId="59" xfId="2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center" vertical="center"/>
    </xf>
    <xf numFmtId="176" fontId="13" fillId="0" borderId="0" xfId="2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vertical="center"/>
    </xf>
    <xf numFmtId="0" fontId="7" fillId="0" borderId="60" xfId="2" applyFont="1" applyFill="1" applyBorder="1" applyAlignment="1">
      <alignment vertical="center"/>
    </xf>
    <xf numFmtId="176" fontId="5" fillId="0" borderId="61" xfId="2" applyNumberFormat="1" applyFont="1" applyFill="1" applyBorder="1" applyAlignment="1">
      <alignment horizontal="right" vertical="center"/>
    </xf>
    <xf numFmtId="176" fontId="5" fillId="0" borderId="62" xfId="2" applyNumberFormat="1" applyFont="1" applyFill="1" applyBorder="1" applyAlignment="1">
      <alignment horizontal="right" vertical="center"/>
    </xf>
    <xf numFmtId="176" fontId="5" fillId="0" borderId="13" xfId="2" applyNumberFormat="1" applyFont="1" applyFill="1" applyBorder="1" applyAlignment="1">
      <alignment horizontal="right" vertical="center"/>
    </xf>
    <xf numFmtId="176" fontId="5" fillId="0" borderId="63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 wrapText="1"/>
    </xf>
    <xf numFmtId="178" fontId="5" fillId="0" borderId="43" xfId="2" applyNumberFormat="1" applyFont="1" applyFill="1" applyBorder="1" applyAlignment="1">
      <alignment horizontal="center" vertical="center"/>
    </xf>
    <xf numFmtId="178" fontId="5" fillId="0" borderId="44" xfId="2" applyNumberFormat="1" applyFont="1" applyFill="1" applyBorder="1" applyAlignment="1">
      <alignment horizontal="center" vertical="center"/>
    </xf>
    <xf numFmtId="178" fontId="5" fillId="0" borderId="45" xfId="2" applyNumberFormat="1" applyFont="1" applyFill="1" applyBorder="1" applyAlignment="1">
      <alignment horizontal="center" vertical="center"/>
    </xf>
    <xf numFmtId="0" fontId="5" fillId="0" borderId="51" xfId="2" applyFont="1" applyFill="1" applyBorder="1" applyAlignment="1">
      <alignment horizontal="center" vertical="center" shrinkToFit="1"/>
    </xf>
    <xf numFmtId="0" fontId="5" fillId="3" borderId="51" xfId="2" applyFont="1" applyFill="1" applyBorder="1" applyAlignment="1" applyProtection="1">
      <alignment horizontal="right" vertical="center"/>
      <protection locked="0"/>
    </xf>
    <xf numFmtId="0" fontId="9" fillId="0" borderId="0" xfId="2" applyFont="1" applyFill="1" applyBorder="1" applyAlignment="1">
      <alignment horizontal="left" vertical="center" wrapText="1"/>
    </xf>
    <xf numFmtId="0" fontId="5" fillId="0" borderId="0" xfId="2" applyFont="1" applyFill="1" applyAlignment="1">
      <alignment horizontal="center" vertical="center" shrinkToFit="1"/>
    </xf>
    <xf numFmtId="0" fontId="10" fillId="3" borderId="0" xfId="2" applyFont="1" applyFill="1" applyAlignment="1" applyProtection="1">
      <alignment horizontal="center" vertical="center"/>
      <protection locked="0"/>
    </xf>
    <xf numFmtId="0" fontId="5" fillId="3" borderId="0" xfId="2" applyFont="1" applyFill="1" applyAlignment="1" applyProtection="1">
      <alignment horizontal="center" vertical="center"/>
      <protection locked="0"/>
    </xf>
    <xf numFmtId="176" fontId="5" fillId="0" borderId="0" xfId="2" applyNumberFormat="1" applyFont="1" applyFill="1" applyBorder="1" applyAlignment="1">
      <alignment horizontal="center" vertical="center" wrapText="1"/>
    </xf>
    <xf numFmtId="176" fontId="5" fillId="0" borderId="0" xfId="2" applyNumberFormat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11" fillId="0" borderId="48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21" xfId="2" applyFont="1" applyFill="1" applyBorder="1" applyAlignment="1">
      <alignment horizontal="center" vertical="center" shrinkToFit="1"/>
    </xf>
    <xf numFmtId="0" fontId="7" fillId="0" borderId="19" xfId="2" applyFont="1" applyFill="1" applyBorder="1" applyAlignment="1">
      <alignment horizontal="right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 wrapText="1" shrinkToFit="1"/>
    </xf>
    <xf numFmtId="0" fontId="6" fillId="0" borderId="41" xfId="2" applyFont="1" applyFill="1" applyBorder="1" applyAlignment="1">
      <alignment horizontal="center" vertical="center" wrapText="1" shrinkToFit="1"/>
    </xf>
    <xf numFmtId="0" fontId="6" fillId="0" borderId="17" xfId="2" applyFont="1" applyFill="1" applyBorder="1" applyAlignment="1">
      <alignment horizontal="center" vertical="center" wrapText="1" shrinkToFit="1"/>
    </xf>
    <xf numFmtId="0" fontId="6" fillId="0" borderId="26" xfId="2" applyFont="1" applyFill="1" applyBorder="1" applyAlignment="1">
      <alignment horizontal="center" vertical="center" wrapText="1" shrinkToFit="1"/>
    </xf>
    <xf numFmtId="0" fontId="6" fillId="0" borderId="15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6" fillId="0" borderId="37" xfId="2" applyFont="1" applyFill="1" applyBorder="1" applyAlignment="1">
      <alignment horizontal="center" vertical="center" shrinkToFit="1"/>
    </xf>
    <xf numFmtId="0" fontId="6" fillId="0" borderId="23" xfId="2" applyFont="1" applyFill="1" applyBorder="1" applyAlignment="1">
      <alignment horizontal="center" vertical="center" shrinkToFit="1"/>
    </xf>
    <xf numFmtId="0" fontId="5" fillId="0" borderId="22" xfId="2" applyFont="1" applyFill="1" applyBorder="1" applyAlignment="1">
      <alignment horizontal="center" vertical="center" shrinkToFit="1"/>
    </xf>
    <xf numFmtId="0" fontId="5" fillId="0" borderId="23" xfId="2" applyFont="1" applyFill="1" applyBorder="1" applyAlignment="1">
      <alignment horizontal="center" vertical="center" shrinkToFit="1"/>
    </xf>
    <xf numFmtId="0" fontId="5" fillId="0" borderId="20" xfId="2" applyFont="1" applyFill="1" applyBorder="1" applyAlignment="1">
      <alignment horizontal="center" vertical="center" shrinkToFit="1"/>
    </xf>
    <xf numFmtId="0" fontId="5" fillId="0" borderId="24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shrinkToFit="1"/>
    </xf>
    <xf numFmtId="0" fontId="5" fillId="0" borderId="25" xfId="2" applyFont="1" applyFill="1" applyBorder="1" applyAlignment="1">
      <alignment horizontal="center" vertical="center" shrinkToFit="1"/>
    </xf>
    <xf numFmtId="0" fontId="6" fillId="0" borderId="9" xfId="2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center" shrinkToFit="1"/>
    </xf>
    <xf numFmtId="0" fontId="6" fillId="0" borderId="6" xfId="2" applyFont="1" applyFill="1" applyBorder="1" applyAlignment="1">
      <alignment horizontal="center" vertical="center" shrinkToFit="1"/>
    </xf>
    <xf numFmtId="0" fontId="6" fillId="0" borderId="10" xfId="2" applyFont="1" applyFill="1" applyBorder="1" applyAlignment="1">
      <alignment horizontal="center" vertical="center" shrinkToFi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DE9D9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180974</xdr:colOff>
      <xdr:row>0</xdr:row>
      <xdr:rowOff>142875</xdr:rowOff>
    </xdr:from>
    <xdr:to>
      <xdr:col>15</xdr:col>
      <xdr:colOff>1019175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5178B6-9E8D-793D-F8CE-3BDD5C8B631F}"/>
            </a:ext>
          </a:extLst>
        </xdr:cNvPr>
        <xdr:cNvSpPr/>
      </xdr:nvSpPr>
      <xdr:spPr>
        <a:xfrm>
          <a:off x="9820274" y="142875"/>
          <a:ext cx="838201" cy="2571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view="pageBreakPreview" topLeftCell="A63" zoomScaleNormal="100" zoomScaleSheetLayoutView="100" workbookViewId="0">
      <selection activeCell="L76" sqref="L76"/>
    </sheetView>
  </sheetViews>
  <sheetFormatPr defaultRowHeight="28.5" customHeight="1" x14ac:dyDescent="0.15"/>
  <cols>
    <col min="1" max="1" width="2.25" style="1" bestFit="1" customWidth="1"/>
    <col min="2" max="2" width="9.75" style="29" bestFit="1" customWidth="1"/>
    <col min="3" max="3" width="10" style="33" bestFit="1" customWidth="1"/>
    <col min="4" max="4" width="4.5" style="30" bestFit="1" customWidth="1"/>
    <col min="5" max="5" width="9.75" style="14" bestFit="1" customWidth="1"/>
    <col min="6" max="6" width="9.75" style="14" customWidth="1"/>
    <col min="7" max="8" width="9.75" style="14" bestFit="1" customWidth="1"/>
    <col min="9" max="10" width="8.125" style="14" customWidth="1"/>
    <col min="11" max="11" width="11" style="14" customWidth="1"/>
    <col min="12" max="12" width="8.875" style="14" bestFit="1" customWidth="1"/>
    <col min="13" max="13" width="7.375" style="14" customWidth="1"/>
    <col min="14" max="14" width="11" style="14" customWidth="1"/>
    <col min="15" max="15" width="17.5" style="14" customWidth="1"/>
    <col min="16" max="16" width="23.375" style="3" customWidth="1"/>
    <col min="17" max="17" width="16.875" style="4" customWidth="1"/>
    <col min="18" max="16384" width="9" style="4"/>
  </cols>
  <sheetData>
    <row r="1" spans="1:16" ht="18" thickBo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27" t="s">
        <v>56</v>
      </c>
      <c r="N1" s="127"/>
      <c r="O1" s="103" t="s">
        <v>55</v>
      </c>
    </row>
    <row r="2" spans="1:16" s="5" customFormat="1" ht="13.5" customHeight="1" x14ac:dyDescent="0.15">
      <c r="A2" s="138" t="s">
        <v>0</v>
      </c>
      <c r="B2" s="139"/>
      <c r="C2" s="140"/>
      <c r="D2" s="145" t="s">
        <v>7</v>
      </c>
      <c r="E2" s="146"/>
      <c r="F2" s="147"/>
      <c r="G2" s="148"/>
      <c r="H2" s="145" t="s">
        <v>40</v>
      </c>
      <c r="I2" s="146"/>
      <c r="J2" s="147"/>
      <c r="K2" s="148"/>
      <c r="L2" s="136" t="s">
        <v>26</v>
      </c>
      <c r="M2" s="137"/>
      <c r="N2" s="137"/>
      <c r="O2" s="149" t="s">
        <v>6</v>
      </c>
      <c r="P2" s="135"/>
    </row>
    <row r="3" spans="1:16" s="5" customFormat="1" ht="31.5" x14ac:dyDescent="0.15">
      <c r="A3" s="141"/>
      <c r="B3" s="142"/>
      <c r="C3" s="143"/>
      <c r="D3" s="34" t="s">
        <v>9</v>
      </c>
      <c r="E3" s="35" t="s">
        <v>10</v>
      </c>
      <c r="F3" s="82" t="s">
        <v>35</v>
      </c>
      <c r="G3" s="36" t="s">
        <v>2</v>
      </c>
      <c r="H3" s="34" t="s">
        <v>18</v>
      </c>
      <c r="I3" s="35" t="s">
        <v>15</v>
      </c>
      <c r="J3" s="82" t="s">
        <v>39</v>
      </c>
      <c r="K3" s="36" t="s">
        <v>4</v>
      </c>
      <c r="L3" s="34" t="s">
        <v>70</v>
      </c>
      <c r="M3" s="35" t="s">
        <v>27</v>
      </c>
      <c r="N3" s="82" t="s">
        <v>28</v>
      </c>
      <c r="O3" s="150"/>
      <c r="P3" s="135"/>
    </row>
    <row r="4" spans="1:16" s="5" customFormat="1" ht="12" x14ac:dyDescent="0.15">
      <c r="A4" s="141"/>
      <c r="B4" s="142"/>
      <c r="C4" s="143"/>
      <c r="D4" s="38" t="s">
        <v>25</v>
      </c>
      <c r="E4" s="37" t="s">
        <v>24</v>
      </c>
      <c r="F4" s="83"/>
      <c r="G4" s="36" t="s">
        <v>3</v>
      </c>
      <c r="H4" s="38" t="s">
        <v>22</v>
      </c>
      <c r="I4" s="37" t="s">
        <v>23</v>
      </c>
      <c r="J4" s="83"/>
      <c r="K4" s="36" t="s">
        <v>3</v>
      </c>
      <c r="L4" s="38" t="s">
        <v>21</v>
      </c>
      <c r="M4" s="37" t="s">
        <v>23</v>
      </c>
      <c r="N4" s="83" t="s">
        <v>3</v>
      </c>
      <c r="O4" s="150"/>
      <c r="P4" s="135"/>
    </row>
    <row r="5" spans="1:16" s="5" customFormat="1" ht="12.75" thickBot="1" x14ac:dyDescent="0.2">
      <c r="A5" s="144"/>
      <c r="B5" s="125"/>
      <c r="C5" s="126"/>
      <c r="D5" s="6" t="s">
        <v>1</v>
      </c>
      <c r="E5" s="7" t="s">
        <v>38</v>
      </c>
      <c r="F5" s="93" t="s">
        <v>36</v>
      </c>
      <c r="G5" s="8" t="s">
        <v>37</v>
      </c>
      <c r="H5" s="6" t="s">
        <v>5</v>
      </c>
      <c r="I5" s="7" t="s">
        <v>41</v>
      </c>
      <c r="J5" s="93" t="s">
        <v>42</v>
      </c>
      <c r="K5" s="8" t="s">
        <v>43</v>
      </c>
      <c r="L5" s="62" t="s">
        <v>71</v>
      </c>
      <c r="M5" s="7" t="s">
        <v>44</v>
      </c>
      <c r="N5" s="84" t="s">
        <v>45</v>
      </c>
      <c r="O5" s="85" t="s">
        <v>46</v>
      </c>
      <c r="P5" s="49"/>
    </row>
    <row r="6" spans="1:16" s="14" customFormat="1" ht="15" customHeight="1" x14ac:dyDescent="0.15">
      <c r="A6" s="134">
        <v>1</v>
      </c>
      <c r="B6" s="132" t="s">
        <v>11</v>
      </c>
      <c r="C6" s="39" t="s">
        <v>57</v>
      </c>
      <c r="D6" s="9">
        <v>114</v>
      </c>
      <c r="E6" s="10"/>
      <c r="F6" s="94">
        <v>0.85</v>
      </c>
      <c r="G6" s="11">
        <f t="shared" ref="G6:G12" si="0">D6*E6*F6</f>
        <v>0</v>
      </c>
      <c r="H6" s="12">
        <v>21374</v>
      </c>
      <c r="I6" s="10"/>
      <c r="J6" s="94"/>
      <c r="K6" s="11">
        <f>H6*I6-J6</f>
        <v>0</v>
      </c>
      <c r="L6" s="12">
        <f>ROUND(H6*0.4,0)</f>
        <v>8550</v>
      </c>
      <c r="M6" s="10"/>
      <c r="N6" s="67">
        <f>L6*M6</f>
        <v>0</v>
      </c>
      <c r="O6" s="86">
        <f>ROUNDDOWN(G6+K6+N6,0)</f>
        <v>0</v>
      </c>
      <c r="P6" s="13"/>
    </row>
    <row r="7" spans="1:16" s="14" customFormat="1" ht="15" customHeight="1" x14ac:dyDescent="0.15">
      <c r="A7" s="128"/>
      <c r="B7" s="130"/>
      <c r="C7" s="40" t="s">
        <v>58</v>
      </c>
      <c r="D7" s="15">
        <v>114</v>
      </c>
      <c r="E7" s="16"/>
      <c r="F7" s="95">
        <v>0.85</v>
      </c>
      <c r="G7" s="17">
        <f>D7*E7*F7</f>
        <v>0</v>
      </c>
      <c r="H7" s="18">
        <v>20704</v>
      </c>
      <c r="I7" s="16"/>
      <c r="J7" s="95"/>
      <c r="K7" s="17">
        <f>H7*I7-J7</f>
        <v>0</v>
      </c>
      <c r="L7" s="105">
        <f t="shared" ref="L7:L17" si="1">ROUND(H7*0.4,0)</f>
        <v>8282</v>
      </c>
      <c r="M7" s="16"/>
      <c r="N7" s="59">
        <f t="shared" ref="N7:N17" si="2">L7*M7</f>
        <v>0</v>
      </c>
      <c r="O7" s="87">
        <f t="shared" ref="O7:O17" si="3">ROUNDDOWN(G7+K7+N7,0)</f>
        <v>0</v>
      </c>
      <c r="P7" s="13"/>
    </row>
    <row r="8" spans="1:16" s="14" customFormat="1" ht="15" customHeight="1" x14ac:dyDescent="0.15">
      <c r="A8" s="128"/>
      <c r="B8" s="130"/>
      <c r="C8" s="40" t="s">
        <v>59</v>
      </c>
      <c r="D8" s="15">
        <v>114</v>
      </c>
      <c r="E8" s="16"/>
      <c r="F8" s="95">
        <v>0.85</v>
      </c>
      <c r="G8" s="17">
        <f t="shared" si="0"/>
        <v>0</v>
      </c>
      <c r="H8" s="18">
        <v>27235</v>
      </c>
      <c r="I8" s="16"/>
      <c r="J8" s="95"/>
      <c r="K8" s="17">
        <f>H8*I8-J8</f>
        <v>0</v>
      </c>
      <c r="L8" s="106">
        <f t="shared" si="1"/>
        <v>10894</v>
      </c>
      <c r="M8" s="16"/>
      <c r="N8" s="59">
        <f t="shared" si="2"/>
        <v>0</v>
      </c>
      <c r="O8" s="87">
        <f>ROUNDDOWN(G8+K8+N8,0)</f>
        <v>0</v>
      </c>
      <c r="P8" s="13"/>
    </row>
    <row r="9" spans="1:16" s="14" customFormat="1" ht="15" customHeight="1" x14ac:dyDescent="0.15">
      <c r="A9" s="128"/>
      <c r="B9" s="130"/>
      <c r="C9" s="40" t="s">
        <v>60</v>
      </c>
      <c r="D9" s="15">
        <v>114</v>
      </c>
      <c r="E9" s="16"/>
      <c r="F9" s="95">
        <v>0.85</v>
      </c>
      <c r="G9" s="17">
        <f>D9*E9*F9</f>
        <v>0</v>
      </c>
      <c r="H9" s="18">
        <v>34046</v>
      </c>
      <c r="I9" s="16"/>
      <c r="J9" s="95"/>
      <c r="K9" s="17">
        <f>H9*I9-J9</f>
        <v>0</v>
      </c>
      <c r="L9" s="18">
        <f>ROUND(H9*0.4,0)</f>
        <v>13618</v>
      </c>
      <c r="M9" s="16"/>
      <c r="N9" s="59">
        <f t="shared" si="2"/>
        <v>0</v>
      </c>
      <c r="O9" s="87">
        <f t="shared" si="3"/>
        <v>0</v>
      </c>
      <c r="P9" s="13"/>
    </row>
    <row r="10" spans="1:16" s="14" customFormat="1" ht="15" customHeight="1" x14ac:dyDescent="0.15">
      <c r="A10" s="128"/>
      <c r="B10" s="130"/>
      <c r="C10" s="40" t="s">
        <v>61</v>
      </c>
      <c r="D10" s="15">
        <v>114</v>
      </c>
      <c r="E10" s="16"/>
      <c r="F10" s="95">
        <v>0.85</v>
      </c>
      <c r="G10" s="17">
        <f t="shared" si="0"/>
        <v>0</v>
      </c>
      <c r="H10" s="18">
        <v>31970</v>
      </c>
      <c r="I10" s="16"/>
      <c r="J10" s="95"/>
      <c r="K10" s="17">
        <f t="shared" ref="K10:K15" si="4">H10*I10-J10</f>
        <v>0</v>
      </c>
      <c r="L10" s="107">
        <f t="shared" si="1"/>
        <v>12788</v>
      </c>
      <c r="M10" s="16"/>
      <c r="N10" s="59">
        <f t="shared" si="2"/>
        <v>0</v>
      </c>
      <c r="O10" s="87">
        <f t="shared" si="3"/>
        <v>0</v>
      </c>
      <c r="P10" s="13"/>
    </row>
    <row r="11" spans="1:16" s="14" customFormat="1" ht="15" customHeight="1" x14ac:dyDescent="0.15">
      <c r="A11" s="128"/>
      <c r="B11" s="130"/>
      <c r="C11" s="40" t="s">
        <v>62</v>
      </c>
      <c r="D11" s="15">
        <v>114</v>
      </c>
      <c r="E11" s="16"/>
      <c r="F11" s="95">
        <v>0.85</v>
      </c>
      <c r="G11" s="17">
        <f t="shared" si="0"/>
        <v>0</v>
      </c>
      <c r="H11" s="18">
        <v>30345</v>
      </c>
      <c r="I11" s="16"/>
      <c r="J11" s="95"/>
      <c r="K11" s="17">
        <f t="shared" si="4"/>
        <v>0</v>
      </c>
      <c r="L11" s="18">
        <f t="shared" si="1"/>
        <v>12138</v>
      </c>
      <c r="M11" s="16"/>
      <c r="N11" s="59">
        <f t="shared" si="2"/>
        <v>0</v>
      </c>
      <c r="O11" s="87">
        <f t="shared" si="3"/>
        <v>0</v>
      </c>
      <c r="P11" s="13"/>
    </row>
    <row r="12" spans="1:16" s="14" customFormat="1" ht="15" customHeight="1" x14ac:dyDescent="0.15">
      <c r="A12" s="128"/>
      <c r="B12" s="130"/>
      <c r="C12" s="40" t="s">
        <v>63</v>
      </c>
      <c r="D12" s="15">
        <v>114</v>
      </c>
      <c r="E12" s="16"/>
      <c r="F12" s="95">
        <v>0.85</v>
      </c>
      <c r="G12" s="17">
        <f t="shared" si="0"/>
        <v>0</v>
      </c>
      <c r="H12" s="43">
        <v>23760</v>
      </c>
      <c r="I12" s="42"/>
      <c r="J12" s="96"/>
      <c r="K12" s="17">
        <f t="shared" si="4"/>
        <v>0</v>
      </c>
      <c r="L12" s="107">
        <f t="shared" si="1"/>
        <v>9504</v>
      </c>
      <c r="M12" s="16"/>
      <c r="N12" s="60">
        <f t="shared" si="2"/>
        <v>0</v>
      </c>
      <c r="O12" s="88">
        <f t="shared" si="3"/>
        <v>0</v>
      </c>
      <c r="P12" s="13"/>
    </row>
    <row r="13" spans="1:16" s="14" customFormat="1" ht="15" customHeight="1" x14ac:dyDescent="0.15">
      <c r="A13" s="128"/>
      <c r="B13" s="130"/>
      <c r="C13" s="40" t="s">
        <v>64</v>
      </c>
      <c r="D13" s="15">
        <v>114</v>
      </c>
      <c r="E13" s="16"/>
      <c r="F13" s="95">
        <v>0.85</v>
      </c>
      <c r="G13" s="17">
        <f t="shared" ref="G13:G15" si="5">D13*E13*F13</f>
        <v>0</v>
      </c>
      <c r="H13" s="18">
        <v>22175</v>
      </c>
      <c r="I13" s="16"/>
      <c r="J13" s="95"/>
      <c r="K13" s="17">
        <f t="shared" si="4"/>
        <v>0</v>
      </c>
      <c r="L13" s="18">
        <f t="shared" si="1"/>
        <v>8870</v>
      </c>
      <c r="M13" s="16"/>
      <c r="N13" s="59">
        <f t="shared" si="2"/>
        <v>0</v>
      </c>
      <c r="O13" s="87">
        <f t="shared" si="3"/>
        <v>0</v>
      </c>
      <c r="P13" s="13"/>
    </row>
    <row r="14" spans="1:16" s="14" customFormat="1" ht="15" customHeight="1" x14ac:dyDescent="0.15">
      <c r="A14" s="128"/>
      <c r="B14" s="130"/>
      <c r="C14" s="40" t="s">
        <v>65</v>
      </c>
      <c r="D14" s="15">
        <v>114</v>
      </c>
      <c r="E14" s="16"/>
      <c r="F14" s="95">
        <v>0.85</v>
      </c>
      <c r="G14" s="17">
        <f t="shared" si="5"/>
        <v>0</v>
      </c>
      <c r="H14" s="18">
        <v>25939</v>
      </c>
      <c r="I14" s="16"/>
      <c r="J14" s="95"/>
      <c r="K14" s="17">
        <f t="shared" si="4"/>
        <v>0</v>
      </c>
      <c r="L14" s="107">
        <f t="shared" si="1"/>
        <v>10376</v>
      </c>
      <c r="M14" s="16"/>
      <c r="N14" s="59">
        <f t="shared" si="2"/>
        <v>0</v>
      </c>
      <c r="O14" s="87">
        <f t="shared" si="3"/>
        <v>0</v>
      </c>
      <c r="P14" s="13"/>
    </row>
    <row r="15" spans="1:16" s="14" customFormat="1" ht="15" customHeight="1" x14ac:dyDescent="0.15">
      <c r="A15" s="128"/>
      <c r="B15" s="130"/>
      <c r="C15" s="40" t="s">
        <v>66</v>
      </c>
      <c r="D15" s="15">
        <v>114</v>
      </c>
      <c r="E15" s="16"/>
      <c r="F15" s="95">
        <v>0.85</v>
      </c>
      <c r="G15" s="17">
        <f t="shared" si="5"/>
        <v>0</v>
      </c>
      <c r="H15" s="18">
        <v>26398</v>
      </c>
      <c r="I15" s="16"/>
      <c r="J15" s="95"/>
      <c r="K15" s="17">
        <f t="shared" si="4"/>
        <v>0</v>
      </c>
      <c r="L15" s="18">
        <f t="shared" si="1"/>
        <v>10559</v>
      </c>
      <c r="M15" s="16"/>
      <c r="N15" s="59">
        <f t="shared" si="2"/>
        <v>0</v>
      </c>
      <c r="O15" s="87">
        <f t="shared" si="3"/>
        <v>0</v>
      </c>
      <c r="P15" s="13"/>
    </row>
    <row r="16" spans="1:16" s="14" customFormat="1" ht="15" customHeight="1" x14ac:dyDescent="0.15">
      <c r="A16" s="128"/>
      <c r="B16" s="130"/>
      <c r="C16" s="40" t="s">
        <v>67</v>
      </c>
      <c r="D16" s="15">
        <v>114</v>
      </c>
      <c r="E16" s="16"/>
      <c r="F16" s="95">
        <v>0.85</v>
      </c>
      <c r="G16" s="17">
        <f>D16*E16*F16</f>
        <v>0</v>
      </c>
      <c r="H16" s="18">
        <v>24916</v>
      </c>
      <c r="I16" s="16"/>
      <c r="J16" s="95"/>
      <c r="K16" s="17">
        <f>H16*I16-J16</f>
        <v>0</v>
      </c>
      <c r="L16" s="43">
        <f t="shared" si="1"/>
        <v>9966</v>
      </c>
      <c r="M16" s="16"/>
      <c r="N16" s="59">
        <f t="shared" si="2"/>
        <v>0</v>
      </c>
      <c r="O16" s="87">
        <f t="shared" si="3"/>
        <v>0</v>
      </c>
      <c r="P16" s="13"/>
    </row>
    <row r="17" spans="1:16" s="14" customFormat="1" ht="15" customHeight="1" thickBot="1" x14ac:dyDescent="0.2">
      <c r="A17" s="128"/>
      <c r="B17" s="130"/>
      <c r="C17" s="52" t="s">
        <v>68</v>
      </c>
      <c r="D17" s="53">
        <v>114</v>
      </c>
      <c r="E17" s="54"/>
      <c r="F17" s="97">
        <v>0.85</v>
      </c>
      <c r="G17" s="55">
        <f>D17*E17*F17</f>
        <v>0</v>
      </c>
      <c r="H17" s="56">
        <v>24678</v>
      </c>
      <c r="I17" s="54"/>
      <c r="J17" s="98"/>
      <c r="K17" s="17">
        <f>H17*I17-J17</f>
        <v>0</v>
      </c>
      <c r="L17" s="104">
        <f t="shared" si="1"/>
        <v>9871</v>
      </c>
      <c r="M17" s="54"/>
      <c r="N17" s="61">
        <f t="shared" si="2"/>
        <v>0</v>
      </c>
      <c r="O17" s="89">
        <f t="shared" si="3"/>
        <v>0</v>
      </c>
      <c r="P17" s="13"/>
    </row>
    <row r="18" spans="1:16" s="14" customFormat="1" ht="15" customHeight="1" thickTop="1" thickBot="1" x14ac:dyDescent="0.2">
      <c r="A18" s="129"/>
      <c r="B18" s="133"/>
      <c r="C18" s="124" t="s">
        <v>20</v>
      </c>
      <c r="D18" s="125"/>
      <c r="E18" s="125"/>
      <c r="F18" s="125"/>
      <c r="G18" s="126"/>
      <c r="H18" s="109" t="s">
        <v>8</v>
      </c>
      <c r="I18" s="110"/>
      <c r="J18" s="110"/>
      <c r="K18" s="110"/>
      <c r="L18" s="110"/>
      <c r="M18" s="110"/>
      <c r="N18" s="110"/>
      <c r="O18" s="66">
        <f>SUM(O6:O17)</f>
        <v>0</v>
      </c>
      <c r="P18" s="19"/>
    </row>
    <row r="19" spans="1:16" s="14" customFormat="1" ht="15" customHeight="1" x14ac:dyDescent="0.15">
      <c r="A19" s="128">
        <v>2</v>
      </c>
      <c r="B19" s="130" t="s">
        <v>12</v>
      </c>
      <c r="C19" s="39" t="s">
        <v>57</v>
      </c>
      <c r="D19" s="41">
        <v>66</v>
      </c>
      <c r="E19" s="10"/>
      <c r="F19" s="94">
        <v>0.85</v>
      </c>
      <c r="G19" s="11">
        <f t="shared" ref="G19:G25" si="6">D19*E19*F19</f>
        <v>0</v>
      </c>
      <c r="H19" s="43">
        <v>8724</v>
      </c>
      <c r="I19" s="10"/>
      <c r="J19" s="96"/>
      <c r="K19" s="11">
        <f>H19*I19-J19</f>
        <v>0</v>
      </c>
      <c r="L19" s="79">
        <f>ROUND(H19*0.4,0)</f>
        <v>3490</v>
      </c>
      <c r="M19" s="10"/>
      <c r="N19" s="60">
        <f>L19*M19</f>
        <v>0</v>
      </c>
      <c r="O19" s="86">
        <f>ROUNDDOWN(G19+K19+N19,0)</f>
        <v>0</v>
      </c>
      <c r="P19" s="13"/>
    </row>
    <row r="20" spans="1:16" s="14" customFormat="1" ht="15" customHeight="1" x14ac:dyDescent="0.15">
      <c r="A20" s="128"/>
      <c r="B20" s="130"/>
      <c r="C20" s="40" t="s">
        <v>58</v>
      </c>
      <c r="D20" s="15">
        <v>66</v>
      </c>
      <c r="E20" s="16"/>
      <c r="F20" s="95">
        <v>0.85</v>
      </c>
      <c r="G20" s="17">
        <f t="shared" si="6"/>
        <v>0</v>
      </c>
      <c r="H20" s="18">
        <v>8224</v>
      </c>
      <c r="I20" s="16"/>
      <c r="J20" s="95"/>
      <c r="K20" s="17">
        <f>H20*I20-J20</f>
        <v>0</v>
      </c>
      <c r="L20" s="80">
        <f t="shared" ref="L20:L30" si="7">ROUND(H20*0.4,0)</f>
        <v>3290</v>
      </c>
      <c r="M20" s="16"/>
      <c r="N20" s="59">
        <f t="shared" ref="N20:N30" si="8">L20*M20</f>
        <v>0</v>
      </c>
      <c r="O20" s="87">
        <f t="shared" ref="O20:O30" si="9">ROUNDDOWN(G20+K20+N20,0)</f>
        <v>0</v>
      </c>
      <c r="P20" s="13"/>
    </row>
    <row r="21" spans="1:16" s="14" customFormat="1" ht="15" customHeight="1" x14ac:dyDescent="0.15">
      <c r="A21" s="128"/>
      <c r="B21" s="130"/>
      <c r="C21" s="40" t="s">
        <v>59</v>
      </c>
      <c r="D21" s="15">
        <v>66</v>
      </c>
      <c r="E21" s="16"/>
      <c r="F21" s="95">
        <v>0.85</v>
      </c>
      <c r="G21" s="17">
        <f t="shared" si="6"/>
        <v>0</v>
      </c>
      <c r="H21" s="18">
        <v>13749</v>
      </c>
      <c r="I21" s="16"/>
      <c r="J21" s="95"/>
      <c r="K21" s="17">
        <f>H21*I21-J21</f>
        <v>0</v>
      </c>
      <c r="L21" s="80">
        <f t="shared" si="7"/>
        <v>5500</v>
      </c>
      <c r="M21" s="16"/>
      <c r="N21" s="59">
        <f t="shared" si="8"/>
        <v>0</v>
      </c>
      <c r="O21" s="87">
        <f t="shared" si="9"/>
        <v>0</v>
      </c>
      <c r="P21" s="13"/>
    </row>
    <row r="22" spans="1:16" s="14" customFormat="1" ht="15" customHeight="1" x14ac:dyDescent="0.15">
      <c r="A22" s="128"/>
      <c r="B22" s="130"/>
      <c r="C22" s="40" t="s">
        <v>60</v>
      </c>
      <c r="D22" s="15">
        <v>66</v>
      </c>
      <c r="E22" s="16"/>
      <c r="F22" s="95">
        <v>0.85</v>
      </c>
      <c r="G22" s="17">
        <f t="shared" si="6"/>
        <v>0</v>
      </c>
      <c r="H22" s="18">
        <v>16133</v>
      </c>
      <c r="I22" s="16"/>
      <c r="J22" s="95"/>
      <c r="K22" s="17">
        <f t="shared" ref="K22:K27" si="10">H22*I22-J22</f>
        <v>0</v>
      </c>
      <c r="L22" s="80">
        <f t="shared" si="7"/>
        <v>6453</v>
      </c>
      <c r="M22" s="16"/>
      <c r="N22" s="59">
        <f t="shared" si="8"/>
        <v>0</v>
      </c>
      <c r="O22" s="87">
        <f>ROUNDDOWN(G22+K22+N22,0)</f>
        <v>0</v>
      </c>
      <c r="P22" s="13"/>
    </row>
    <row r="23" spans="1:16" s="14" customFormat="1" ht="15" customHeight="1" x14ac:dyDescent="0.15">
      <c r="A23" s="128"/>
      <c r="B23" s="130"/>
      <c r="C23" s="40" t="s">
        <v>61</v>
      </c>
      <c r="D23" s="15">
        <v>66</v>
      </c>
      <c r="E23" s="16"/>
      <c r="F23" s="95">
        <v>0.85</v>
      </c>
      <c r="G23" s="17">
        <f t="shared" si="6"/>
        <v>0</v>
      </c>
      <c r="H23" s="18">
        <v>15549</v>
      </c>
      <c r="I23" s="16"/>
      <c r="J23" s="95"/>
      <c r="K23" s="17">
        <f t="shared" si="10"/>
        <v>0</v>
      </c>
      <c r="L23" s="80">
        <f t="shared" si="7"/>
        <v>6220</v>
      </c>
      <c r="M23" s="16"/>
      <c r="N23" s="59">
        <f t="shared" si="8"/>
        <v>0</v>
      </c>
      <c r="O23" s="87">
        <f t="shared" si="9"/>
        <v>0</v>
      </c>
      <c r="P23" s="13"/>
    </row>
    <row r="24" spans="1:16" s="14" customFormat="1" ht="15" customHeight="1" x14ac:dyDescent="0.15">
      <c r="A24" s="128"/>
      <c r="B24" s="130"/>
      <c r="C24" s="40" t="s">
        <v>62</v>
      </c>
      <c r="D24" s="15">
        <v>66</v>
      </c>
      <c r="E24" s="16"/>
      <c r="F24" s="95">
        <v>0.85</v>
      </c>
      <c r="G24" s="17">
        <f t="shared" si="6"/>
        <v>0</v>
      </c>
      <c r="H24" s="18">
        <v>15193</v>
      </c>
      <c r="I24" s="16"/>
      <c r="J24" s="95"/>
      <c r="K24" s="17">
        <f t="shared" si="10"/>
        <v>0</v>
      </c>
      <c r="L24" s="80">
        <f t="shared" si="7"/>
        <v>6077</v>
      </c>
      <c r="M24" s="16"/>
      <c r="N24" s="59">
        <f t="shared" si="8"/>
        <v>0</v>
      </c>
      <c r="O24" s="87">
        <f t="shared" si="9"/>
        <v>0</v>
      </c>
      <c r="P24" s="13"/>
    </row>
    <row r="25" spans="1:16" s="14" customFormat="1" ht="15" customHeight="1" x14ac:dyDescent="0.15">
      <c r="A25" s="128"/>
      <c r="B25" s="130"/>
      <c r="C25" s="40" t="s">
        <v>63</v>
      </c>
      <c r="D25" s="15">
        <v>66</v>
      </c>
      <c r="E25" s="16"/>
      <c r="F25" s="95">
        <v>0.85</v>
      </c>
      <c r="G25" s="17">
        <f t="shared" si="6"/>
        <v>0</v>
      </c>
      <c r="H25" s="43">
        <v>9732</v>
      </c>
      <c r="I25" s="42"/>
      <c r="J25" s="96"/>
      <c r="K25" s="17">
        <f t="shared" si="10"/>
        <v>0</v>
      </c>
      <c r="L25" s="80">
        <f t="shared" si="7"/>
        <v>3893</v>
      </c>
      <c r="M25" s="16"/>
      <c r="N25" s="60">
        <f t="shared" si="8"/>
        <v>0</v>
      </c>
      <c r="O25" s="88">
        <f t="shared" si="9"/>
        <v>0</v>
      </c>
      <c r="P25" s="13"/>
    </row>
    <row r="26" spans="1:16" s="14" customFormat="1" ht="15" customHeight="1" x14ac:dyDescent="0.15">
      <c r="A26" s="128"/>
      <c r="B26" s="130"/>
      <c r="C26" s="40" t="s">
        <v>64</v>
      </c>
      <c r="D26" s="15">
        <v>66</v>
      </c>
      <c r="E26" s="16"/>
      <c r="F26" s="95">
        <v>0.85</v>
      </c>
      <c r="G26" s="17">
        <f t="shared" ref="G26:G28" si="11">D26*E26*F26</f>
        <v>0</v>
      </c>
      <c r="H26" s="18">
        <v>9482</v>
      </c>
      <c r="I26" s="16"/>
      <c r="J26" s="95"/>
      <c r="K26" s="17">
        <f t="shared" si="10"/>
        <v>0</v>
      </c>
      <c r="L26" s="80">
        <f t="shared" si="7"/>
        <v>3793</v>
      </c>
      <c r="M26" s="16"/>
      <c r="N26" s="59">
        <f t="shared" si="8"/>
        <v>0</v>
      </c>
      <c r="O26" s="87">
        <f t="shared" si="9"/>
        <v>0</v>
      </c>
      <c r="P26" s="13"/>
    </row>
    <row r="27" spans="1:16" s="14" customFormat="1" ht="15" customHeight="1" x14ac:dyDescent="0.15">
      <c r="A27" s="128"/>
      <c r="B27" s="130"/>
      <c r="C27" s="40" t="s">
        <v>65</v>
      </c>
      <c r="D27" s="15">
        <v>66</v>
      </c>
      <c r="E27" s="16"/>
      <c r="F27" s="95">
        <v>0.85</v>
      </c>
      <c r="G27" s="17">
        <f t="shared" si="11"/>
        <v>0</v>
      </c>
      <c r="H27" s="18">
        <v>12888</v>
      </c>
      <c r="I27" s="16"/>
      <c r="J27" s="95"/>
      <c r="K27" s="17">
        <f t="shared" si="10"/>
        <v>0</v>
      </c>
      <c r="L27" s="80">
        <f t="shared" si="7"/>
        <v>5155</v>
      </c>
      <c r="M27" s="16"/>
      <c r="N27" s="59">
        <f t="shared" si="8"/>
        <v>0</v>
      </c>
      <c r="O27" s="87">
        <f t="shared" si="9"/>
        <v>0</v>
      </c>
      <c r="P27" s="13"/>
    </row>
    <row r="28" spans="1:16" s="14" customFormat="1" ht="15" customHeight="1" x14ac:dyDescent="0.15">
      <c r="A28" s="128"/>
      <c r="B28" s="130"/>
      <c r="C28" s="40" t="s">
        <v>66</v>
      </c>
      <c r="D28" s="15">
        <v>66</v>
      </c>
      <c r="E28" s="16"/>
      <c r="F28" s="95">
        <v>0.85</v>
      </c>
      <c r="G28" s="17">
        <f t="shared" si="11"/>
        <v>0</v>
      </c>
      <c r="H28" s="18">
        <v>12481</v>
      </c>
      <c r="I28" s="16"/>
      <c r="J28" s="95"/>
      <c r="K28" s="17">
        <f>H28*I28-J28</f>
        <v>0</v>
      </c>
      <c r="L28" s="80">
        <f t="shared" si="7"/>
        <v>4992</v>
      </c>
      <c r="M28" s="16"/>
      <c r="N28" s="59">
        <f>L28*M28</f>
        <v>0</v>
      </c>
      <c r="O28" s="87">
        <f>ROUNDDOWN(G28+K28+N28,0)</f>
        <v>0</v>
      </c>
      <c r="P28" s="13"/>
    </row>
    <row r="29" spans="1:16" s="14" customFormat="1" ht="15" customHeight="1" x14ac:dyDescent="0.15">
      <c r="A29" s="128"/>
      <c r="B29" s="130"/>
      <c r="C29" s="40" t="s">
        <v>67</v>
      </c>
      <c r="D29" s="15">
        <v>66</v>
      </c>
      <c r="E29" s="16"/>
      <c r="F29" s="95">
        <v>0.85</v>
      </c>
      <c r="G29" s="17">
        <f>D29*E29*F29</f>
        <v>0</v>
      </c>
      <c r="H29" s="18">
        <v>14068</v>
      </c>
      <c r="I29" s="16"/>
      <c r="J29" s="95"/>
      <c r="K29" s="17">
        <f>H29*I29-J29</f>
        <v>0</v>
      </c>
      <c r="L29" s="80">
        <f t="shared" si="7"/>
        <v>5627</v>
      </c>
      <c r="M29" s="16"/>
      <c r="N29" s="59">
        <f t="shared" si="8"/>
        <v>0</v>
      </c>
      <c r="O29" s="87">
        <f t="shared" si="9"/>
        <v>0</v>
      </c>
      <c r="P29" s="13"/>
    </row>
    <row r="30" spans="1:16" s="14" customFormat="1" ht="15" customHeight="1" thickBot="1" x14ac:dyDescent="0.2">
      <c r="A30" s="128"/>
      <c r="B30" s="130"/>
      <c r="C30" s="52" t="s">
        <v>68</v>
      </c>
      <c r="D30" s="53">
        <v>66</v>
      </c>
      <c r="E30" s="54"/>
      <c r="F30" s="97">
        <v>0.85</v>
      </c>
      <c r="G30" s="55">
        <f>D30*E30*F30</f>
        <v>0</v>
      </c>
      <c r="H30" s="56">
        <v>11135</v>
      </c>
      <c r="I30" s="54"/>
      <c r="J30" s="97"/>
      <c r="K30" s="17">
        <f>H30*I30-J30</f>
        <v>0</v>
      </c>
      <c r="L30" s="81">
        <f t="shared" si="7"/>
        <v>4454</v>
      </c>
      <c r="M30" s="54"/>
      <c r="N30" s="61">
        <f t="shared" si="8"/>
        <v>0</v>
      </c>
      <c r="O30" s="89">
        <f t="shared" si="9"/>
        <v>0</v>
      </c>
      <c r="P30" s="13"/>
    </row>
    <row r="31" spans="1:16" s="14" customFormat="1" ht="15" customHeight="1" thickTop="1" thickBot="1" x14ac:dyDescent="0.2">
      <c r="A31" s="129"/>
      <c r="B31" s="131"/>
      <c r="C31" s="124" t="s">
        <v>20</v>
      </c>
      <c r="D31" s="125"/>
      <c r="E31" s="125"/>
      <c r="F31" s="125"/>
      <c r="G31" s="126"/>
      <c r="H31" s="109" t="s">
        <v>33</v>
      </c>
      <c r="I31" s="110"/>
      <c r="J31" s="110"/>
      <c r="K31" s="110"/>
      <c r="L31" s="110"/>
      <c r="M31" s="110"/>
      <c r="N31" s="111"/>
      <c r="O31" s="66">
        <f>SUM(O19:O30)</f>
        <v>0</v>
      </c>
      <c r="P31" s="19"/>
    </row>
    <row r="32" spans="1:16" s="14" customFormat="1" ht="15" customHeight="1" x14ac:dyDescent="0.15">
      <c r="A32" s="128">
        <v>3</v>
      </c>
      <c r="B32" s="130" t="s">
        <v>19</v>
      </c>
      <c r="C32" s="39" t="s">
        <v>57</v>
      </c>
      <c r="D32" s="41">
        <v>35</v>
      </c>
      <c r="E32" s="10"/>
      <c r="F32" s="94">
        <v>0.85</v>
      </c>
      <c r="G32" s="11">
        <f t="shared" ref="G32:G38" si="12">D32*E32*F32</f>
        <v>0</v>
      </c>
      <c r="H32" s="43">
        <v>5170</v>
      </c>
      <c r="I32" s="10"/>
      <c r="J32" s="96"/>
      <c r="K32" s="11">
        <f>H32*I32-J32</f>
        <v>0</v>
      </c>
      <c r="L32" s="79">
        <f>ROUND(H32*0.4,0)</f>
        <v>2068</v>
      </c>
      <c r="M32" s="10"/>
      <c r="N32" s="60">
        <f>L32*M32</f>
        <v>0</v>
      </c>
      <c r="O32" s="86">
        <f t="shared" ref="O32:O43" si="13">ROUNDDOWN(G32+K32+N32,0)</f>
        <v>0</v>
      </c>
      <c r="P32" s="13"/>
    </row>
    <row r="33" spans="1:16" s="14" customFormat="1" ht="15" customHeight="1" x14ac:dyDescent="0.15">
      <c r="A33" s="128"/>
      <c r="B33" s="130"/>
      <c r="C33" s="40" t="s">
        <v>58</v>
      </c>
      <c r="D33" s="15">
        <v>35</v>
      </c>
      <c r="E33" s="16"/>
      <c r="F33" s="95">
        <v>0.85</v>
      </c>
      <c r="G33" s="17">
        <f t="shared" si="12"/>
        <v>0</v>
      </c>
      <c r="H33" s="18">
        <v>4591</v>
      </c>
      <c r="I33" s="16"/>
      <c r="J33" s="95"/>
      <c r="K33" s="17">
        <f>H33*I33-J33</f>
        <v>0</v>
      </c>
      <c r="L33" s="80">
        <f t="shared" ref="L33:L43" si="14">ROUND(H33*0.4,0)</f>
        <v>1836</v>
      </c>
      <c r="M33" s="16"/>
      <c r="N33" s="59">
        <f t="shared" ref="N33:N43" si="15">L33*M33</f>
        <v>0</v>
      </c>
      <c r="O33" s="87">
        <f t="shared" si="13"/>
        <v>0</v>
      </c>
      <c r="P33" s="13"/>
    </row>
    <row r="34" spans="1:16" s="14" customFormat="1" ht="15" customHeight="1" x14ac:dyDescent="0.15">
      <c r="A34" s="128"/>
      <c r="B34" s="130"/>
      <c r="C34" s="40" t="s">
        <v>59</v>
      </c>
      <c r="D34" s="15">
        <v>35</v>
      </c>
      <c r="E34" s="16"/>
      <c r="F34" s="95">
        <v>0.85</v>
      </c>
      <c r="G34" s="17">
        <f t="shared" si="12"/>
        <v>0</v>
      </c>
      <c r="H34" s="18">
        <v>5062</v>
      </c>
      <c r="I34" s="16"/>
      <c r="J34" s="95"/>
      <c r="K34" s="17">
        <f>H34*I34-J34</f>
        <v>0</v>
      </c>
      <c r="L34" s="80">
        <f t="shared" si="14"/>
        <v>2025</v>
      </c>
      <c r="M34" s="16"/>
      <c r="N34" s="59">
        <f t="shared" si="15"/>
        <v>0</v>
      </c>
      <c r="O34" s="87">
        <f t="shared" si="13"/>
        <v>0</v>
      </c>
      <c r="P34" s="13"/>
    </row>
    <row r="35" spans="1:16" s="14" customFormat="1" ht="15" customHeight="1" x14ac:dyDescent="0.15">
      <c r="A35" s="128"/>
      <c r="B35" s="130"/>
      <c r="C35" s="40" t="s">
        <v>60</v>
      </c>
      <c r="D35" s="15">
        <v>35</v>
      </c>
      <c r="E35" s="16"/>
      <c r="F35" s="95">
        <v>0.85</v>
      </c>
      <c r="G35" s="17">
        <f t="shared" si="12"/>
        <v>0</v>
      </c>
      <c r="H35" s="18">
        <v>6387</v>
      </c>
      <c r="I35" s="16"/>
      <c r="J35" s="95"/>
      <c r="K35" s="17">
        <f t="shared" ref="K35:K41" si="16">H35*I35-J35</f>
        <v>0</v>
      </c>
      <c r="L35" s="80">
        <f t="shared" si="14"/>
        <v>2555</v>
      </c>
      <c r="M35" s="16"/>
      <c r="N35" s="59">
        <f t="shared" si="15"/>
        <v>0</v>
      </c>
      <c r="O35" s="87">
        <f t="shared" si="13"/>
        <v>0</v>
      </c>
      <c r="P35" s="13"/>
    </row>
    <row r="36" spans="1:16" s="14" customFormat="1" ht="15" customHeight="1" x14ac:dyDescent="0.15">
      <c r="A36" s="128"/>
      <c r="B36" s="130"/>
      <c r="C36" s="40" t="s">
        <v>61</v>
      </c>
      <c r="D36" s="15">
        <v>35</v>
      </c>
      <c r="E36" s="16"/>
      <c r="F36" s="95">
        <v>0.85</v>
      </c>
      <c r="G36" s="17">
        <f t="shared" si="12"/>
        <v>0</v>
      </c>
      <c r="H36" s="18">
        <v>5951</v>
      </c>
      <c r="I36" s="16"/>
      <c r="J36" s="95"/>
      <c r="K36" s="17">
        <f>H36*I36-J36</f>
        <v>0</v>
      </c>
      <c r="L36" s="80">
        <f t="shared" si="14"/>
        <v>2380</v>
      </c>
      <c r="M36" s="16"/>
      <c r="N36" s="59">
        <f t="shared" si="15"/>
        <v>0</v>
      </c>
      <c r="O36" s="87">
        <f t="shared" si="13"/>
        <v>0</v>
      </c>
      <c r="P36" s="13"/>
    </row>
    <row r="37" spans="1:16" s="14" customFormat="1" ht="15" customHeight="1" x14ac:dyDescent="0.15">
      <c r="A37" s="128"/>
      <c r="B37" s="130"/>
      <c r="C37" s="40" t="s">
        <v>62</v>
      </c>
      <c r="D37" s="15">
        <v>35</v>
      </c>
      <c r="E37" s="16"/>
      <c r="F37" s="95">
        <v>0.85</v>
      </c>
      <c r="G37" s="17">
        <f t="shared" si="12"/>
        <v>0</v>
      </c>
      <c r="H37" s="18">
        <v>5593</v>
      </c>
      <c r="I37" s="16"/>
      <c r="J37" s="95"/>
      <c r="K37" s="17">
        <f t="shared" si="16"/>
        <v>0</v>
      </c>
      <c r="L37" s="80">
        <f t="shared" si="14"/>
        <v>2237</v>
      </c>
      <c r="M37" s="16"/>
      <c r="N37" s="59">
        <f t="shared" si="15"/>
        <v>0</v>
      </c>
      <c r="O37" s="87">
        <f t="shared" si="13"/>
        <v>0</v>
      </c>
      <c r="P37" s="13"/>
    </row>
    <row r="38" spans="1:16" s="14" customFormat="1" ht="15" customHeight="1" x14ac:dyDescent="0.15">
      <c r="A38" s="128"/>
      <c r="B38" s="130"/>
      <c r="C38" s="40" t="s">
        <v>63</v>
      </c>
      <c r="D38" s="15">
        <v>35</v>
      </c>
      <c r="E38" s="16"/>
      <c r="F38" s="95">
        <v>0.85</v>
      </c>
      <c r="G38" s="17">
        <f t="shared" si="12"/>
        <v>0</v>
      </c>
      <c r="H38" s="43">
        <v>6137</v>
      </c>
      <c r="I38" s="42"/>
      <c r="J38" s="96"/>
      <c r="K38" s="17">
        <f t="shared" si="16"/>
        <v>0</v>
      </c>
      <c r="L38" s="80">
        <f t="shared" si="14"/>
        <v>2455</v>
      </c>
      <c r="M38" s="16"/>
      <c r="N38" s="60">
        <f t="shared" si="15"/>
        <v>0</v>
      </c>
      <c r="O38" s="88">
        <f t="shared" si="13"/>
        <v>0</v>
      </c>
      <c r="P38" s="13"/>
    </row>
    <row r="39" spans="1:16" s="14" customFormat="1" ht="15" customHeight="1" x14ac:dyDescent="0.15">
      <c r="A39" s="128"/>
      <c r="B39" s="130"/>
      <c r="C39" s="40" t="s">
        <v>64</v>
      </c>
      <c r="D39" s="15">
        <v>35</v>
      </c>
      <c r="E39" s="16"/>
      <c r="F39" s="95">
        <v>0.85</v>
      </c>
      <c r="G39" s="17">
        <f t="shared" ref="G39:G41" si="17">D39*E39*F39</f>
        <v>0</v>
      </c>
      <c r="H39" s="18">
        <v>6128</v>
      </c>
      <c r="I39" s="16"/>
      <c r="J39" s="95"/>
      <c r="K39" s="17">
        <f t="shared" si="16"/>
        <v>0</v>
      </c>
      <c r="L39" s="80">
        <f t="shared" si="14"/>
        <v>2451</v>
      </c>
      <c r="M39" s="16"/>
      <c r="N39" s="59">
        <f t="shared" si="15"/>
        <v>0</v>
      </c>
      <c r="O39" s="87">
        <f t="shared" si="13"/>
        <v>0</v>
      </c>
      <c r="P39" s="13"/>
    </row>
    <row r="40" spans="1:16" s="14" customFormat="1" ht="15" customHeight="1" x14ac:dyDescent="0.15">
      <c r="A40" s="128"/>
      <c r="B40" s="130"/>
      <c r="C40" s="40" t="s">
        <v>65</v>
      </c>
      <c r="D40" s="15">
        <v>35</v>
      </c>
      <c r="E40" s="16"/>
      <c r="F40" s="95">
        <v>0.85</v>
      </c>
      <c r="G40" s="17">
        <f t="shared" si="17"/>
        <v>0</v>
      </c>
      <c r="H40" s="18">
        <v>7110</v>
      </c>
      <c r="I40" s="16"/>
      <c r="J40" s="95"/>
      <c r="K40" s="17">
        <f t="shared" si="16"/>
        <v>0</v>
      </c>
      <c r="L40" s="80">
        <f t="shared" si="14"/>
        <v>2844</v>
      </c>
      <c r="M40" s="16"/>
      <c r="N40" s="59">
        <f t="shared" si="15"/>
        <v>0</v>
      </c>
      <c r="O40" s="87">
        <f t="shared" si="13"/>
        <v>0</v>
      </c>
      <c r="P40" s="13"/>
    </row>
    <row r="41" spans="1:16" s="14" customFormat="1" ht="15" customHeight="1" x14ac:dyDescent="0.15">
      <c r="A41" s="128"/>
      <c r="B41" s="130"/>
      <c r="C41" s="40" t="s">
        <v>66</v>
      </c>
      <c r="D41" s="15">
        <v>35</v>
      </c>
      <c r="E41" s="16"/>
      <c r="F41" s="95">
        <v>0.85</v>
      </c>
      <c r="G41" s="17">
        <f t="shared" si="17"/>
        <v>0</v>
      </c>
      <c r="H41" s="18">
        <v>6948</v>
      </c>
      <c r="I41" s="16"/>
      <c r="J41" s="95"/>
      <c r="K41" s="17">
        <f t="shared" si="16"/>
        <v>0</v>
      </c>
      <c r="L41" s="80">
        <f t="shared" si="14"/>
        <v>2779</v>
      </c>
      <c r="M41" s="16"/>
      <c r="N41" s="59">
        <f t="shared" si="15"/>
        <v>0</v>
      </c>
      <c r="O41" s="87">
        <f t="shared" si="13"/>
        <v>0</v>
      </c>
      <c r="P41" s="13"/>
    </row>
    <row r="42" spans="1:16" s="14" customFormat="1" ht="15" customHeight="1" x14ac:dyDescent="0.15">
      <c r="A42" s="128"/>
      <c r="B42" s="130"/>
      <c r="C42" s="40" t="s">
        <v>67</v>
      </c>
      <c r="D42" s="15">
        <v>35</v>
      </c>
      <c r="E42" s="16"/>
      <c r="F42" s="95">
        <v>0.85</v>
      </c>
      <c r="G42" s="17">
        <f>D42*E42*F42</f>
        <v>0</v>
      </c>
      <c r="H42" s="18">
        <v>6828</v>
      </c>
      <c r="I42" s="16"/>
      <c r="J42" s="95"/>
      <c r="K42" s="17">
        <f>H42*I42-J42</f>
        <v>0</v>
      </c>
      <c r="L42" s="80">
        <f t="shared" si="14"/>
        <v>2731</v>
      </c>
      <c r="M42" s="16"/>
      <c r="N42" s="59">
        <f t="shared" si="15"/>
        <v>0</v>
      </c>
      <c r="O42" s="87">
        <f t="shared" si="13"/>
        <v>0</v>
      </c>
      <c r="P42" s="13"/>
    </row>
    <row r="43" spans="1:16" s="14" customFormat="1" ht="15" customHeight="1" thickBot="1" x14ac:dyDescent="0.2">
      <c r="A43" s="128"/>
      <c r="B43" s="130"/>
      <c r="C43" s="52" t="s">
        <v>68</v>
      </c>
      <c r="D43" s="53">
        <v>35</v>
      </c>
      <c r="E43" s="54"/>
      <c r="F43" s="97">
        <v>0.85</v>
      </c>
      <c r="G43" s="55">
        <f>D43*E43*F43</f>
        <v>0</v>
      </c>
      <c r="H43" s="56">
        <v>6140</v>
      </c>
      <c r="I43" s="54"/>
      <c r="J43" s="97"/>
      <c r="K43" s="17">
        <f>H43*I43-J43</f>
        <v>0</v>
      </c>
      <c r="L43" s="81">
        <f t="shared" si="14"/>
        <v>2456</v>
      </c>
      <c r="M43" s="54"/>
      <c r="N43" s="61">
        <f t="shared" si="15"/>
        <v>0</v>
      </c>
      <c r="O43" s="89">
        <f t="shared" si="13"/>
        <v>0</v>
      </c>
      <c r="P43" s="13"/>
    </row>
    <row r="44" spans="1:16" s="14" customFormat="1" ht="15" customHeight="1" thickTop="1" thickBot="1" x14ac:dyDescent="0.2">
      <c r="A44" s="128"/>
      <c r="B44" s="131"/>
      <c r="C44" s="124" t="s">
        <v>20</v>
      </c>
      <c r="D44" s="125"/>
      <c r="E44" s="125"/>
      <c r="F44" s="125"/>
      <c r="G44" s="126"/>
      <c r="H44" s="109" t="s">
        <v>16</v>
      </c>
      <c r="I44" s="110"/>
      <c r="J44" s="110"/>
      <c r="K44" s="110"/>
      <c r="L44" s="110"/>
      <c r="M44" s="110"/>
      <c r="N44" s="111"/>
      <c r="O44" s="66">
        <f>SUM(O32:O43)</f>
        <v>0</v>
      </c>
      <c r="P44" s="19"/>
    </row>
    <row r="45" spans="1:16" s="14" customFormat="1" ht="15" customHeight="1" x14ac:dyDescent="0.15">
      <c r="A45" s="134">
        <v>4</v>
      </c>
      <c r="B45" s="130" t="s">
        <v>13</v>
      </c>
      <c r="C45" s="39" t="s">
        <v>57</v>
      </c>
      <c r="D45" s="41">
        <v>38</v>
      </c>
      <c r="E45" s="10"/>
      <c r="F45" s="94">
        <v>0.85</v>
      </c>
      <c r="G45" s="11">
        <f t="shared" ref="G45:G51" si="18">D45*E45*F45</f>
        <v>0</v>
      </c>
      <c r="H45" s="43">
        <v>3625</v>
      </c>
      <c r="I45" s="10"/>
      <c r="J45" s="96"/>
      <c r="K45" s="11">
        <f>H45*I45-J45</f>
        <v>0</v>
      </c>
      <c r="L45" s="79">
        <f>ROUND(H45*0.4,0)</f>
        <v>1450</v>
      </c>
      <c r="M45" s="10"/>
      <c r="N45" s="60">
        <f>L45*M45</f>
        <v>0</v>
      </c>
      <c r="O45" s="86">
        <f t="shared" ref="O45:O56" si="19">ROUNDDOWN(G45+K45+N45,0)</f>
        <v>0</v>
      </c>
      <c r="P45" s="13"/>
    </row>
    <row r="46" spans="1:16" s="14" customFormat="1" ht="15" customHeight="1" x14ac:dyDescent="0.15">
      <c r="A46" s="128"/>
      <c r="B46" s="130"/>
      <c r="C46" s="40" t="s">
        <v>58</v>
      </c>
      <c r="D46" s="15">
        <v>38</v>
      </c>
      <c r="E46" s="16"/>
      <c r="F46" s="95">
        <v>0.85</v>
      </c>
      <c r="G46" s="17">
        <f t="shared" si="18"/>
        <v>0</v>
      </c>
      <c r="H46" s="18">
        <v>2793</v>
      </c>
      <c r="I46" s="16"/>
      <c r="J46" s="95"/>
      <c r="K46" s="17">
        <f>H46*I46-J46</f>
        <v>0</v>
      </c>
      <c r="L46" s="80">
        <f t="shared" ref="L46:L56" si="20">ROUND(H46*0.4,0)</f>
        <v>1117</v>
      </c>
      <c r="M46" s="16"/>
      <c r="N46" s="59">
        <f t="shared" ref="N46:N56" si="21">L46*M46</f>
        <v>0</v>
      </c>
      <c r="O46" s="87">
        <f t="shared" si="19"/>
        <v>0</v>
      </c>
      <c r="P46" s="13"/>
    </row>
    <row r="47" spans="1:16" s="14" customFormat="1" ht="15" customHeight="1" x14ac:dyDescent="0.15">
      <c r="A47" s="128"/>
      <c r="B47" s="130"/>
      <c r="C47" s="40" t="s">
        <v>59</v>
      </c>
      <c r="D47" s="15">
        <v>38</v>
      </c>
      <c r="E47" s="16"/>
      <c r="F47" s="95">
        <v>0.85</v>
      </c>
      <c r="G47" s="17">
        <f t="shared" si="18"/>
        <v>0</v>
      </c>
      <c r="H47" s="18">
        <v>3433</v>
      </c>
      <c r="I47" s="16"/>
      <c r="J47" s="95"/>
      <c r="K47" s="17">
        <f>H47*I47-J47</f>
        <v>0</v>
      </c>
      <c r="L47" s="80">
        <f t="shared" si="20"/>
        <v>1373</v>
      </c>
      <c r="M47" s="16"/>
      <c r="N47" s="59">
        <f t="shared" si="21"/>
        <v>0</v>
      </c>
      <c r="O47" s="87">
        <f t="shared" si="19"/>
        <v>0</v>
      </c>
      <c r="P47" s="13"/>
    </row>
    <row r="48" spans="1:16" s="14" customFormat="1" ht="15" customHeight="1" x14ac:dyDescent="0.15">
      <c r="A48" s="128"/>
      <c r="B48" s="130"/>
      <c r="C48" s="40" t="s">
        <v>60</v>
      </c>
      <c r="D48" s="15">
        <v>38</v>
      </c>
      <c r="E48" s="16"/>
      <c r="F48" s="95">
        <v>0.85</v>
      </c>
      <c r="G48" s="17">
        <f t="shared" si="18"/>
        <v>0</v>
      </c>
      <c r="H48" s="18">
        <v>5433</v>
      </c>
      <c r="I48" s="16"/>
      <c r="J48" s="95"/>
      <c r="K48" s="17">
        <f t="shared" ref="K48:K54" si="22">H48*I48-J48</f>
        <v>0</v>
      </c>
      <c r="L48" s="80">
        <f t="shared" si="20"/>
        <v>2173</v>
      </c>
      <c r="M48" s="16"/>
      <c r="N48" s="59">
        <f t="shared" si="21"/>
        <v>0</v>
      </c>
      <c r="O48" s="87">
        <f t="shared" si="19"/>
        <v>0</v>
      </c>
      <c r="P48" s="13"/>
    </row>
    <row r="49" spans="1:16" s="14" customFormat="1" ht="15" customHeight="1" x14ac:dyDescent="0.15">
      <c r="A49" s="128"/>
      <c r="B49" s="130"/>
      <c r="C49" s="40" t="s">
        <v>61</v>
      </c>
      <c r="D49" s="15">
        <v>38</v>
      </c>
      <c r="E49" s="16"/>
      <c r="F49" s="95">
        <v>0.85</v>
      </c>
      <c r="G49" s="17">
        <f t="shared" si="18"/>
        <v>0</v>
      </c>
      <c r="H49" s="18">
        <v>4956</v>
      </c>
      <c r="I49" s="16"/>
      <c r="J49" s="95"/>
      <c r="K49" s="17">
        <f t="shared" si="22"/>
        <v>0</v>
      </c>
      <c r="L49" s="80">
        <f t="shared" si="20"/>
        <v>1982</v>
      </c>
      <c r="M49" s="16"/>
      <c r="N49" s="59">
        <f t="shared" si="21"/>
        <v>0</v>
      </c>
      <c r="O49" s="87">
        <f t="shared" si="19"/>
        <v>0</v>
      </c>
      <c r="P49" s="13"/>
    </row>
    <row r="50" spans="1:16" s="14" customFormat="1" ht="15" customHeight="1" x14ac:dyDescent="0.15">
      <c r="A50" s="128"/>
      <c r="B50" s="130"/>
      <c r="C50" s="40" t="s">
        <v>62</v>
      </c>
      <c r="D50" s="15">
        <v>38</v>
      </c>
      <c r="E50" s="16"/>
      <c r="F50" s="95">
        <v>0.85</v>
      </c>
      <c r="G50" s="17">
        <f t="shared" si="18"/>
        <v>0</v>
      </c>
      <c r="H50" s="18">
        <v>4027</v>
      </c>
      <c r="I50" s="16"/>
      <c r="J50" s="95"/>
      <c r="K50" s="17">
        <f t="shared" si="22"/>
        <v>0</v>
      </c>
      <c r="L50" s="80">
        <f t="shared" si="20"/>
        <v>1611</v>
      </c>
      <c r="M50" s="16"/>
      <c r="N50" s="59">
        <f t="shared" si="21"/>
        <v>0</v>
      </c>
      <c r="O50" s="87">
        <f t="shared" si="19"/>
        <v>0</v>
      </c>
      <c r="P50" s="13"/>
    </row>
    <row r="51" spans="1:16" s="14" customFormat="1" ht="15" customHeight="1" x14ac:dyDescent="0.15">
      <c r="A51" s="128"/>
      <c r="B51" s="130"/>
      <c r="C51" s="40" t="s">
        <v>63</v>
      </c>
      <c r="D51" s="15">
        <v>38</v>
      </c>
      <c r="E51" s="16"/>
      <c r="F51" s="95">
        <v>0.85</v>
      </c>
      <c r="G51" s="17">
        <f t="shared" si="18"/>
        <v>0</v>
      </c>
      <c r="H51" s="43">
        <v>2863</v>
      </c>
      <c r="I51" s="42"/>
      <c r="J51" s="96"/>
      <c r="K51" s="17">
        <f t="shared" si="22"/>
        <v>0</v>
      </c>
      <c r="L51" s="80">
        <f t="shared" si="20"/>
        <v>1145</v>
      </c>
      <c r="M51" s="16"/>
      <c r="N51" s="60">
        <f t="shared" si="21"/>
        <v>0</v>
      </c>
      <c r="O51" s="88">
        <f t="shared" si="19"/>
        <v>0</v>
      </c>
      <c r="P51" s="13"/>
    </row>
    <row r="52" spans="1:16" s="14" customFormat="1" ht="15" customHeight="1" x14ac:dyDescent="0.15">
      <c r="A52" s="128"/>
      <c r="B52" s="130"/>
      <c r="C52" s="40" t="s">
        <v>64</v>
      </c>
      <c r="D52" s="15">
        <v>38</v>
      </c>
      <c r="E52" s="16"/>
      <c r="F52" s="95">
        <v>0.85</v>
      </c>
      <c r="G52" s="17">
        <f t="shared" ref="G52:G53" si="23">D52*E52*F52</f>
        <v>0</v>
      </c>
      <c r="H52" s="18">
        <v>3287</v>
      </c>
      <c r="I52" s="16"/>
      <c r="J52" s="95"/>
      <c r="K52" s="17">
        <f t="shared" si="22"/>
        <v>0</v>
      </c>
      <c r="L52" s="80">
        <f t="shared" si="20"/>
        <v>1315</v>
      </c>
      <c r="M52" s="16"/>
      <c r="N52" s="59">
        <f t="shared" si="21"/>
        <v>0</v>
      </c>
      <c r="O52" s="87">
        <f t="shared" si="19"/>
        <v>0</v>
      </c>
      <c r="P52" s="13"/>
    </row>
    <row r="53" spans="1:16" s="14" customFormat="1" ht="15" customHeight="1" x14ac:dyDescent="0.15">
      <c r="A53" s="128"/>
      <c r="B53" s="130"/>
      <c r="C53" s="40" t="s">
        <v>65</v>
      </c>
      <c r="D53" s="15">
        <v>38</v>
      </c>
      <c r="E53" s="16"/>
      <c r="F53" s="95">
        <v>0.85</v>
      </c>
      <c r="G53" s="17">
        <f t="shared" si="23"/>
        <v>0</v>
      </c>
      <c r="H53" s="18">
        <v>5237</v>
      </c>
      <c r="I53" s="16"/>
      <c r="J53" s="95"/>
      <c r="K53" s="17">
        <f t="shared" si="22"/>
        <v>0</v>
      </c>
      <c r="L53" s="80">
        <f t="shared" si="20"/>
        <v>2095</v>
      </c>
      <c r="M53" s="16"/>
      <c r="N53" s="59">
        <f t="shared" si="21"/>
        <v>0</v>
      </c>
      <c r="O53" s="87">
        <f t="shared" si="19"/>
        <v>0</v>
      </c>
      <c r="P53" s="13"/>
    </row>
    <row r="54" spans="1:16" s="14" customFormat="1" ht="15" customHeight="1" x14ac:dyDescent="0.15">
      <c r="A54" s="128"/>
      <c r="B54" s="130"/>
      <c r="C54" s="40" t="s">
        <v>66</v>
      </c>
      <c r="D54" s="15">
        <v>38</v>
      </c>
      <c r="E54" s="16"/>
      <c r="F54" s="95">
        <v>0.85</v>
      </c>
      <c r="G54" s="17">
        <f>D54*E54*F54</f>
        <v>0</v>
      </c>
      <c r="H54" s="18">
        <v>5733</v>
      </c>
      <c r="I54" s="16"/>
      <c r="J54" s="95"/>
      <c r="K54" s="17">
        <f t="shared" si="22"/>
        <v>0</v>
      </c>
      <c r="L54" s="80">
        <f t="shared" si="20"/>
        <v>2293</v>
      </c>
      <c r="M54" s="16"/>
      <c r="N54" s="59">
        <f t="shared" si="21"/>
        <v>0</v>
      </c>
      <c r="O54" s="87">
        <f t="shared" si="19"/>
        <v>0</v>
      </c>
      <c r="P54" s="13"/>
    </row>
    <row r="55" spans="1:16" s="14" customFormat="1" ht="15" customHeight="1" x14ac:dyDescent="0.15">
      <c r="A55" s="128"/>
      <c r="B55" s="130"/>
      <c r="C55" s="40" t="s">
        <v>67</v>
      </c>
      <c r="D55" s="15">
        <v>38</v>
      </c>
      <c r="E55" s="16"/>
      <c r="F55" s="95">
        <v>0.85</v>
      </c>
      <c r="G55" s="17">
        <f>D55*E55*F55</f>
        <v>0</v>
      </c>
      <c r="H55" s="18">
        <v>5896</v>
      </c>
      <c r="I55" s="16"/>
      <c r="J55" s="95"/>
      <c r="K55" s="17">
        <f>H55*I55-J55</f>
        <v>0</v>
      </c>
      <c r="L55" s="80">
        <f t="shared" si="20"/>
        <v>2358</v>
      </c>
      <c r="M55" s="16"/>
      <c r="N55" s="59">
        <f t="shared" si="21"/>
        <v>0</v>
      </c>
      <c r="O55" s="87">
        <f t="shared" si="19"/>
        <v>0</v>
      </c>
      <c r="P55" s="13"/>
    </row>
    <row r="56" spans="1:16" s="14" customFormat="1" ht="15" customHeight="1" thickBot="1" x14ac:dyDescent="0.2">
      <c r="A56" s="128"/>
      <c r="B56" s="130"/>
      <c r="C56" s="52" t="s">
        <v>68</v>
      </c>
      <c r="D56" s="53">
        <v>38</v>
      </c>
      <c r="E56" s="54"/>
      <c r="F56" s="97">
        <v>0.85</v>
      </c>
      <c r="G56" s="55">
        <f>D56*E56*F56</f>
        <v>0</v>
      </c>
      <c r="H56" s="56">
        <v>4765</v>
      </c>
      <c r="I56" s="54"/>
      <c r="J56" s="97"/>
      <c r="K56" s="17">
        <f>H56*I56-J56</f>
        <v>0</v>
      </c>
      <c r="L56" s="81">
        <f t="shared" si="20"/>
        <v>1906</v>
      </c>
      <c r="M56" s="54"/>
      <c r="N56" s="61">
        <f t="shared" si="21"/>
        <v>0</v>
      </c>
      <c r="O56" s="89">
        <f t="shared" si="19"/>
        <v>0</v>
      </c>
      <c r="P56" s="13"/>
    </row>
    <row r="57" spans="1:16" s="14" customFormat="1" ht="15" customHeight="1" thickTop="1" thickBot="1" x14ac:dyDescent="0.2">
      <c r="A57" s="129"/>
      <c r="B57" s="133"/>
      <c r="C57" s="124" t="s">
        <v>20</v>
      </c>
      <c r="D57" s="125"/>
      <c r="E57" s="125"/>
      <c r="F57" s="125"/>
      <c r="G57" s="126"/>
      <c r="H57" s="109" t="s">
        <v>34</v>
      </c>
      <c r="I57" s="110"/>
      <c r="J57" s="110"/>
      <c r="K57" s="110"/>
      <c r="L57" s="110"/>
      <c r="M57" s="110"/>
      <c r="N57" s="111"/>
      <c r="O57" s="66">
        <f>SUM(O45:O56)</f>
        <v>0</v>
      </c>
      <c r="P57" s="19"/>
    </row>
    <row r="58" spans="1:16" s="14" customFormat="1" ht="15" customHeight="1" x14ac:dyDescent="0.15">
      <c r="A58" s="134">
        <v>5</v>
      </c>
      <c r="B58" s="132" t="s">
        <v>14</v>
      </c>
      <c r="C58" s="39" t="s">
        <v>57</v>
      </c>
      <c r="D58" s="9">
        <v>22</v>
      </c>
      <c r="E58" s="10"/>
      <c r="F58" s="94">
        <v>0.85</v>
      </c>
      <c r="G58" s="11">
        <f t="shared" ref="G58:G64" si="24">D58*E58*F58</f>
        <v>0</v>
      </c>
      <c r="H58" s="12">
        <v>2909</v>
      </c>
      <c r="I58" s="10"/>
      <c r="J58" s="94"/>
      <c r="K58" s="11">
        <f>H58*I58-J58</f>
        <v>0</v>
      </c>
      <c r="L58" s="79">
        <f>ROUND(H58*0.4,0)</f>
        <v>1164</v>
      </c>
      <c r="M58" s="10"/>
      <c r="N58" s="67">
        <f>L58*M58</f>
        <v>0</v>
      </c>
      <c r="O58" s="86">
        <f t="shared" ref="O58:O69" si="25">ROUNDDOWN(G58+K58+N58,0)</f>
        <v>0</v>
      </c>
      <c r="P58" s="13"/>
    </row>
    <row r="59" spans="1:16" s="14" customFormat="1" ht="15" customHeight="1" x14ac:dyDescent="0.15">
      <c r="A59" s="128"/>
      <c r="B59" s="130"/>
      <c r="C59" s="40" t="s">
        <v>58</v>
      </c>
      <c r="D59" s="15">
        <v>22</v>
      </c>
      <c r="E59" s="16"/>
      <c r="F59" s="95">
        <v>0.85</v>
      </c>
      <c r="G59" s="17">
        <f t="shared" si="24"/>
        <v>0</v>
      </c>
      <c r="H59" s="18">
        <v>2549</v>
      </c>
      <c r="I59" s="16"/>
      <c r="J59" s="95"/>
      <c r="K59" s="17">
        <f>H59*I59-J59</f>
        <v>0</v>
      </c>
      <c r="L59" s="80">
        <f t="shared" ref="L59:L69" si="26">ROUND(H59*0.4,0)</f>
        <v>1020</v>
      </c>
      <c r="M59" s="16"/>
      <c r="N59" s="59">
        <f t="shared" ref="N59:N69" si="27">L59*M59</f>
        <v>0</v>
      </c>
      <c r="O59" s="87">
        <f t="shared" si="25"/>
        <v>0</v>
      </c>
      <c r="P59" s="13"/>
    </row>
    <row r="60" spans="1:16" s="14" customFormat="1" ht="15" customHeight="1" x14ac:dyDescent="0.15">
      <c r="A60" s="128"/>
      <c r="B60" s="130"/>
      <c r="C60" s="40" t="s">
        <v>59</v>
      </c>
      <c r="D60" s="15">
        <v>22</v>
      </c>
      <c r="E60" s="16"/>
      <c r="F60" s="95">
        <v>0.85</v>
      </c>
      <c r="G60" s="17">
        <f t="shared" si="24"/>
        <v>0</v>
      </c>
      <c r="H60" s="18">
        <v>3856</v>
      </c>
      <c r="I60" s="16"/>
      <c r="J60" s="95"/>
      <c r="K60" s="17">
        <f>H60*I60-J60</f>
        <v>0</v>
      </c>
      <c r="L60" s="80">
        <f t="shared" si="26"/>
        <v>1542</v>
      </c>
      <c r="M60" s="16"/>
      <c r="N60" s="59">
        <f t="shared" si="27"/>
        <v>0</v>
      </c>
      <c r="O60" s="87">
        <f t="shared" si="25"/>
        <v>0</v>
      </c>
      <c r="P60" s="13"/>
    </row>
    <row r="61" spans="1:16" s="14" customFormat="1" ht="15" customHeight="1" x14ac:dyDescent="0.15">
      <c r="A61" s="128"/>
      <c r="B61" s="130"/>
      <c r="C61" s="40" t="s">
        <v>60</v>
      </c>
      <c r="D61" s="15">
        <v>22</v>
      </c>
      <c r="E61" s="16"/>
      <c r="F61" s="95">
        <v>0.85</v>
      </c>
      <c r="G61" s="17">
        <f t="shared" si="24"/>
        <v>0</v>
      </c>
      <c r="H61" s="18">
        <v>5652</v>
      </c>
      <c r="I61" s="16"/>
      <c r="J61" s="95"/>
      <c r="K61" s="17">
        <f t="shared" ref="K61:K67" si="28">H61*I61-J61</f>
        <v>0</v>
      </c>
      <c r="L61" s="80">
        <f t="shared" si="26"/>
        <v>2261</v>
      </c>
      <c r="M61" s="16"/>
      <c r="N61" s="59">
        <f t="shared" si="27"/>
        <v>0</v>
      </c>
      <c r="O61" s="87">
        <f t="shared" si="25"/>
        <v>0</v>
      </c>
      <c r="P61" s="13"/>
    </row>
    <row r="62" spans="1:16" s="14" customFormat="1" ht="15" customHeight="1" x14ac:dyDescent="0.15">
      <c r="A62" s="128"/>
      <c r="B62" s="130"/>
      <c r="C62" s="40" t="s">
        <v>61</v>
      </c>
      <c r="D62" s="15">
        <v>22</v>
      </c>
      <c r="E62" s="16"/>
      <c r="F62" s="95">
        <v>0.85</v>
      </c>
      <c r="G62" s="17">
        <f t="shared" si="24"/>
        <v>0</v>
      </c>
      <c r="H62" s="18">
        <v>5032</v>
      </c>
      <c r="I62" s="16"/>
      <c r="J62" s="95"/>
      <c r="K62" s="17">
        <f t="shared" si="28"/>
        <v>0</v>
      </c>
      <c r="L62" s="80">
        <f t="shared" si="26"/>
        <v>2013</v>
      </c>
      <c r="M62" s="16"/>
      <c r="N62" s="59">
        <f t="shared" si="27"/>
        <v>0</v>
      </c>
      <c r="O62" s="87">
        <f>ROUNDDOWN(G62+K62+N62,0)</f>
        <v>0</v>
      </c>
      <c r="P62" s="13"/>
    </row>
    <row r="63" spans="1:16" s="14" customFormat="1" ht="15" customHeight="1" x14ac:dyDescent="0.15">
      <c r="A63" s="128"/>
      <c r="B63" s="130"/>
      <c r="C63" s="40" t="s">
        <v>62</v>
      </c>
      <c r="D63" s="15">
        <v>22</v>
      </c>
      <c r="E63" s="16"/>
      <c r="F63" s="95">
        <v>0.85</v>
      </c>
      <c r="G63" s="17">
        <f t="shared" si="24"/>
        <v>0</v>
      </c>
      <c r="H63" s="18">
        <v>4650</v>
      </c>
      <c r="I63" s="16"/>
      <c r="J63" s="95"/>
      <c r="K63" s="17">
        <f t="shared" si="28"/>
        <v>0</v>
      </c>
      <c r="L63" s="80">
        <f t="shared" si="26"/>
        <v>1860</v>
      </c>
      <c r="M63" s="16"/>
      <c r="N63" s="59">
        <f t="shared" si="27"/>
        <v>0</v>
      </c>
      <c r="O63" s="87">
        <f t="shared" si="25"/>
        <v>0</v>
      </c>
      <c r="P63" s="13"/>
    </row>
    <row r="64" spans="1:16" s="14" customFormat="1" ht="15" customHeight="1" x14ac:dyDescent="0.15">
      <c r="A64" s="128"/>
      <c r="B64" s="130"/>
      <c r="C64" s="40" t="s">
        <v>63</v>
      </c>
      <c r="D64" s="15">
        <v>22</v>
      </c>
      <c r="E64" s="16"/>
      <c r="F64" s="95">
        <v>0.85</v>
      </c>
      <c r="G64" s="17">
        <f t="shared" si="24"/>
        <v>0</v>
      </c>
      <c r="H64" s="43">
        <v>3014</v>
      </c>
      <c r="I64" s="42"/>
      <c r="J64" s="96"/>
      <c r="K64" s="17">
        <f t="shared" si="28"/>
        <v>0</v>
      </c>
      <c r="L64" s="80">
        <f t="shared" si="26"/>
        <v>1206</v>
      </c>
      <c r="M64" s="16"/>
      <c r="N64" s="60">
        <f t="shared" si="27"/>
        <v>0</v>
      </c>
      <c r="O64" s="88">
        <f t="shared" si="25"/>
        <v>0</v>
      </c>
      <c r="P64" s="13"/>
    </row>
    <row r="65" spans="1:16" s="14" customFormat="1" ht="15" customHeight="1" x14ac:dyDescent="0.15">
      <c r="A65" s="128"/>
      <c r="B65" s="130"/>
      <c r="C65" s="40" t="s">
        <v>64</v>
      </c>
      <c r="D65" s="15">
        <v>22</v>
      </c>
      <c r="E65" s="16"/>
      <c r="F65" s="95">
        <v>0.85</v>
      </c>
      <c r="G65" s="17">
        <f t="shared" ref="G65:G66" si="29">D65*E65*F65</f>
        <v>0</v>
      </c>
      <c r="H65" s="18">
        <v>3336</v>
      </c>
      <c r="I65" s="16"/>
      <c r="J65" s="95"/>
      <c r="K65" s="17">
        <f t="shared" si="28"/>
        <v>0</v>
      </c>
      <c r="L65" s="80">
        <f t="shared" si="26"/>
        <v>1334</v>
      </c>
      <c r="M65" s="16"/>
      <c r="N65" s="59">
        <f t="shared" si="27"/>
        <v>0</v>
      </c>
      <c r="O65" s="87">
        <f t="shared" si="25"/>
        <v>0</v>
      </c>
      <c r="P65" s="13"/>
    </row>
    <row r="66" spans="1:16" s="14" customFormat="1" ht="15" customHeight="1" x14ac:dyDescent="0.15">
      <c r="A66" s="128"/>
      <c r="B66" s="130"/>
      <c r="C66" s="40" t="s">
        <v>65</v>
      </c>
      <c r="D66" s="15">
        <v>22</v>
      </c>
      <c r="E66" s="16"/>
      <c r="F66" s="95">
        <v>0.85</v>
      </c>
      <c r="G66" s="17">
        <f t="shared" si="29"/>
        <v>0</v>
      </c>
      <c r="H66" s="18">
        <v>5287</v>
      </c>
      <c r="I66" s="16"/>
      <c r="J66" s="95"/>
      <c r="K66" s="17">
        <f t="shared" si="28"/>
        <v>0</v>
      </c>
      <c r="L66" s="80">
        <f t="shared" si="26"/>
        <v>2115</v>
      </c>
      <c r="M66" s="16"/>
      <c r="N66" s="59">
        <f t="shared" si="27"/>
        <v>0</v>
      </c>
      <c r="O66" s="87">
        <f t="shared" si="25"/>
        <v>0</v>
      </c>
      <c r="P66" s="13"/>
    </row>
    <row r="67" spans="1:16" s="14" customFormat="1" ht="15" customHeight="1" x14ac:dyDescent="0.15">
      <c r="A67" s="128"/>
      <c r="B67" s="130"/>
      <c r="C67" s="40" t="s">
        <v>66</v>
      </c>
      <c r="D67" s="15">
        <v>22</v>
      </c>
      <c r="E67" s="16"/>
      <c r="F67" s="95">
        <v>0.85</v>
      </c>
      <c r="G67" s="17">
        <f>D67*E67*F67</f>
        <v>0</v>
      </c>
      <c r="H67" s="18">
        <v>5690</v>
      </c>
      <c r="I67" s="16"/>
      <c r="J67" s="95"/>
      <c r="K67" s="17">
        <f t="shared" si="28"/>
        <v>0</v>
      </c>
      <c r="L67" s="80">
        <f t="shared" si="26"/>
        <v>2276</v>
      </c>
      <c r="M67" s="16"/>
      <c r="N67" s="59">
        <f t="shared" si="27"/>
        <v>0</v>
      </c>
      <c r="O67" s="87">
        <f t="shared" si="25"/>
        <v>0</v>
      </c>
      <c r="P67" s="13"/>
    </row>
    <row r="68" spans="1:16" s="14" customFormat="1" ht="15" customHeight="1" x14ac:dyDescent="0.15">
      <c r="A68" s="128"/>
      <c r="B68" s="130"/>
      <c r="C68" s="40" t="s">
        <v>67</v>
      </c>
      <c r="D68" s="15">
        <v>22</v>
      </c>
      <c r="E68" s="16"/>
      <c r="F68" s="95">
        <v>0.85</v>
      </c>
      <c r="G68" s="17">
        <f>D68*E68*F68</f>
        <v>0</v>
      </c>
      <c r="H68" s="18">
        <v>5103</v>
      </c>
      <c r="I68" s="16"/>
      <c r="J68" s="95"/>
      <c r="K68" s="17">
        <f>H68*I68-J68</f>
        <v>0</v>
      </c>
      <c r="L68" s="80">
        <f t="shared" si="26"/>
        <v>2041</v>
      </c>
      <c r="M68" s="16"/>
      <c r="N68" s="59">
        <f t="shared" si="27"/>
        <v>0</v>
      </c>
      <c r="O68" s="87">
        <f t="shared" si="25"/>
        <v>0</v>
      </c>
      <c r="P68" s="13"/>
    </row>
    <row r="69" spans="1:16" s="14" customFormat="1" ht="15" customHeight="1" thickBot="1" x14ac:dyDescent="0.2">
      <c r="A69" s="128"/>
      <c r="B69" s="130"/>
      <c r="C69" s="52" t="s">
        <v>68</v>
      </c>
      <c r="D69" s="53">
        <v>22</v>
      </c>
      <c r="E69" s="54"/>
      <c r="F69" s="97">
        <v>0.85</v>
      </c>
      <c r="G69" s="55">
        <f>D69*E69*F69</f>
        <v>0</v>
      </c>
      <c r="H69" s="56">
        <v>4678</v>
      </c>
      <c r="I69" s="54"/>
      <c r="J69" s="97"/>
      <c r="K69" s="17">
        <f>H69*I69-J69</f>
        <v>0</v>
      </c>
      <c r="L69" s="81">
        <f t="shared" si="26"/>
        <v>1871</v>
      </c>
      <c r="M69" s="54"/>
      <c r="N69" s="61">
        <f t="shared" si="27"/>
        <v>0</v>
      </c>
      <c r="O69" s="89">
        <f t="shared" si="25"/>
        <v>0</v>
      </c>
      <c r="P69" s="13"/>
    </row>
    <row r="70" spans="1:16" s="14" customFormat="1" ht="15" customHeight="1" thickTop="1" thickBot="1" x14ac:dyDescent="0.2">
      <c r="A70" s="129"/>
      <c r="B70" s="131"/>
      <c r="C70" s="124" t="s">
        <v>20</v>
      </c>
      <c r="D70" s="125"/>
      <c r="E70" s="125"/>
      <c r="F70" s="125"/>
      <c r="G70" s="126"/>
      <c r="H70" s="109" t="s">
        <v>17</v>
      </c>
      <c r="I70" s="110"/>
      <c r="J70" s="110"/>
      <c r="K70" s="110"/>
      <c r="L70" s="110"/>
      <c r="M70" s="110"/>
      <c r="N70" s="111"/>
      <c r="O70" s="68">
        <f>SUM(O58:O69)</f>
        <v>0</v>
      </c>
      <c r="P70" s="19"/>
    </row>
    <row r="71" spans="1:16" s="23" customFormat="1" ht="12.75" thickBot="1" x14ac:dyDescent="0.2">
      <c r="A71" s="44"/>
      <c r="B71" s="20"/>
      <c r="C71" s="31"/>
      <c r="D71" s="21"/>
      <c r="E71" s="46"/>
      <c r="F71" s="58"/>
      <c r="G71" s="46"/>
      <c r="H71" s="46"/>
      <c r="I71" s="46"/>
      <c r="J71" s="58"/>
      <c r="K71" s="22"/>
      <c r="L71" s="22"/>
      <c r="M71" s="22"/>
      <c r="N71" s="22"/>
      <c r="O71" s="69"/>
      <c r="P71" s="19"/>
    </row>
    <row r="72" spans="1:16" s="14" customFormat="1" ht="50.25" customHeight="1" thickBot="1" x14ac:dyDescent="0.2">
      <c r="A72" s="2"/>
      <c r="B72" s="24"/>
      <c r="C72" s="63"/>
      <c r="D72" s="26"/>
      <c r="E72" s="26"/>
      <c r="F72" s="26"/>
      <c r="G72" s="26"/>
      <c r="H72" s="26"/>
      <c r="I72" s="26"/>
      <c r="J72" s="101" t="s">
        <v>50</v>
      </c>
      <c r="K72" s="118" t="s">
        <v>69</v>
      </c>
      <c r="L72" s="119"/>
      <c r="M72" s="119"/>
      <c r="N72" s="120"/>
      <c r="O72" s="76">
        <f>O18+O31+O44+O57+O70</f>
        <v>0</v>
      </c>
      <c r="P72" s="25"/>
    </row>
    <row r="73" spans="1:16" s="14" customFormat="1" ht="15" customHeight="1" x14ac:dyDescent="0.15">
      <c r="A73" s="2"/>
      <c r="B73" s="24"/>
      <c r="C73" s="50"/>
      <c r="D73" s="51"/>
      <c r="E73" s="51"/>
      <c r="F73" s="58"/>
      <c r="G73" s="51"/>
      <c r="H73" s="51"/>
      <c r="I73" s="51"/>
      <c r="J73" s="58"/>
      <c r="K73" s="51"/>
      <c r="L73" s="58"/>
      <c r="M73" s="58"/>
      <c r="N73" s="58"/>
      <c r="O73" s="51"/>
      <c r="P73" s="25"/>
    </row>
    <row r="74" spans="1:16" s="14" customFormat="1" ht="19.5" customHeight="1" thickBot="1" x14ac:dyDescent="0.2">
      <c r="A74" s="2"/>
      <c r="B74" s="24"/>
      <c r="C74" s="45"/>
      <c r="D74" s="46"/>
      <c r="E74" s="46"/>
      <c r="F74" s="58"/>
      <c r="G74" s="46"/>
      <c r="H74" s="46"/>
      <c r="I74" s="46"/>
      <c r="J74" s="58"/>
      <c r="K74" s="46"/>
      <c r="L74" s="58"/>
      <c r="M74" s="58"/>
      <c r="N74" s="58"/>
      <c r="O74" s="70"/>
      <c r="P74" s="25"/>
    </row>
    <row r="75" spans="1:16" s="14" customFormat="1" ht="46.5" customHeight="1" thickBot="1" x14ac:dyDescent="0.2">
      <c r="A75" s="2"/>
      <c r="B75" s="24"/>
      <c r="C75" s="64"/>
      <c r="D75" s="65"/>
      <c r="E75" s="65"/>
      <c r="F75" s="65"/>
      <c r="G75" s="65"/>
      <c r="H75" s="65"/>
      <c r="I75" s="65"/>
      <c r="J75" s="100" t="s">
        <v>51</v>
      </c>
      <c r="K75" s="121" t="s">
        <v>52</v>
      </c>
      <c r="L75" s="122"/>
      <c r="M75" s="122"/>
      <c r="N75" s="123"/>
      <c r="O75" s="77">
        <f>ROUNDDOWN(O72/1.1,0)</f>
        <v>0</v>
      </c>
      <c r="P75" s="28"/>
    </row>
    <row r="76" spans="1:16" s="14" customFormat="1" ht="15.75" customHeight="1" x14ac:dyDescent="0.15">
      <c r="A76" s="2"/>
      <c r="B76" s="24"/>
      <c r="C76" s="47"/>
      <c r="D76" s="48"/>
      <c r="E76" s="48"/>
      <c r="F76" s="57"/>
      <c r="G76" s="48"/>
      <c r="H76" s="48"/>
      <c r="I76" s="48"/>
      <c r="J76" s="57"/>
      <c r="K76" s="48"/>
      <c r="L76" s="57"/>
      <c r="M76" s="57"/>
      <c r="N76" s="57"/>
      <c r="O76" s="27"/>
      <c r="P76" s="28"/>
    </row>
    <row r="77" spans="1:16" s="14" customFormat="1" ht="15.75" customHeight="1" x14ac:dyDescent="0.15">
      <c r="A77" s="2"/>
      <c r="B77" s="24"/>
      <c r="C77" s="108" t="s">
        <v>47</v>
      </c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27"/>
      <c r="P77" s="28"/>
    </row>
    <row r="78" spans="1:16" s="14" customFormat="1" ht="15.75" customHeight="1" x14ac:dyDescent="0.15">
      <c r="A78" s="2"/>
      <c r="B78" s="24"/>
      <c r="C78" s="108" t="s">
        <v>54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27"/>
      <c r="P78" s="28"/>
    </row>
    <row r="79" spans="1:16" s="14" customFormat="1" ht="15.75" customHeight="1" x14ac:dyDescent="0.15">
      <c r="A79" s="2"/>
      <c r="B79" s="24"/>
      <c r="C79" s="108" t="s">
        <v>49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27"/>
      <c r="P79" s="99"/>
    </row>
    <row r="80" spans="1:16" s="14" customFormat="1" ht="31.5" customHeight="1" x14ac:dyDescent="0.15">
      <c r="A80" s="2"/>
      <c r="B80" s="24"/>
      <c r="C80" s="108" t="s">
        <v>48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27"/>
      <c r="P80" s="99"/>
    </row>
    <row r="81" spans="1:16" s="14" customFormat="1" ht="31.5" customHeight="1" x14ac:dyDescent="0.15">
      <c r="A81" s="2"/>
      <c r="B81" s="24"/>
      <c r="C81" s="108" t="s">
        <v>72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27"/>
      <c r="P81" s="90"/>
    </row>
    <row r="82" spans="1:16" s="14" customFormat="1" ht="15.75" customHeight="1" x14ac:dyDescent="0.15">
      <c r="A82" s="2"/>
      <c r="B82" s="24"/>
      <c r="C82" s="114" t="s">
        <v>53</v>
      </c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27"/>
      <c r="P82" s="28"/>
    </row>
    <row r="83" spans="1:16" s="14" customFormat="1" ht="15.75" customHeight="1" x14ac:dyDescent="0.15">
      <c r="A83" s="2"/>
      <c r="B83" s="24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27"/>
      <c r="P83" s="28"/>
    </row>
    <row r="84" spans="1:16" s="14" customFormat="1" ht="15.75" customHeight="1" x14ac:dyDescent="0.15">
      <c r="A84" s="2"/>
      <c r="B84" s="24"/>
      <c r="C84" s="4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27"/>
      <c r="P84" s="28"/>
    </row>
    <row r="85" spans="1:16" s="14" customFormat="1" ht="21" customHeight="1" x14ac:dyDescent="0.15">
      <c r="A85" s="1"/>
      <c r="B85" s="29"/>
      <c r="C85" s="33"/>
      <c r="D85" s="115" t="s">
        <v>29</v>
      </c>
      <c r="E85" s="115"/>
      <c r="F85" s="92"/>
      <c r="G85" s="116"/>
      <c r="H85" s="116"/>
      <c r="I85" s="116"/>
      <c r="J85" s="116"/>
      <c r="K85" s="116"/>
      <c r="L85" s="71"/>
      <c r="M85" s="3"/>
    </row>
    <row r="86" spans="1:16" s="14" customFormat="1" ht="21" customHeight="1" x14ac:dyDescent="0.15">
      <c r="A86" s="1"/>
      <c r="B86" s="29"/>
      <c r="C86" s="33"/>
      <c r="D86" s="115" t="s">
        <v>30</v>
      </c>
      <c r="E86" s="115"/>
      <c r="F86" s="92"/>
      <c r="G86" s="117"/>
      <c r="H86" s="117"/>
      <c r="I86" s="117"/>
      <c r="J86" s="117"/>
      <c r="K86" s="117"/>
      <c r="L86" s="71"/>
      <c r="M86" s="3"/>
    </row>
    <row r="87" spans="1:16" s="14" customFormat="1" ht="21" customHeight="1" x14ac:dyDescent="0.15">
      <c r="A87" s="1"/>
      <c r="B87" s="29"/>
      <c r="C87" s="33"/>
      <c r="D87" s="112" t="s">
        <v>31</v>
      </c>
      <c r="E87" s="112"/>
      <c r="F87" s="91"/>
      <c r="G87" s="113"/>
      <c r="H87" s="113"/>
      <c r="I87" s="113"/>
      <c r="J87" s="113"/>
      <c r="K87" s="113"/>
      <c r="L87" s="72"/>
      <c r="M87" s="3"/>
    </row>
    <row r="88" spans="1:16" s="14" customFormat="1" ht="10.5" customHeight="1" x14ac:dyDescent="0.15">
      <c r="A88" s="1"/>
      <c r="B88" s="29"/>
      <c r="C88" s="33"/>
      <c r="D88" s="73"/>
      <c r="E88" s="74"/>
      <c r="F88" s="74"/>
      <c r="G88" s="78"/>
      <c r="H88" s="78"/>
      <c r="I88" s="78"/>
      <c r="J88" s="78"/>
      <c r="K88" s="78"/>
      <c r="L88" s="75"/>
      <c r="M88" s="3"/>
    </row>
    <row r="89" spans="1:16" s="14" customFormat="1" ht="21" customHeight="1" x14ac:dyDescent="0.15">
      <c r="A89" s="1"/>
      <c r="B89" s="29"/>
      <c r="C89" s="33"/>
      <c r="D89" s="112" t="s">
        <v>32</v>
      </c>
      <c r="E89" s="112"/>
      <c r="F89" s="91"/>
      <c r="G89" s="113"/>
      <c r="H89" s="113"/>
      <c r="I89" s="113"/>
      <c r="J89" s="113"/>
      <c r="K89" s="113"/>
      <c r="L89" s="72"/>
      <c r="M89" s="3"/>
    </row>
    <row r="90" spans="1:16" s="14" customFormat="1" ht="15.75" customHeight="1" x14ac:dyDescent="0.15">
      <c r="A90" s="2"/>
      <c r="B90" s="24"/>
      <c r="C90" s="32"/>
      <c r="D90" s="21"/>
      <c r="E90" s="26"/>
      <c r="F90" s="26"/>
      <c r="G90" s="3"/>
      <c r="H90" s="3"/>
      <c r="I90" s="3"/>
      <c r="J90" s="3"/>
      <c r="K90" s="3"/>
      <c r="L90" s="3"/>
      <c r="M90" s="3"/>
      <c r="N90" s="3"/>
      <c r="O90" s="27"/>
      <c r="P90" s="28"/>
    </row>
    <row r="91" spans="1:16" s="14" customFormat="1" ht="28.5" customHeight="1" x14ac:dyDescent="0.15">
      <c r="A91" s="1"/>
      <c r="B91" s="29"/>
      <c r="C91" s="33"/>
      <c r="D91" s="30"/>
      <c r="P91" s="3"/>
    </row>
  </sheetData>
  <sheetProtection selectLockedCells="1"/>
  <mergeCells count="44">
    <mergeCell ref="A58:A70"/>
    <mergeCell ref="B58:B70"/>
    <mergeCell ref="P2:P4"/>
    <mergeCell ref="C31:G31"/>
    <mergeCell ref="L2:N2"/>
    <mergeCell ref="H18:N18"/>
    <mergeCell ref="H31:N31"/>
    <mergeCell ref="C18:G18"/>
    <mergeCell ref="A2:C5"/>
    <mergeCell ref="D2:G2"/>
    <mergeCell ref="H2:K2"/>
    <mergeCell ref="O2:O4"/>
    <mergeCell ref="A32:A44"/>
    <mergeCell ref="B32:B44"/>
    <mergeCell ref="A45:A57"/>
    <mergeCell ref="B45:B57"/>
    <mergeCell ref="C57:G57"/>
    <mergeCell ref="C44:G44"/>
    <mergeCell ref="M1:N1"/>
    <mergeCell ref="A19:A31"/>
    <mergeCell ref="B19:B31"/>
    <mergeCell ref="B6:B18"/>
    <mergeCell ref="A6:A18"/>
    <mergeCell ref="K75:N75"/>
    <mergeCell ref="G87:K87"/>
    <mergeCell ref="H44:N44"/>
    <mergeCell ref="C70:G70"/>
    <mergeCell ref="H57:N57"/>
    <mergeCell ref="C81:N81"/>
    <mergeCell ref="C79:N79"/>
    <mergeCell ref="H70:N70"/>
    <mergeCell ref="D89:E89"/>
    <mergeCell ref="G89:K89"/>
    <mergeCell ref="C77:N77"/>
    <mergeCell ref="C78:N78"/>
    <mergeCell ref="C82:N82"/>
    <mergeCell ref="C83:N83"/>
    <mergeCell ref="D85:E85"/>
    <mergeCell ref="G85:K85"/>
    <mergeCell ref="D86:E86"/>
    <mergeCell ref="G86:K86"/>
    <mergeCell ref="D87:E87"/>
    <mergeCell ref="C80:N80"/>
    <mergeCell ref="K72:N72"/>
  </mergeCells>
  <phoneticPr fontId="3"/>
  <printOptions horizontalCentered="1"/>
  <pageMargins left="0.23622047244094491" right="0.23622047244094491" top="0.47244094488188981" bottom="0.31496062992125984" header="0.31496062992125984" footer="0.31496062992125984"/>
  <pageSetup paperSize="9" scale="71" fitToHeight="0" orientation="portrait" r:id="rId1"/>
  <headerFooter alignWithMargins="0"/>
  <rowBreaks count="1" manualBreakCount="1">
    <brk id="57" max="14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0BF6144FB5040896FCFFA995F303A" ma:contentTypeVersion="15" ma:contentTypeDescription="新しいドキュメントを作成します。" ma:contentTypeScope="" ma:versionID="84403f6c40a5906d40504867151e9236">
  <xsd:schema xmlns:xsd="http://www.w3.org/2001/XMLSchema" xmlns:xs="http://www.w3.org/2001/XMLSchema" xmlns:p="http://schemas.microsoft.com/office/2006/metadata/properties" xmlns:ns2="3285fdf5-53a4-4745-ba05-f4357744a8eb" xmlns:ns3="5d97817f-4418-4126-80a6-5cc4da4a022f" targetNamespace="http://schemas.microsoft.com/office/2006/metadata/properties" ma:root="true" ma:fieldsID="c0d1a075515a15797aa99fb25e132ad1" ns2:_="" ns3:_="">
    <xsd:import namespace="3285fdf5-53a4-4745-ba05-f4357744a8eb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5fdf5-53a4-4745-ba05-f4357744a8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9" nillable="true" ma:displayName="承認の状態" ma:internalName="_x627f__x8a8d__x306e__x72b6__x614b_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24d77ce-d5e2-41d7-b9e4-e5c7d8f22cd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85fdf5-53a4-4745-ba05-f4357744a8eb">
      <Terms xmlns="http://schemas.microsoft.com/office/infopath/2007/PartnerControls"/>
    </lcf76f155ced4ddcb4097134ff3c332f>
    <Owner xmlns="3285fdf5-53a4-4745-ba05-f4357744a8eb">
      <UserInfo>
        <DisplayName/>
        <AccountId xsi:nil="true"/>
        <AccountType/>
      </UserInfo>
    </Owner>
    <_Flow_SignoffStatus xmlns="3285fdf5-53a4-4745-ba05-f4357744a8eb" xsi:nil="true"/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441B28FE-7FB3-4D67-B6DC-E3540972BB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189D74-F138-4290-BA5D-1941F19DD298}"/>
</file>

<file path=customXml/itemProps3.xml><?xml version="1.0" encoding="utf-8"?>
<ds:datastoreItem xmlns:ds="http://schemas.openxmlformats.org/officeDocument/2006/customXml" ds:itemID="{99AE59B0-F9D8-42A6-9795-237BEBE15FF9}">
  <ds:schemaRefs>
    <ds:schemaRef ds:uri="http://schemas.microsoft.com/office/2006/metadata/properties"/>
    <ds:schemaRef ds:uri="http://schemas.microsoft.com/office/infopath/2007/PartnerControls"/>
    <ds:schemaRef ds:uri="3285fdf5-53a4-4745-ba05-f4357744a8eb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入札書別紙</vt:lpstr>
      <vt:lpstr>入札書別紙!Print_Area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0x0101003A80BF6144FB5040896FCFFA995F303A</vt:lpwstr>
  </property>
  <property fmtid="{D5CDD505-2E9C-101B-9397-08002B2CF9AE}" pid="3" name="MediaServiceImageTags">
    <vt:lpwstr/>
  </property>
</Properties>
</file>