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1tanakan\Desktop\"/>
    </mc:Choice>
  </mc:AlternateContent>
  <xr:revisionPtr revIDLastSave="0" documentId="13_ncr:1_{A295A8D6-9518-4498-9518-A5816AB7A7FF}" xr6:coauthVersionLast="47" xr6:coauthVersionMax="47" xr10:uidLastSave="{00000000-0000-0000-0000-000000000000}"/>
  <bookViews>
    <workbookView xWindow="-120" yWindow="-120" windowWidth="29040" windowHeight="15840" tabRatio="862" xr2:uid="{9FB5C91D-4577-4D2F-B092-F2CAF4EF74D3}"/>
  </bookViews>
  <sheets>
    <sheet name="事業主控" sheetId="9" r:id="rId1"/>
    <sheet name="提出用"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9" l="1"/>
  <c r="S41" i="9"/>
  <c r="I40" i="10"/>
  <c r="I22" i="9"/>
  <c r="F15" i="9"/>
  <c r="AA13" i="10"/>
  <c r="W13" i="10" l="1"/>
  <c r="BC13" i="10"/>
  <c r="K40" i="10"/>
  <c r="K14" i="10"/>
  <c r="Q16" i="10"/>
  <c r="BC16" i="10"/>
  <c r="BA16" i="10"/>
  <c r="AY16" i="10"/>
  <c r="AW16" i="10"/>
  <c r="AU16" i="10"/>
  <c r="AS16" i="10"/>
  <c r="AQ16" i="10"/>
  <c r="AO16" i="10"/>
  <c r="AK16" i="10"/>
  <c r="AI16" i="10"/>
  <c r="AG16" i="10"/>
  <c r="AE16" i="10"/>
  <c r="AC16" i="10"/>
  <c r="AA16" i="10"/>
  <c r="Y16" i="10"/>
  <c r="W16" i="10"/>
  <c r="BC16" i="9"/>
  <c r="BA16" i="9"/>
  <c r="AY16" i="9"/>
  <c r="AW16" i="9"/>
  <c r="AU16" i="9"/>
  <c r="AS16" i="9"/>
  <c r="AQ16" i="9"/>
  <c r="AO16" i="9"/>
  <c r="AK16" i="9"/>
  <c r="AI16" i="9"/>
  <c r="AG16" i="9"/>
  <c r="AE16" i="9"/>
  <c r="AC16" i="9"/>
  <c r="AA16" i="9"/>
  <c r="Y16" i="9"/>
  <c r="W16" i="9"/>
  <c r="BF46" i="10" l="1"/>
  <c r="BA46" i="10"/>
  <c r="AR46" i="10"/>
  <c r="AU7" i="10"/>
  <c r="AU8" i="10"/>
  <c r="AU6" i="10"/>
  <c r="BH4" i="10"/>
  <c r="BF4" i="10"/>
  <c r="BD4" i="10"/>
  <c r="AW4" i="10"/>
  <c r="AU4" i="10"/>
  <c r="BA13" i="10"/>
  <c r="AY13" i="10"/>
  <c r="AW13" i="10"/>
  <c r="AU13" i="10"/>
  <c r="AS13" i="10"/>
  <c r="AQ13" i="10"/>
  <c r="AO13" i="10"/>
  <c r="AM13" i="10"/>
  <c r="AK13" i="10"/>
  <c r="AI13" i="10"/>
  <c r="AG13" i="10"/>
  <c r="AE13" i="10"/>
  <c r="AC13" i="10"/>
  <c r="Y13" i="10"/>
  <c r="S15" i="9"/>
  <c r="S15" i="10" s="1"/>
  <c r="S16" i="9"/>
  <c r="BE16" i="9" s="1"/>
  <c r="BE16" i="10" s="1"/>
  <c r="S17" i="9"/>
  <c r="BE17" i="9" s="1"/>
  <c r="BE17" i="10" s="1"/>
  <c r="S18" i="9"/>
  <c r="S18" i="10" s="1"/>
  <c r="S19" i="9"/>
  <c r="BE19" i="9" s="1"/>
  <c r="BE19" i="10" s="1"/>
  <c r="S20" i="9"/>
  <c r="S20" i="10" s="1"/>
  <c r="S21" i="9"/>
  <c r="BE21" i="9" s="1"/>
  <c r="BE21" i="10" s="1"/>
  <c r="S22" i="9"/>
  <c r="BE22" i="9" s="1"/>
  <c r="BE22" i="10" s="1"/>
  <c r="S23" i="9"/>
  <c r="BE23" i="9" s="1"/>
  <c r="BE23" i="10" s="1"/>
  <c r="S24" i="9"/>
  <c r="BE24" i="9" s="1"/>
  <c r="BE24" i="10" s="1"/>
  <c r="S25" i="9"/>
  <c r="S25" i="10" s="1"/>
  <c r="S26" i="9"/>
  <c r="BE26" i="9" s="1"/>
  <c r="BE26" i="10" s="1"/>
  <c r="S27" i="9"/>
  <c r="S27" i="10" s="1"/>
  <c r="S28" i="9"/>
  <c r="BE28" i="9" s="1"/>
  <c r="BE28" i="10" s="1"/>
  <c r="S29" i="9"/>
  <c r="BE29" i="9" s="1"/>
  <c r="BE29" i="10" s="1"/>
  <c r="S30" i="9"/>
  <c r="S30" i="10" s="1"/>
  <c r="S31" i="9"/>
  <c r="BE31" i="9" s="1"/>
  <c r="BE31" i="10" s="1"/>
  <c r="S32" i="9"/>
  <c r="BE32" i="9" s="1"/>
  <c r="BE32" i="10" s="1"/>
  <c r="S33" i="9"/>
  <c r="BE33" i="9" s="1"/>
  <c r="BE33" i="10" s="1"/>
  <c r="S34" i="9"/>
  <c r="BE34" i="9" s="1"/>
  <c r="BE34" i="10" s="1"/>
  <c r="S35" i="9"/>
  <c r="BE35" i="9" s="1"/>
  <c r="BE35" i="10" s="1"/>
  <c r="S36" i="9"/>
  <c r="S36" i="10" s="1"/>
  <c r="S37" i="9"/>
  <c r="BE37" i="9" s="1"/>
  <c r="BE37" i="10" s="1"/>
  <c r="S38" i="9"/>
  <c r="BE38" i="9" s="1"/>
  <c r="BE38" i="10" s="1"/>
  <c r="S39" i="9"/>
  <c r="S39" i="10" s="1"/>
  <c r="S40" i="9"/>
  <c r="S40" i="10" s="1"/>
  <c r="S14" i="9"/>
  <c r="BE10" i="10"/>
  <c r="W10" i="10"/>
  <c r="AW41" i="10"/>
  <c r="S2" i="10"/>
  <c r="BA40" i="9"/>
  <c r="BC38" i="9"/>
  <c r="BA38" i="9"/>
  <c r="AY38" i="9"/>
  <c r="AW38" i="9"/>
  <c r="AU38" i="9"/>
  <c r="AS38" i="9"/>
  <c r="AQ38" i="9"/>
  <c r="AO38" i="9"/>
  <c r="AK38" i="9"/>
  <c r="AI38" i="9"/>
  <c r="AG38" i="9"/>
  <c r="AE38" i="9"/>
  <c r="AC38" i="9"/>
  <c r="AA38" i="9"/>
  <c r="Y38" i="9"/>
  <c r="W38" i="9"/>
  <c r="BC35" i="9"/>
  <c r="BA35" i="9"/>
  <c r="AY35" i="9"/>
  <c r="AW35" i="9"/>
  <c r="AU35" i="9"/>
  <c r="AS35" i="9"/>
  <c r="AQ35" i="9"/>
  <c r="AO35" i="9"/>
  <c r="AK35" i="9"/>
  <c r="AI35" i="9"/>
  <c r="AG35" i="9"/>
  <c r="AE35" i="9"/>
  <c r="AC35" i="9"/>
  <c r="AA35" i="9"/>
  <c r="Y35" i="9"/>
  <c r="W35" i="9"/>
  <c r="W32" i="9"/>
  <c r="Y32" i="9"/>
  <c r="AA32" i="9"/>
  <c r="AC32" i="9"/>
  <c r="AE32" i="9"/>
  <c r="AG32" i="9"/>
  <c r="AI32" i="9"/>
  <c r="AK32" i="9"/>
  <c r="AO32" i="9"/>
  <c r="AQ32" i="9"/>
  <c r="AS32" i="9"/>
  <c r="AU32" i="9"/>
  <c r="AW32" i="9"/>
  <c r="AY32" i="9"/>
  <c r="BA32" i="9"/>
  <c r="BC32" i="9"/>
  <c r="AO29" i="9"/>
  <c r="AQ29" i="9"/>
  <c r="AS29" i="9"/>
  <c r="AU29" i="9"/>
  <c r="AW29" i="9"/>
  <c r="AY29" i="9"/>
  <c r="BA29" i="9"/>
  <c r="BC29" i="9"/>
  <c r="AK29" i="9"/>
  <c r="AI29" i="9"/>
  <c r="AG29" i="9"/>
  <c r="AE29" i="9"/>
  <c r="AC29" i="9"/>
  <c r="AA29" i="9"/>
  <c r="Y29" i="9"/>
  <c r="W29" i="9"/>
  <c r="W26" i="9"/>
  <c r="Y26" i="9"/>
  <c r="AA26" i="9"/>
  <c r="AC26" i="9"/>
  <c r="AE26" i="9"/>
  <c r="AG26" i="9"/>
  <c r="AI26" i="9"/>
  <c r="AK26" i="9"/>
  <c r="AO26" i="9"/>
  <c r="AQ26" i="9"/>
  <c r="AS26" i="9"/>
  <c r="AU26" i="9"/>
  <c r="AW26" i="9"/>
  <c r="AY26" i="9"/>
  <c r="BA26" i="9"/>
  <c r="BC26" i="9"/>
  <c r="W23" i="9"/>
  <c r="Y23" i="9"/>
  <c r="AA23" i="9"/>
  <c r="AC23" i="9"/>
  <c r="AE23" i="9"/>
  <c r="AG23" i="9"/>
  <c r="AI23" i="9"/>
  <c r="AK23" i="9"/>
  <c r="AO23" i="9"/>
  <c r="AQ23" i="9"/>
  <c r="AS23" i="9"/>
  <c r="AU23" i="9"/>
  <c r="AW23" i="9"/>
  <c r="AY23" i="9"/>
  <c r="BA23" i="9"/>
  <c r="BC23" i="9"/>
  <c r="BC20" i="9"/>
  <c r="BA20" i="9"/>
  <c r="AY20" i="9"/>
  <c r="AW20" i="9"/>
  <c r="AU20" i="9"/>
  <c r="AS20" i="9"/>
  <c r="AQ20" i="9"/>
  <c r="AO20" i="9"/>
  <c r="AK20" i="9"/>
  <c r="AI20" i="9"/>
  <c r="AG20" i="9"/>
  <c r="AE20" i="9"/>
  <c r="AC20" i="9"/>
  <c r="AA20" i="9"/>
  <c r="Y20" i="9"/>
  <c r="W20" i="9"/>
  <c r="BC17" i="9"/>
  <c r="BA17" i="9"/>
  <c r="AY17" i="9"/>
  <c r="AW17" i="9"/>
  <c r="AU17" i="9"/>
  <c r="AS17" i="9"/>
  <c r="AQ17" i="9"/>
  <c r="AO17" i="9"/>
  <c r="AK17" i="9"/>
  <c r="AI17" i="9"/>
  <c r="AG17" i="9"/>
  <c r="AE17" i="9"/>
  <c r="AC17" i="9"/>
  <c r="AA17" i="9"/>
  <c r="Y17" i="9"/>
  <c r="W17" i="9"/>
  <c r="AO14" i="9"/>
  <c r="AQ14" i="9"/>
  <c r="AS14" i="9"/>
  <c r="AU14" i="9"/>
  <c r="AY14" i="9"/>
  <c r="BA14" i="9"/>
  <c r="AW14" i="9"/>
  <c r="BC14" i="9"/>
  <c r="W14" i="9"/>
  <c r="Y14" i="9"/>
  <c r="AA14" i="9"/>
  <c r="AC14" i="9"/>
  <c r="AE14" i="9"/>
  <c r="AG14" i="9"/>
  <c r="AI14" i="9"/>
  <c r="AK14" i="9"/>
  <c r="I16" i="10"/>
  <c r="I37" i="10" s="1"/>
  <c r="I40" i="9"/>
  <c r="I37" i="9"/>
  <c r="I34" i="9"/>
  <c r="I31" i="9"/>
  <c r="I28" i="9"/>
  <c r="I25" i="9"/>
  <c r="I19" i="9"/>
  <c r="I18" i="9"/>
  <c r="F21" i="9"/>
  <c r="AM17" i="10"/>
  <c r="AI17" i="10"/>
  <c r="AM18" i="10"/>
  <c r="AA18" i="10"/>
  <c r="AM19" i="10"/>
  <c r="AM20" i="10"/>
  <c r="AM21" i="10"/>
  <c r="AM22" i="10"/>
  <c r="BA22" i="10"/>
  <c r="AM23" i="10"/>
  <c r="AK23" i="10" s="1"/>
  <c r="AM24" i="10"/>
  <c r="AK24" i="10"/>
  <c r="AM25" i="10"/>
  <c r="AI25" i="10"/>
  <c r="AM26" i="10"/>
  <c r="W26" i="10"/>
  <c r="AM27" i="10"/>
  <c r="AI27" i="10"/>
  <c r="AM28" i="10"/>
  <c r="AE28" i="10"/>
  <c r="AM29" i="10"/>
  <c r="BC29" i="10"/>
  <c r="AM30" i="10"/>
  <c r="AI30" i="10"/>
  <c r="AM31" i="10"/>
  <c r="BC31" i="10"/>
  <c r="AM32" i="10"/>
  <c r="W32" i="10"/>
  <c r="AM33" i="10"/>
  <c r="BC33" i="10"/>
  <c r="AM34" i="10"/>
  <c r="AE34" i="10"/>
  <c r="AM35" i="10"/>
  <c r="BC35" i="10" s="1"/>
  <c r="AM36" i="10"/>
  <c r="AC36" i="10"/>
  <c r="AM37" i="10"/>
  <c r="AM38" i="10"/>
  <c r="W38" i="10"/>
  <c r="AM39" i="10"/>
  <c r="BC39" i="10"/>
  <c r="AM40" i="10"/>
  <c r="AG40" i="10"/>
  <c r="AM14" i="10"/>
  <c r="BC14" i="10" s="1"/>
  <c r="Q17" i="10"/>
  <c r="Q18" i="10"/>
  <c r="Q19" i="10"/>
  <c r="Q20" i="10"/>
  <c r="Q21" i="10"/>
  <c r="Q22" i="10"/>
  <c r="Q23" i="10"/>
  <c r="Q24" i="10"/>
  <c r="Q25" i="10"/>
  <c r="Q26" i="10"/>
  <c r="Q27" i="10"/>
  <c r="Q28" i="10"/>
  <c r="Q29" i="10"/>
  <c r="Q30" i="10"/>
  <c r="Q31" i="10"/>
  <c r="Q32" i="10"/>
  <c r="Q33" i="10"/>
  <c r="Q34" i="10"/>
  <c r="Q35" i="10"/>
  <c r="Q36" i="10"/>
  <c r="Q37" i="10"/>
  <c r="Q38" i="10"/>
  <c r="Q39" i="10"/>
  <c r="Q40" i="10"/>
  <c r="Q14" i="10"/>
  <c r="W39" i="10"/>
  <c r="BC40" i="9"/>
  <c r="AY40" i="9"/>
  <c r="AW40" i="9"/>
  <c r="AU40" i="9"/>
  <c r="AS40" i="9"/>
  <c r="AQ40" i="9"/>
  <c r="AO40" i="9"/>
  <c r="AK40" i="9"/>
  <c r="AI40" i="9"/>
  <c r="AG40" i="9"/>
  <c r="AE40" i="9"/>
  <c r="AC40" i="9"/>
  <c r="AA40" i="9"/>
  <c r="Y40" i="9"/>
  <c r="W40" i="9"/>
  <c r="BC39" i="9"/>
  <c r="BA39" i="9"/>
  <c r="AY39" i="9"/>
  <c r="AW39" i="9"/>
  <c r="AU39" i="9"/>
  <c r="AS39" i="9"/>
  <c r="AQ39" i="9"/>
  <c r="AO39" i="9"/>
  <c r="AK39" i="9"/>
  <c r="AI39" i="9"/>
  <c r="AG39" i="9"/>
  <c r="AE39" i="9"/>
  <c r="AC39" i="9"/>
  <c r="AA39" i="9"/>
  <c r="Y39" i="9"/>
  <c r="W39" i="9"/>
  <c r="BC37" i="10"/>
  <c r="AK37" i="10"/>
  <c r="AI37" i="10"/>
  <c r="AG37" i="10"/>
  <c r="AE37" i="10"/>
  <c r="AC37" i="10"/>
  <c r="AA37" i="10"/>
  <c r="Y37" i="10"/>
  <c r="W37" i="10"/>
  <c r="BC36" i="10"/>
  <c r="BC37" i="9"/>
  <c r="BA37" i="9"/>
  <c r="AY37" i="9"/>
  <c r="AW37" i="9"/>
  <c r="AU37" i="9"/>
  <c r="AS37" i="9"/>
  <c r="AQ37" i="9"/>
  <c r="AO37" i="9"/>
  <c r="AK37" i="9"/>
  <c r="AI37" i="9"/>
  <c r="AG37" i="9"/>
  <c r="AE37" i="9"/>
  <c r="AC37" i="9"/>
  <c r="AA37" i="9"/>
  <c r="Y37" i="9"/>
  <c r="W37" i="9"/>
  <c r="BC36" i="9"/>
  <c r="BA36" i="9"/>
  <c r="AY36" i="9"/>
  <c r="AW36" i="9"/>
  <c r="AU36" i="9"/>
  <c r="AS36" i="9"/>
  <c r="AQ36" i="9"/>
  <c r="AO36" i="9"/>
  <c r="AK36" i="9"/>
  <c r="AI36" i="9"/>
  <c r="AG36" i="9"/>
  <c r="AE36" i="9"/>
  <c r="AC36" i="9"/>
  <c r="AA36" i="9"/>
  <c r="Y36" i="9"/>
  <c r="W36" i="9"/>
  <c r="AK33" i="10"/>
  <c r="AC33" i="10"/>
  <c r="BC34" i="9"/>
  <c r="BA34" i="9"/>
  <c r="AY34" i="9"/>
  <c r="AW34" i="9"/>
  <c r="AU34" i="9"/>
  <c r="AS34" i="9"/>
  <c r="AQ34" i="9"/>
  <c r="AO34" i="9"/>
  <c r="AK34" i="9"/>
  <c r="AI34" i="9"/>
  <c r="AG34" i="9"/>
  <c r="AE34" i="9"/>
  <c r="AC34" i="9"/>
  <c r="AA34" i="9"/>
  <c r="Y34" i="9"/>
  <c r="W34" i="9"/>
  <c r="BC33" i="9"/>
  <c r="BA33" i="9"/>
  <c r="AY33" i="9"/>
  <c r="AW33" i="9"/>
  <c r="AU33" i="9"/>
  <c r="AS33" i="9"/>
  <c r="AQ33" i="9"/>
  <c r="AO33" i="9"/>
  <c r="AK33" i="9"/>
  <c r="AI33" i="9"/>
  <c r="AG33" i="9"/>
  <c r="AE33" i="9"/>
  <c r="AC33" i="9"/>
  <c r="AA33" i="9"/>
  <c r="Y33" i="9"/>
  <c r="W33" i="9"/>
  <c r="AG31" i="10"/>
  <c r="Y31" i="10"/>
  <c r="AA30" i="10"/>
  <c r="BC31" i="9"/>
  <c r="BA31" i="9"/>
  <c r="AY31" i="9"/>
  <c r="AW31" i="9"/>
  <c r="AU31" i="9"/>
  <c r="AS31" i="9"/>
  <c r="AQ31" i="9"/>
  <c r="AO31" i="9"/>
  <c r="AK31" i="9"/>
  <c r="AI31" i="9"/>
  <c r="AG31" i="9"/>
  <c r="AE31" i="9"/>
  <c r="AC31" i="9"/>
  <c r="AA31" i="9"/>
  <c r="Y31" i="9"/>
  <c r="W31" i="9"/>
  <c r="BC30" i="9"/>
  <c r="BA30" i="9"/>
  <c r="AY30" i="9"/>
  <c r="AW30" i="9"/>
  <c r="AU30" i="9"/>
  <c r="AS30" i="9"/>
  <c r="AQ30" i="9"/>
  <c r="AO30" i="9"/>
  <c r="AK30" i="9"/>
  <c r="AI30" i="9"/>
  <c r="AG30" i="9"/>
  <c r="AE30" i="9"/>
  <c r="AC30" i="9"/>
  <c r="AA30" i="9"/>
  <c r="Y30" i="9"/>
  <c r="W30" i="9"/>
  <c r="AC28" i="10"/>
  <c r="AK27" i="10"/>
  <c r="Y27" i="10"/>
  <c r="BC28" i="9"/>
  <c r="BA28" i="9"/>
  <c r="AY28" i="9"/>
  <c r="AW28" i="9"/>
  <c r="AU28" i="9"/>
  <c r="AS28" i="9"/>
  <c r="AQ28" i="9"/>
  <c r="AO28" i="9"/>
  <c r="AK28" i="9"/>
  <c r="AI28" i="9"/>
  <c r="AG28" i="9"/>
  <c r="AE28" i="9"/>
  <c r="AC28" i="9"/>
  <c r="AA28" i="9"/>
  <c r="Y28" i="9"/>
  <c r="W28" i="9"/>
  <c r="BC27" i="9"/>
  <c r="BA27" i="9"/>
  <c r="AY27" i="9"/>
  <c r="AW27" i="9"/>
  <c r="AU27" i="9"/>
  <c r="AS27" i="9"/>
  <c r="AQ27" i="9"/>
  <c r="AO27" i="9"/>
  <c r="AK27" i="9"/>
  <c r="AI27" i="9"/>
  <c r="AG27" i="9"/>
  <c r="AE27" i="9"/>
  <c r="AC27" i="9"/>
  <c r="AA27" i="9"/>
  <c r="Y27" i="9"/>
  <c r="W27" i="9"/>
  <c r="BC25" i="10"/>
  <c r="AK25" i="10"/>
  <c r="AE25" i="10"/>
  <c r="AC25" i="10"/>
  <c r="W25" i="10"/>
  <c r="BC25" i="9"/>
  <c r="BA25" i="9"/>
  <c r="AY25" i="9"/>
  <c r="AW25" i="9"/>
  <c r="AU25" i="9"/>
  <c r="AS25" i="9"/>
  <c r="AQ25" i="9"/>
  <c r="AO25" i="9"/>
  <c r="AK25" i="9"/>
  <c r="AI25" i="9"/>
  <c r="AG25" i="9"/>
  <c r="AE25" i="9"/>
  <c r="AC25" i="9"/>
  <c r="AA25" i="9"/>
  <c r="Y25" i="9"/>
  <c r="W25" i="9"/>
  <c r="BC24" i="9"/>
  <c r="BA24" i="9"/>
  <c r="AY24" i="9"/>
  <c r="AW24" i="9"/>
  <c r="AU24" i="9"/>
  <c r="AS24" i="9"/>
  <c r="AQ24" i="9"/>
  <c r="AO24" i="9"/>
  <c r="AK24" i="9"/>
  <c r="AI24" i="9"/>
  <c r="AG24" i="9"/>
  <c r="AE24" i="9"/>
  <c r="AC24" i="9"/>
  <c r="AA24" i="9"/>
  <c r="Y24" i="9"/>
  <c r="W24" i="9"/>
  <c r="AG22" i="10"/>
  <c r="BC21" i="10"/>
  <c r="AK21" i="10"/>
  <c r="AI21" i="10"/>
  <c r="AG21" i="10"/>
  <c r="AE21" i="10"/>
  <c r="AC21" i="10"/>
  <c r="AA21" i="10"/>
  <c r="Y21" i="10"/>
  <c r="W21" i="10"/>
  <c r="BC22" i="9"/>
  <c r="BA22" i="9"/>
  <c r="AY22" i="9"/>
  <c r="AW22" i="9"/>
  <c r="AU22" i="9"/>
  <c r="AS22" i="9"/>
  <c r="AQ22" i="9"/>
  <c r="AO22" i="9"/>
  <c r="AK22" i="9"/>
  <c r="AI22" i="9"/>
  <c r="AG22" i="9"/>
  <c r="AE22" i="9"/>
  <c r="AC22" i="9"/>
  <c r="AA22" i="9"/>
  <c r="Y22" i="9"/>
  <c r="W22" i="9"/>
  <c r="BC21" i="9"/>
  <c r="BA21" i="9"/>
  <c r="AY21" i="9"/>
  <c r="AW21" i="9"/>
  <c r="AU21" i="9"/>
  <c r="AS21" i="9"/>
  <c r="AQ21" i="9"/>
  <c r="AO21" i="9"/>
  <c r="AK21" i="9"/>
  <c r="AI21" i="9"/>
  <c r="AG21" i="9"/>
  <c r="AE21" i="9"/>
  <c r="AC21" i="9"/>
  <c r="AA21" i="9"/>
  <c r="Y21" i="9"/>
  <c r="W21" i="9"/>
  <c r="BC19" i="10"/>
  <c r="AK19" i="10"/>
  <c r="AI19" i="10"/>
  <c r="AG19" i="10"/>
  <c r="AE19" i="10"/>
  <c r="AC19" i="10"/>
  <c r="AA19" i="10"/>
  <c r="Y19" i="10"/>
  <c r="W19" i="10"/>
  <c r="BC19" i="9"/>
  <c r="BA19" i="9"/>
  <c r="AY19" i="9"/>
  <c r="AW19" i="9"/>
  <c r="AU19" i="9"/>
  <c r="AS19" i="9"/>
  <c r="AQ19" i="9"/>
  <c r="AO19" i="9"/>
  <c r="AK19" i="9"/>
  <c r="AI19" i="9"/>
  <c r="AG19" i="9"/>
  <c r="AE19" i="9"/>
  <c r="AC19" i="9"/>
  <c r="AA19" i="9"/>
  <c r="Y19" i="9"/>
  <c r="W19" i="9"/>
  <c r="BC18" i="9"/>
  <c r="BA18" i="9"/>
  <c r="AY18" i="9"/>
  <c r="AW18" i="9"/>
  <c r="AU18" i="9"/>
  <c r="AS18" i="9"/>
  <c r="AQ18" i="9"/>
  <c r="AO18" i="9"/>
  <c r="AK18" i="9"/>
  <c r="AI18" i="9"/>
  <c r="AG18" i="9"/>
  <c r="AE18" i="9"/>
  <c r="AC18" i="9"/>
  <c r="AA18" i="9"/>
  <c r="Y18" i="9"/>
  <c r="W18" i="9"/>
  <c r="I15" i="10"/>
  <c r="I33" i="10" s="1"/>
  <c r="I27" i="10"/>
  <c r="F14" i="10"/>
  <c r="F35" i="10" s="1"/>
  <c r="S17" i="10"/>
  <c r="S21"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R8" i="10"/>
  <c r="Q8" i="10"/>
  <c r="O8" i="10"/>
  <c r="E8" i="10"/>
  <c r="F8" i="10"/>
  <c r="G8" i="10"/>
  <c r="H8" i="10"/>
  <c r="I8" i="10"/>
  <c r="J8" i="10"/>
  <c r="K8" i="10"/>
  <c r="L8" i="10"/>
  <c r="M8" i="10"/>
  <c r="N8" i="10"/>
  <c r="D8" i="10"/>
  <c r="AC6" i="10"/>
  <c r="B5" i="10"/>
  <c r="I35" i="10"/>
  <c r="I29" i="10"/>
  <c r="I23" i="10"/>
  <c r="I17" i="10"/>
  <c r="F15" i="10"/>
  <c r="F39" i="10"/>
  <c r="I39" i="9"/>
  <c r="I38" i="9"/>
  <c r="F38" i="9"/>
  <c r="I36" i="9"/>
  <c r="I35" i="9"/>
  <c r="F35" i="9"/>
  <c r="I33" i="9"/>
  <c r="I32" i="9"/>
  <c r="F32" i="9"/>
  <c r="I30" i="9"/>
  <c r="I29" i="9"/>
  <c r="F29" i="9"/>
  <c r="I27" i="9"/>
  <c r="I26" i="9"/>
  <c r="F26" i="9"/>
  <c r="I24" i="9"/>
  <c r="I23" i="9"/>
  <c r="F23" i="9"/>
  <c r="I21" i="9"/>
  <c r="I20" i="9"/>
  <c r="F20" i="9"/>
  <c r="I17" i="9"/>
  <c r="F17" i="9"/>
  <c r="F16" i="9"/>
  <c r="F37" i="9" s="1"/>
  <c r="F18" i="9"/>
  <c r="F33" i="9"/>
  <c r="AO39" i="10"/>
  <c r="AQ39" i="10"/>
  <c r="AS39" i="10"/>
  <c r="AU39" i="10"/>
  <c r="AW39" i="10"/>
  <c r="AY39" i="10"/>
  <c r="BA39" i="10"/>
  <c r="AU36" i="10"/>
  <c r="AO37" i="10"/>
  <c r="AQ37" i="10"/>
  <c r="AS37" i="10"/>
  <c r="AU37" i="10"/>
  <c r="AW37" i="10"/>
  <c r="AY37" i="10"/>
  <c r="BA37" i="10"/>
  <c r="AO33" i="10"/>
  <c r="AS33" i="10"/>
  <c r="AW33" i="10"/>
  <c r="BA33" i="10"/>
  <c r="AQ30" i="10"/>
  <c r="AY30" i="10"/>
  <c r="AO31" i="10"/>
  <c r="AW31" i="10"/>
  <c r="AO27" i="10"/>
  <c r="AS27" i="10"/>
  <c r="AS28" i="10"/>
  <c r="AO25" i="10"/>
  <c r="AQ25" i="10"/>
  <c r="AW25" i="10"/>
  <c r="AY25" i="10"/>
  <c r="AO21" i="10"/>
  <c r="AQ21" i="10"/>
  <c r="AS21" i="10"/>
  <c r="AU21" i="10"/>
  <c r="AW21" i="10"/>
  <c r="AY21" i="10"/>
  <c r="BA21" i="10"/>
  <c r="AW22" i="10"/>
  <c r="AO19" i="10"/>
  <c r="AQ19" i="10"/>
  <c r="AS19" i="10"/>
  <c r="AU19" i="10"/>
  <c r="AW19" i="10"/>
  <c r="AY19" i="10"/>
  <c r="BA19" i="10"/>
  <c r="AA40" i="10"/>
  <c r="Y40" i="10"/>
  <c r="AG36" i="10"/>
  <c r="AK36" i="10"/>
  <c r="AA36" i="10"/>
  <c r="AW36" i="10"/>
  <c r="AS36" i="10"/>
  <c r="AI28" i="10"/>
  <c r="BC28" i="10"/>
  <c r="W28" i="10"/>
  <c r="AU28" i="10"/>
  <c r="AQ28" i="10"/>
  <c r="AA24" i="10"/>
  <c r="AU30" i="10"/>
  <c r="I38" i="10"/>
  <c r="I26" i="10"/>
  <c r="I32" i="10"/>
  <c r="I20" i="10"/>
  <c r="AK28" i="10"/>
  <c r="AE36" i="10"/>
  <c r="AG30" i="10"/>
  <c r="Y30" i="10"/>
  <c r="AK30" i="10"/>
  <c r="AC30" i="10"/>
  <c r="AE30" i="10"/>
  <c r="AO30" i="10"/>
  <c r="AW30" i="10"/>
  <c r="BC30" i="10"/>
  <c r="W30" i="10"/>
  <c r="AS30" i="10"/>
  <c r="BA30" i="10"/>
  <c r="AA22" i="10"/>
  <c r="AE22" i="10"/>
  <c r="AK22" i="10"/>
  <c r="AC22" i="10"/>
  <c r="AY22" i="10"/>
  <c r="AY36" i="10"/>
  <c r="Y22" i="10"/>
  <c r="F27" i="9"/>
  <c r="F17" i="10"/>
  <c r="F18" i="10"/>
  <c r="AQ40" i="10"/>
  <c r="AI40" i="10"/>
  <c r="BA36" i="10"/>
  <c r="AO36" i="10"/>
  <c r="Y36" i="10"/>
  <c r="W36" i="10"/>
  <c r="AQ36" i="10"/>
  <c r="AI36" i="10"/>
  <c r="Y33" i="10"/>
  <c r="AG33" i="10"/>
  <c r="AU33" i="10"/>
  <c r="AA33" i="10"/>
  <c r="AI33" i="10"/>
  <c r="AY33" i="10"/>
  <c r="AQ33" i="10"/>
  <c r="W33" i="10"/>
  <c r="AE33" i="10"/>
  <c r="BC34" i="10"/>
  <c r="Y34" i="10"/>
  <c r="AA34" i="10"/>
  <c r="AY28" i="10"/>
  <c r="AG28" i="10"/>
  <c r="AA28" i="10"/>
  <c r="BA28" i="10"/>
  <c r="AO28" i="10"/>
  <c r="AW28" i="10"/>
  <c r="Y28" i="10"/>
  <c r="AU25" i="10"/>
  <c r="Y25" i="10"/>
  <c r="AG25" i="10"/>
  <c r="BA25" i="10"/>
  <c r="AS25" i="10"/>
  <c r="AA25" i="10"/>
  <c r="AU24" i="10"/>
  <c r="AQ22" i="10"/>
  <c r="W22" i="10"/>
  <c r="AI22" i="10"/>
  <c r="AS22" i="10"/>
  <c r="AU22" i="10"/>
  <c r="BC22" i="10"/>
  <c r="AO22" i="10"/>
  <c r="BC18" i="10"/>
  <c r="BA18" i="10"/>
  <c r="F16" i="10"/>
  <c r="F25" i="10" s="1"/>
  <c r="F23" i="10"/>
  <c r="AI23" i="10"/>
  <c r="AE23" i="10"/>
  <c r="W34" i="10"/>
  <c r="AC34" i="10"/>
  <c r="AW34" i="10"/>
  <c r="AK34" i="10"/>
  <c r="AU31" i="10"/>
  <c r="AO34" i="10"/>
  <c r="AA31" i="10"/>
  <c r="AI31" i="10"/>
  <c r="AE39" i="10"/>
  <c r="AC17" i="10"/>
  <c r="AS17" i="10"/>
  <c r="AA17" i="10"/>
  <c r="Y17" i="10"/>
  <c r="AO17" i="10"/>
  <c r="AE17" i="10"/>
  <c r="W17" i="10"/>
  <c r="AQ34" i="10"/>
  <c r="AY34" i="10"/>
  <c r="BA31" i="10"/>
  <c r="AS31" i="10"/>
  <c r="AC31" i="10"/>
  <c r="AK31" i="10"/>
  <c r="AI34" i="10"/>
  <c r="AS34" i="10"/>
  <c r="W20" i="10"/>
  <c r="AE20" i="10"/>
  <c r="AO20" i="10"/>
  <c r="AW20" i="10"/>
  <c r="Y20" i="10"/>
  <c r="AG20" i="10"/>
  <c r="AQ20" i="10"/>
  <c r="AY20" i="10"/>
  <c r="AA20" i="10"/>
  <c r="AI20" i="10"/>
  <c r="AS20" i="10"/>
  <c r="BA20" i="10"/>
  <c r="AC20" i="10"/>
  <c r="AK20" i="10"/>
  <c r="AU20" i="10"/>
  <c r="BC20" i="10"/>
  <c r="BA34" i="10"/>
  <c r="AG34" i="10"/>
  <c r="AU34" i="10"/>
  <c r="AY31" i="10"/>
  <c r="AQ31" i="10"/>
  <c r="W31" i="10"/>
  <c r="AE31" i="10"/>
  <c r="AK39" i="10"/>
  <c r="AC39" i="10"/>
  <c r="AI39" i="10"/>
  <c r="AA39" i="10"/>
  <c r="AG39" i="10"/>
  <c r="Y39" i="10"/>
  <c r="AE14" i="10"/>
  <c r="BC26" i="10"/>
  <c r="AU26" i="10"/>
  <c r="AK26" i="10"/>
  <c r="AC26" i="10"/>
  <c r="W29" i="10"/>
  <c r="AE29" i="10"/>
  <c r="AO29" i="10"/>
  <c r="AW29" i="10"/>
  <c r="BC32" i="10"/>
  <c r="AU32" i="10"/>
  <c r="AK32" i="10"/>
  <c r="AC32" i="10"/>
  <c r="AW35" i="10"/>
  <c r="BC38" i="10"/>
  <c r="AU38" i="10"/>
  <c r="AK38" i="10"/>
  <c r="AC38" i="10"/>
  <c r="AG14" i="10"/>
  <c r="BA26" i="10"/>
  <c r="AS26" i="10"/>
  <c r="AI26" i="10"/>
  <c r="AA26" i="10"/>
  <c r="Y29" i="10"/>
  <c r="AG29" i="10"/>
  <c r="AQ29" i="10"/>
  <c r="AY29" i="10"/>
  <c r="BA32" i="10"/>
  <c r="AS32" i="10"/>
  <c r="AI32" i="10"/>
  <c r="AA32" i="10"/>
  <c r="BA38" i="10"/>
  <c r="AS38" i="10"/>
  <c r="AI38" i="10"/>
  <c r="AA38" i="10"/>
  <c r="AI14" i="10"/>
  <c r="AY26" i="10"/>
  <c r="AQ26" i="10"/>
  <c r="AG26" i="10"/>
  <c r="Y26" i="10"/>
  <c r="AA29" i="10"/>
  <c r="AI29" i="10"/>
  <c r="AS29" i="10"/>
  <c r="BA29" i="10"/>
  <c r="AY32" i="10"/>
  <c r="AQ32" i="10"/>
  <c r="AG32" i="10"/>
  <c r="Y32" i="10"/>
  <c r="AI35" i="10"/>
  <c r="AY38" i="10"/>
  <c r="AQ38" i="10"/>
  <c r="AG38" i="10"/>
  <c r="Y38" i="10"/>
  <c r="AC14" i="10"/>
  <c r="AW26" i="10"/>
  <c r="AO26" i="10"/>
  <c r="AE26" i="10"/>
  <c r="AC29" i="10"/>
  <c r="AK29" i="10"/>
  <c r="AU29" i="10"/>
  <c r="AW32" i="10"/>
  <c r="AO32" i="10"/>
  <c r="AE32" i="10"/>
  <c r="AW38" i="10"/>
  <c r="AO38" i="10"/>
  <c r="AE38" i="10"/>
  <c r="AO23" i="10"/>
  <c r="AQ23" i="10"/>
  <c r="AS23" i="10"/>
  <c r="AU23" i="10"/>
  <c r="AW23" i="10"/>
  <c r="AY23" i="10"/>
  <c r="BA23" i="10"/>
  <c r="BC23" i="10"/>
  <c r="W23" i="10"/>
  <c r="Y23" i="10"/>
  <c r="AA23" i="10"/>
  <c r="AI18" i="10"/>
  <c r="AC18" i="10"/>
  <c r="AG18" i="10"/>
  <c r="AS18" i="10"/>
  <c r="AY18" i="10"/>
  <c r="AK18" i="10"/>
  <c r="AW18" i="10"/>
  <c r="AE18" i="10"/>
  <c r="W18" i="10"/>
  <c r="AO18" i="10"/>
  <c r="AU18" i="10"/>
  <c r="Y18" i="10"/>
  <c r="AQ18" i="10"/>
  <c r="AA14" i="10"/>
  <c r="Y14" i="10"/>
  <c r="W14" i="10"/>
  <c r="AU14" i="10"/>
  <c r="AY14" i="10"/>
  <c r="AW14" i="10"/>
  <c r="BA14" i="10"/>
  <c r="AK14" i="10"/>
  <c r="AS14" i="10"/>
  <c r="AQ14" i="10"/>
  <c r="AO14" i="10"/>
  <c r="F30" i="9"/>
  <c r="F39" i="9"/>
  <c r="F24" i="9"/>
  <c r="F36" i="9"/>
  <c r="AW17" i="10"/>
  <c r="BA17" i="10"/>
  <c r="AG23" i="10"/>
  <c r="AG24" i="10"/>
  <c r="W40" i="10"/>
  <c r="F21" i="10"/>
  <c r="AO24" i="10"/>
  <c r="AE40" i="10"/>
  <c r="AQ27" i="10"/>
  <c r="W27" i="10"/>
  <c r="BC27" i="10"/>
  <c r="AK40" i="10"/>
  <c r="AC23" i="10"/>
  <c r="AQ24" i="10"/>
  <c r="AC24" i="10"/>
  <c r="AI24" i="10"/>
  <c r="AG17" i="10"/>
  <c r="AK17" i="10"/>
  <c r="AS24" i="10"/>
  <c r="AO40" i="10"/>
  <c r="AY24" i="10"/>
  <c r="Y24" i="10"/>
  <c r="F30" i="10"/>
  <c r="BA40" i="10"/>
  <c r="AE24" i="10"/>
  <c r="AA27" i="10"/>
  <c r="AQ17" i="10"/>
  <c r="AU17" i="10"/>
  <c r="W24" i="10"/>
  <c r="AS40" i="10"/>
  <c r="BA27" i="10"/>
  <c r="AC27" i="10"/>
  <c r="BE30" i="9"/>
  <c r="BE30" i="10" s="1"/>
  <c r="AY17" i="10"/>
  <c r="BC17" i="10"/>
  <c r="BC40" i="10"/>
  <c r="F36" i="10"/>
  <c r="AY27" i="10"/>
  <c r="AE27" i="10"/>
  <c r="AW24" i="10"/>
  <c r="AU40" i="10"/>
  <c r="F33" i="10"/>
  <c r="AC40" i="10"/>
  <c r="AY40" i="10"/>
  <c r="AW27" i="10"/>
  <c r="AG27" i="10"/>
  <c r="F27" i="10"/>
  <c r="BC24" i="10"/>
  <c r="AW40" i="10"/>
  <c r="F24" i="10"/>
  <c r="BA24" i="10"/>
  <c r="AU27" i="10"/>
  <c r="I34" i="10" l="1"/>
  <c r="I19" i="10"/>
  <c r="I22" i="10"/>
  <c r="I25" i="10"/>
  <c r="I28" i="10"/>
  <c r="I31" i="10"/>
  <c r="S19" i="10"/>
  <c r="S35" i="10"/>
  <c r="S37" i="10"/>
  <c r="BE36" i="9"/>
  <c r="BE36" i="10" s="1"/>
  <c r="S14" i="10"/>
  <c r="BE14" i="9"/>
  <c r="S32" i="10"/>
  <c r="S26" i="10"/>
  <c r="S23" i="10"/>
  <c r="BE25" i="9"/>
  <c r="BE25" i="10" s="1"/>
  <c r="S31" i="10"/>
  <c r="BE18" i="9"/>
  <c r="BE18" i="10" s="1"/>
  <c r="S24" i="10"/>
  <c r="BE15" i="9"/>
  <c r="BE15" i="10" s="1"/>
  <c r="BE40" i="9"/>
  <c r="BE40" i="10" s="1"/>
  <c r="BE39" i="9"/>
  <c r="BE39" i="10" s="1"/>
  <c r="S38" i="10"/>
  <c r="S34" i="10"/>
  <c r="S33" i="10"/>
  <c r="S29" i="10"/>
  <c r="BE27" i="9"/>
  <c r="BE27" i="10" s="1"/>
  <c r="S28" i="10"/>
  <c r="S22" i="10"/>
  <c r="BE20" i="9"/>
  <c r="BE20" i="10" s="1"/>
  <c r="K41" i="10"/>
  <c r="S16" i="10"/>
  <c r="U45" i="9"/>
  <c r="AI45" i="9" s="1"/>
  <c r="AA35" i="10"/>
  <c r="AO35" i="10"/>
  <c r="AY35" i="10"/>
  <c r="W35" i="10"/>
  <c r="AQ35" i="10"/>
  <c r="AU35" i="10"/>
  <c r="AG35" i="10"/>
  <c r="BA35" i="10"/>
  <c r="Y35" i="10"/>
  <c r="AE35" i="10"/>
  <c r="AK35" i="10"/>
  <c r="AC35" i="10"/>
  <c r="AS35" i="10"/>
  <c r="I21" i="10"/>
  <c r="F19" i="10"/>
  <c r="F22" i="10"/>
  <c r="F37" i="10"/>
  <c r="F22" i="9"/>
  <c r="I24" i="10"/>
  <c r="F34" i="10"/>
  <c r="F28" i="10"/>
  <c r="I18" i="10"/>
  <c r="F28" i="9"/>
  <c r="F40" i="9"/>
  <c r="I36" i="10"/>
  <c r="F31" i="10"/>
  <c r="F34" i="9"/>
  <c r="I30" i="10"/>
  <c r="F40" i="10"/>
  <c r="I39" i="10"/>
  <c r="F19" i="9"/>
  <c r="F25" i="9"/>
  <c r="F31" i="9"/>
  <c r="F29" i="10"/>
  <c r="F38" i="10"/>
  <c r="F20" i="10"/>
  <c r="F32" i="10"/>
  <c r="F26" i="10"/>
  <c r="S41" i="10" l="1"/>
  <c r="U45" i="10" s="1"/>
  <c r="AI45" i="10" s="1"/>
  <c r="BE41" i="9"/>
  <c r="BE41" i="10" s="1"/>
  <c r="BE1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11makinok</author>
    <author>鈴木啓泰</author>
  </authors>
  <commentList>
    <comment ref="AM13" authorId="0" shapeId="0" xr:uid="{D5016B6E-82D8-43EF-BD42-90CF955EAE47}">
      <text>
        <r>
          <rPr>
            <b/>
            <sz val="9"/>
            <color indexed="81"/>
            <rFont val="ＭＳ Ｐゴシック"/>
            <family val="3"/>
            <charset val="128"/>
          </rPr>
          <t>適用される増減率の欄に「*」を入力してください。</t>
        </r>
      </text>
    </comment>
    <comment ref="F15" authorId="1" shapeId="0" xr:uid="{5DF768A4-7131-4F94-B473-6555E557DF65}">
      <text>
        <r>
          <rPr>
            <sz val="9"/>
            <color indexed="81"/>
            <rFont val="MS P ゴシック"/>
            <family val="3"/>
            <charset val="128"/>
          </rPr>
          <t xml:space="preserve">
業種番号31「水力発電施設、ずい道等新設事業」の事業開始時期が平成30年4月1日から令和６年３月31日までのものについては、「労務費率」及び「基準料率」の欄が空欄となっております。
保険料の算定方法等については厚生労働省ホームページをご確認いただき、ご不明な点があれば、管轄の都道府県労働局にお問い合わせください。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M13" authorId="0" shapeId="0" xr:uid="{DB08A7A7-80F0-42E0-8C7C-697137982331}">
      <text>
        <r>
          <rPr>
            <b/>
            <sz val="9"/>
            <color indexed="81"/>
            <rFont val="ＭＳ Ｐゴシック"/>
            <family val="3"/>
            <charset val="128"/>
          </rPr>
          <t>適用される増減率を選択して、「＊」を入力してください</t>
        </r>
      </text>
    </comment>
  </commentList>
</comments>
</file>

<file path=xl/sharedStrings.xml><?xml version="1.0" encoding="utf-8"?>
<sst xmlns="http://schemas.openxmlformats.org/spreadsheetml/2006/main" count="218" uniqueCount="78">
  <si>
    <t>事業の種類</t>
    <rPh sb="0" eb="2">
      <t>ジギョウ</t>
    </rPh>
    <rPh sb="3" eb="5">
      <t>シュルイ</t>
    </rPh>
    <phoneticPr fontId="2"/>
  </si>
  <si>
    <t>舗装工事業</t>
    <rPh sb="0" eb="2">
      <t>ホソウ</t>
    </rPh>
    <phoneticPr fontId="2"/>
  </si>
  <si>
    <t>±０</t>
    <phoneticPr fontId="2"/>
  </si>
  <si>
    <t>道路新設事業</t>
    <phoneticPr fontId="2"/>
  </si>
  <si>
    <t>建 築 事 業</t>
    <phoneticPr fontId="2"/>
  </si>
  <si>
    <t>水力発電施設・
ずい道等新設事業</t>
    <phoneticPr fontId="2"/>
  </si>
  <si>
    <t>既設建築物
設備工事業</t>
    <phoneticPr fontId="2"/>
  </si>
  <si>
    <t>鉄道又は軌道
新 設 事 業</t>
    <phoneticPr fontId="2"/>
  </si>
  <si>
    <t>％</t>
    <phoneticPr fontId="2"/>
  </si>
  <si>
    <t>その他の建設事業</t>
    <phoneticPr fontId="2"/>
  </si>
  <si>
    <t>～</t>
    <phoneticPr fontId="2"/>
  </si>
  <si>
    <t>事業開始時期</t>
    <rPh sb="0" eb="2">
      <t>ジギョウ</t>
    </rPh>
    <rPh sb="2" eb="4">
      <t>カイシ</t>
    </rPh>
    <rPh sb="4" eb="5">
      <t>ジ</t>
    </rPh>
    <rPh sb="5" eb="6">
      <t>キ</t>
    </rPh>
    <phoneticPr fontId="2"/>
  </si>
  <si>
    <t>組立て又
は取付け
に関する
もの</t>
    <rPh sb="0" eb="2">
      <t>クミタテ</t>
    </rPh>
    <rPh sb="3" eb="4">
      <t>マタ</t>
    </rPh>
    <rPh sb="6" eb="8">
      <t>トリツ</t>
    </rPh>
    <rPh sb="11" eb="12">
      <t>カン</t>
    </rPh>
    <phoneticPr fontId="2"/>
  </si>
  <si>
    <t>その他の
もの</t>
    <rPh sb="2" eb="3">
      <t>タ</t>
    </rPh>
    <phoneticPr fontId="2"/>
  </si>
  <si>
    <t>機械装置
の組立て
又は据付
けの事業</t>
    <rPh sb="12" eb="14">
      <t>スエツ</t>
    </rPh>
    <phoneticPr fontId="2"/>
  </si>
  <si>
    <t>水力発電施設・
ずい道等新設事業</t>
    <phoneticPr fontId="2"/>
  </si>
  <si>
    <t>道路新設事業</t>
    <phoneticPr fontId="2"/>
  </si>
  <si>
    <t>鉄道又は軌道
新 設 事 業</t>
    <phoneticPr fontId="2"/>
  </si>
  <si>
    <t>建 築 事 業</t>
    <phoneticPr fontId="2"/>
  </si>
  <si>
    <t>既設建築物
設備工事業</t>
    <phoneticPr fontId="2"/>
  </si>
  <si>
    <t>その他の建設事業</t>
    <phoneticPr fontId="2"/>
  </si>
  <si>
    <t>業種番号</t>
    <rPh sb="0" eb="2">
      <t>ギョウシュ</t>
    </rPh>
    <rPh sb="2" eb="4">
      <t>バンゴウ</t>
    </rPh>
    <phoneticPr fontId="2"/>
  </si>
  <si>
    <t>円</t>
    <rPh sb="0" eb="1">
      <t>エン</t>
    </rPh>
    <phoneticPr fontId="2"/>
  </si>
  <si>
    <t>千円</t>
    <rPh sb="0" eb="1">
      <t>セン</t>
    </rPh>
    <rPh sb="1" eb="2">
      <t>エン</t>
    </rPh>
    <phoneticPr fontId="2"/>
  </si>
  <si>
    <t>請負金額</t>
    <rPh sb="0" eb="2">
      <t>ウケオイ</t>
    </rPh>
    <rPh sb="2" eb="4">
      <t>キンガク</t>
    </rPh>
    <phoneticPr fontId="2"/>
  </si>
  <si>
    <t>計</t>
    <rPh sb="0" eb="1">
      <t>ケイ</t>
    </rPh>
    <phoneticPr fontId="2"/>
  </si>
  <si>
    <t>一般拠出金率</t>
    <rPh sb="0" eb="2">
      <t>イッパン</t>
    </rPh>
    <rPh sb="2" eb="5">
      <t>キョシュツキン</t>
    </rPh>
    <rPh sb="5" eb="6">
      <t>リツ</t>
    </rPh>
    <phoneticPr fontId="2"/>
  </si>
  <si>
    <t>⑳</t>
    <phoneticPr fontId="2"/>
  </si>
  <si>
    <t>⑲</t>
    <phoneticPr fontId="2"/>
  </si>
  <si>
    <t>㋖</t>
    <phoneticPr fontId="2"/>
  </si>
  <si>
    <t>（⑲×⑳）</t>
    <phoneticPr fontId="2"/>
  </si>
  <si>
    <t>一般拠出金額</t>
    <rPh sb="0" eb="2">
      <t>イッパン</t>
    </rPh>
    <rPh sb="2" eb="4">
      <t>キョシュツ</t>
    </rPh>
    <rPh sb="4" eb="6">
      <t>キンガク</t>
    </rPh>
    <phoneticPr fontId="2"/>
  </si>
  <si>
    <t>一円未満切捨て</t>
    <rPh sb="0" eb="2">
      <t>イチエン</t>
    </rPh>
    <rPh sb="2" eb="4">
      <t>ミマン</t>
    </rPh>
    <rPh sb="4" eb="6">
      <t>キリス</t>
    </rPh>
    <phoneticPr fontId="2"/>
  </si>
  <si>
    <t>円</t>
    <rPh sb="0" eb="1">
      <t>エン</t>
    </rPh>
    <phoneticPr fontId="2"/>
  </si>
  <si>
    <t>一般拠出金</t>
    <rPh sb="0" eb="2">
      <t>イッパン</t>
    </rPh>
    <rPh sb="2" eb="5">
      <t>キョシュツキン</t>
    </rPh>
    <phoneticPr fontId="2"/>
  </si>
  <si>
    <t>労働保険番号</t>
    <rPh sb="0" eb="2">
      <t>ロウドウ</t>
    </rPh>
    <rPh sb="2" eb="4">
      <t>ホケン</t>
    </rPh>
    <rPh sb="4" eb="6">
      <t>バンゴウ</t>
    </rPh>
    <phoneticPr fontId="2"/>
  </si>
  <si>
    <t>所掌</t>
    <rPh sb="0" eb="2">
      <t>ショショウ</t>
    </rPh>
    <phoneticPr fontId="2"/>
  </si>
  <si>
    <t>氏名</t>
    <rPh sb="0" eb="2">
      <t>シメイ</t>
    </rPh>
    <phoneticPr fontId="2"/>
  </si>
  <si>
    <t>住所</t>
    <rPh sb="0" eb="2">
      <t>ジュウショ</t>
    </rPh>
    <phoneticPr fontId="2"/>
  </si>
  <si>
    <t>事業主</t>
    <rPh sb="0" eb="3">
      <t>ジギョウヌシ</t>
    </rPh>
    <phoneticPr fontId="2"/>
  </si>
  <si>
    <t>（法人のときはその名称および代表者の氏名）</t>
    <rPh sb="1" eb="3">
      <t>ホウジン</t>
    </rPh>
    <rPh sb="9" eb="11">
      <t>メイショウ</t>
    </rPh>
    <rPh sb="14" eb="17">
      <t>ダイヒョウシャ</t>
    </rPh>
    <rPh sb="18" eb="20">
      <t>シメイ</t>
    </rPh>
    <phoneticPr fontId="2"/>
  </si>
  <si>
    <t>記名押印又は署名</t>
    <rPh sb="0" eb="2">
      <t>キメイ</t>
    </rPh>
    <rPh sb="2" eb="4">
      <t>オウイン</t>
    </rPh>
    <rPh sb="4" eb="5">
      <t>マタ</t>
    </rPh>
    <rPh sb="6" eb="8">
      <t>ショメイ</t>
    </rPh>
    <phoneticPr fontId="2"/>
  </si>
  <si>
    <t>静岡労働局労働保険特別会計歳入徴収官　　あて</t>
    <rPh sb="0" eb="5">
      <t>キョク</t>
    </rPh>
    <rPh sb="5" eb="7">
      <t>ロウドウ</t>
    </rPh>
    <rPh sb="7" eb="9">
      <t>ホケン</t>
    </rPh>
    <rPh sb="9" eb="11">
      <t>トクベツ</t>
    </rPh>
    <rPh sb="11" eb="13">
      <t>カイケイ</t>
    </rPh>
    <rPh sb="13" eb="15">
      <t>サイニュウ</t>
    </rPh>
    <rPh sb="15" eb="17">
      <t>チョウシュウ</t>
    </rPh>
    <rPh sb="17" eb="18">
      <t>カン</t>
    </rPh>
    <phoneticPr fontId="2"/>
  </si>
  <si>
    <t>（メリット適用労災保険率表）</t>
    <rPh sb="5" eb="7">
      <t>テキヨウ</t>
    </rPh>
    <rPh sb="7" eb="9">
      <t>ロウサイ</t>
    </rPh>
    <rPh sb="9" eb="11">
      <t>ホケン</t>
    </rPh>
    <rPh sb="11" eb="12">
      <t>リツ</t>
    </rPh>
    <rPh sb="12" eb="13">
      <t>ヒョウ</t>
    </rPh>
    <phoneticPr fontId="2"/>
  </si>
  <si>
    <t>労 働 保 険 等</t>
    <rPh sb="0" eb="1">
      <t>ロウ</t>
    </rPh>
    <rPh sb="2" eb="3">
      <t>ハタラ</t>
    </rPh>
    <rPh sb="4" eb="5">
      <t>タモツ</t>
    </rPh>
    <rPh sb="6" eb="7">
      <t>ケン</t>
    </rPh>
    <rPh sb="8" eb="9">
      <t>トウ</t>
    </rPh>
    <phoneticPr fontId="2"/>
  </si>
  <si>
    <t>一括有期事業報告書</t>
    <rPh sb="0" eb="2">
      <t>イッカツ</t>
    </rPh>
    <rPh sb="2" eb="4">
      <t>ユウキ</t>
    </rPh>
    <rPh sb="4" eb="6">
      <t>ジギョウ</t>
    </rPh>
    <rPh sb="6" eb="9">
      <t>ホウコクショ</t>
    </rPh>
    <phoneticPr fontId="2"/>
  </si>
  <si>
    <t>枚添付</t>
    <rPh sb="0" eb="1">
      <t>マイ</t>
    </rPh>
    <rPh sb="1" eb="3">
      <t>テンプ</t>
    </rPh>
    <phoneticPr fontId="2"/>
  </si>
  <si>
    <t>事業
主控</t>
    <rPh sb="0" eb="2">
      <t>ジギョウ</t>
    </rPh>
    <rPh sb="3" eb="4">
      <t>ヌシ</t>
    </rPh>
    <rPh sb="4" eb="5">
      <t>ヒカ</t>
    </rPh>
    <phoneticPr fontId="2"/>
  </si>
  <si>
    <t>別添一括有期事業報告書の明細を下記のとおり総括して報告します。</t>
    <rPh sb="0" eb="2">
      <t>ベッテン</t>
    </rPh>
    <rPh sb="2" eb="4">
      <t>イッカツ</t>
    </rPh>
    <rPh sb="4" eb="6">
      <t>ユウキ</t>
    </rPh>
    <rPh sb="6" eb="8">
      <t>ジギョウ</t>
    </rPh>
    <rPh sb="8" eb="11">
      <t>ホウコクショ</t>
    </rPh>
    <rPh sb="12" eb="14">
      <t>メイサイ</t>
    </rPh>
    <rPh sb="15" eb="17">
      <t>カキ</t>
    </rPh>
    <rPh sb="21" eb="23">
      <t>ソウカツ</t>
    </rPh>
    <rPh sb="25" eb="27">
      <t>ホウコク</t>
    </rPh>
    <phoneticPr fontId="2"/>
  </si>
  <si>
    <t>労務費率</t>
    <rPh sb="0" eb="3">
      <t>ロウムヒ</t>
    </rPh>
    <rPh sb="3" eb="4">
      <t>リツ</t>
    </rPh>
    <phoneticPr fontId="2"/>
  </si>
  <si>
    <t>電話番号</t>
    <rPh sb="0" eb="2">
      <t>デンワ</t>
    </rPh>
    <rPh sb="2" eb="4">
      <t>バンゴウ</t>
    </rPh>
    <phoneticPr fontId="2"/>
  </si>
  <si>
    <t>氏　　　　名</t>
    <rPh sb="0" eb="1">
      <t>ウジ</t>
    </rPh>
    <rPh sb="5" eb="6">
      <t>メイ</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</si>
  <si>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</si>
  <si>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社会保険労
務士記載欄</t>
    <rPh sb="0" eb="2">
      <t>シャカイ</t>
    </rPh>
    <rPh sb="2" eb="4">
      <t>ホケン</t>
    </rPh>
    <rPh sb="4" eb="5">
      <t>ロウ</t>
    </rPh>
    <rPh sb="6" eb="7">
      <t>ム</t>
    </rPh>
    <rPh sb="7" eb="8">
      <t>シ</t>
    </rPh>
    <rPh sb="8" eb="10">
      <t>キサイ</t>
    </rPh>
    <rPh sb="10" eb="11">
      <t>ラン</t>
    </rPh>
    <phoneticPr fontId="2"/>
  </si>
  <si>
    <t>※一括有期事業報告書（様式第７号（甲））に記入した事業（工事）を事業の種類及び事業開始ごとに合算し、本表により確定保険料を計算してください。</t>
    <rPh sb="1" eb="3">
      <t>イッカツ</t>
    </rPh>
    <rPh sb="3" eb="5">
      <t>ユウキ</t>
    </rPh>
    <rPh sb="5" eb="7">
      <t>ジギョウ</t>
    </rPh>
    <rPh sb="7" eb="10">
      <t>ホウコクショ</t>
    </rPh>
    <rPh sb="11" eb="13">
      <t>ヨウシキ</t>
    </rPh>
    <rPh sb="13" eb="14">
      <t>ダイ</t>
    </rPh>
    <rPh sb="15" eb="16">
      <t>ゴウ</t>
    </rPh>
    <rPh sb="17" eb="18">
      <t>コウ</t>
    </rPh>
    <rPh sb="21" eb="23">
      <t>キニュウ</t>
    </rPh>
    <rPh sb="25" eb="27">
      <t>ジギョウ</t>
    </rPh>
    <rPh sb="28" eb="30">
      <t>コウジ</t>
    </rPh>
    <rPh sb="32" eb="34">
      <t>ジギョウ</t>
    </rPh>
    <rPh sb="35" eb="37">
      <t>シュルイ</t>
    </rPh>
    <rPh sb="37" eb="38">
      <t>オヨ</t>
    </rPh>
    <rPh sb="39" eb="41">
      <t>ジギョウ</t>
    </rPh>
    <rPh sb="41" eb="43">
      <t>カイシ</t>
    </rPh>
    <rPh sb="46" eb="48">
      <t>ガッサン</t>
    </rPh>
    <rPh sb="50" eb="51">
      <t>ホン</t>
    </rPh>
    <rPh sb="51" eb="52">
      <t>ピョウ</t>
    </rPh>
    <rPh sb="55" eb="57">
      <t>カクテイ</t>
    </rPh>
    <rPh sb="57" eb="60">
      <t>ホケンリョウ</t>
    </rPh>
    <rPh sb="61" eb="63">
      <t>ケイサン</t>
    </rPh>
    <phoneticPr fontId="2"/>
  </si>
  <si>
    <r>
      <t>賃金総額
（</t>
    </r>
    <r>
      <rPr>
        <b/>
        <sz val="6"/>
        <color indexed="10"/>
        <rFont val="ＭＳ Ｐ明朝"/>
        <family val="1"/>
        <charset val="128"/>
      </rPr>
      <t>千円未満切捨て）</t>
    </r>
    <rPh sb="0" eb="2">
      <t>チンギン</t>
    </rPh>
    <rPh sb="2" eb="4">
      <t>ソウガク</t>
    </rPh>
    <rPh sb="6" eb="8">
      <t>センエン</t>
    </rPh>
    <rPh sb="8" eb="10">
      <t>ミマン</t>
    </rPh>
    <rPh sb="10" eb="12">
      <t>キリス</t>
    </rPh>
    <phoneticPr fontId="2"/>
  </si>
  <si>
    <t>枝 番 号</t>
    <rPh sb="0" eb="1">
      <t>エダ</t>
    </rPh>
    <rPh sb="2" eb="3">
      <t>バン</t>
    </rPh>
    <rPh sb="4" eb="5">
      <t>ゴウ</t>
    </rPh>
    <phoneticPr fontId="2"/>
  </si>
  <si>
    <t>管 轄</t>
    <rPh sb="0" eb="1">
      <t>カン</t>
    </rPh>
    <rPh sb="2" eb="3">
      <t>カツ</t>
    </rPh>
    <phoneticPr fontId="2"/>
  </si>
  <si>
    <t>府 県</t>
    <rPh sb="0" eb="1">
      <t>フ</t>
    </rPh>
    <rPh sb="2" eb="3">
      <t>ケン</t>
    </rPh>
    <phoneticPr fontId="2"/>
  </si>
  <si>
    <t>基  幹  番  号</t>
    <rPh sb="0" eb="1">
      <t>モトイ</t>
    </rPh>
    <rPh sb="3" eb="4">
      <t>ミキ</t>
    </rPh>
    <rPh sb="6" eb="7">
      <t>バン</t>
    </rPh>
    <rPh sb="9" eb="10">
      <t>ゴウ</t>
    </rPh>
    <phoneticPr fontId="2"/>
  </si>
  <si>
    <t>電 話 番 号</t>
    <rPh sb="0" eb="1">
      <t>デン</t>
    </rPh>
    <rPh sb="2" eb="3">
      <t>ハナシ</t>
    </rPh>
    <rPh sb="4" eb="5">
      <t>バン</t>
    </rPh>
    <rPh sb="6" eb="7">
      <t>ゴウ</t>
    </rPh>
    <phoneticPr fontId="2"/>
  </si>
  <si>
    <t>※一般拠出金とは、石綿による健康被害の救済に関する法律第35条第1項
　に基づき労災保険適用事業主が納付義務を負う拠出金を指します。
※一般拠出金は事業（工事）開始時期が平成19年4月1日以降のすべての
　事業（工事）を徴収対象とします。</t>
    <rPh sb="1" eb="3">
      <t>イッパン</t>
    </rPh>
    <rPh sb="3" eb="6">
      <t>キョシュツキン</t>
    </rPh>
    <rPh sb="9" eb="11">
      <t>セキメン</t>
    </rPh>
    <rPh sb="14" eb="16">
      <t>ケンコウ</t>
    </rPh>
    <rPh sb="16" eb="18">
      <t>ヒガイ</t>
    </rPh>
    <rPh sb="19" eb="21">
      <t>キュウサイ</t>
    </rPh>
    <rPh sb="22" eb="23">
      <t>カン</t>
    </rPh>
    <rPh sb="25" eb="27">
      <t>ホウリツ</t>
    </rPh>
    <rPh sb="27" eb="28">
      <t>ダイ</t>
    </rPh>
    <rPh sb="30" eb="31">
      <t>ジョウ</t>
    </rPh>
    <rPh sb="31" eb="32">
      <t>ダイ</t>
    </rPh>
    <rPh sb="33" eb="34">
      <t>コウ</t>
    </rPh>
    <rPh sb="37" eb="38">
      <t>モト</t>
    </rPh>
    <rPh sb="40" eb="42">
      <t>ロウサイ</t>
    </rPh>
    <rPh sb="42" eb="44">
      <t>ホケン</t>
    </rPh>
    <rPh sb="44" eb="46">
      <t>テキヨウ</t>
    </rPh>
    <rPh sb="46" eb="48">
      <t>ジギョウ</t>
    </rPh>
    <rPh sb="48" eb="49">
      <t>ヌシ</t>
    </rPh>
    <rPh sb="50" eb="52">
      <t>ノウフ</t>
    </rPh>
    <rPh sb="52" eb="54">
      <t>ギム</t>
    </rPh>
    <rPh sb="55" eb="56">
      <t>オ</t>
    </rPh>
    <rPh sb="57" eb="60">
      <t>キョシュツキン</t>
    </rPh>
    <rPh sb="61" eb="62">
      <t>サ</t>
    </rPh>
    <rPh sb="68" eb="70">
      <t>イッパン</t>
    </rPh>
    <rPh sb="70" eb="73">
      <t>キョシュツキン</t>
    </rPh>
    <rPh sb="74" eb="76">
      <t>ジギョウ</t>
    </rPh>
    <rPh sb="77" eb="79">
      <t>コウジ</t>
    </rPh>
    <rPh sb="80" eb="82">
      <t>カイシ</t>
    </rPh>
    <rPh sb="82" eb="84">
      <t>ジキ</t>
    </rPh>
    <rPh sb="85" eb="87">
      <t>ヘイセイ</t>
    </rPh>
    <rPh sb="103" eb="105">
      <t>ジギョウ</t>
    </rPh>
    <rPh sb="106" eb="108">
      <t>コウジ</t>
    </rPh>
    <rPh sb="110" eb="112">
      <t>チョウシュウ</t>
    </rPh>
    <rPh sb="112" eb="114">
      <t>タイショウ</t>
    </rPh>
    <phoneticPr fontId="2"/>
  </si>
  <si>
    <t>令和　　年　　月　　日</t>
    <rPh sb="0" eb="1">
      <t>レイ</t>
    </rPh>
    <rPh sb="1" eb="2">
      <t>ワ</t>
    </rPh>
    <rPh sb="4" eb="5">
      <t>トシ</t>
    </rPh>
    <rPh sb="7" eb="8">
      <t>ガツ</t>
    </rPh>
    <rPh sb="10" eb="11">
      <t>ニチ</t>
    </rPh>
    <phoneticPr fontId="2"/>
  </si>
  <si>
    <t>提出用</t>
    <rPh sb="0" eb="3">
      <t>テイシュツヨウ</t>
    </rPh>
    <phoneticPr fontId="2"/>
  </si>
  <si>
    <t>郵便番号（</t>
    <rPh sb="0" eb="4">
      <t>ユウビンバンゴウ</t>
    </rPh>
    <phoneticPr fontId="2"/>
  </si>
  <si>
    <t>-</t>
    <phoneticPr fontId="2"/>
  </si>
  <si>
    <t>）</t>
    <phoneticPr fontId="2"/>
  </si>
  <si>
    <t>電話番号（</t>
    <rPh sb="0" eb="2">
      <t>デンワ</t>
    </rPh>
    <rPh sb="2" eb="4">
      <t>バンゴウ</t>
    </rPh>
    <phoneticPr fontId="2"/>
  </si>
  <si>
    <t>）</t>
    <phoneticPr fontId="2"/>
  </si>
  <si>
    <t>-</t>
    <phoneticPr fontId="2"/>
  </si>
  <si>
    <t>）</t>
    <phoneticPr fontId="2"/>
  </si>
  <si>
    <t>電話番号（</t>
    <rPh sb="0" eb="4">
      <t>デンワバンゴウ</t>
    </rPh>
    <phoneticPr fontId="2"/>
  </si>
  <si>
    <t>-</t>
    <phoneticPr fontId="2"/>
  </si>
  <si>
    <t>※一般拠出金とは、石綿による健康被害の救済に関する法律第35条第1項に基づき労災保険適用事業主が納付義務を負う拠出金を指します。
※一般拠出金は事業（工事）開始時期が平成19年4月1日以降のすべての
　事業（工事）を徴収対象とします。</t>
    <rPh sb="1" eb="3">
      <t>イッパン</t>
    </rPh>
    <rPh sb="3" eb="6">
      <t>キョシュツキン</t>
    </rPh>
    <rPh sb="9" eb="11">
      <t>セキメン</t>
    </rPh>
    <rPh sb="14" eb="16">
      <t>ケンコウ</t>
    </rPh>
    <rPh sb="16" eb="18">
      <t>ヒガイ</t>
    </rPh>
    <rPh sb="19" eb="21">
      <t>キュウサイ</t>
    </rPh>
    <rPh sb="22" eb="23">
      <t>カン</t>
    </rPh>
    <rPh sb="25" eb="27">
      <t>ホウリツ</t>
    </rPh>
    <rPh sb="27" eb="28">
      <t>ダイ</t>
    </rPh>
    <rPh sb="30" eb="31">
      <t>ジョウ</t>
    </rPh>
    <rPh sb="31" eb="32">
      <t>ダイ</t>
    </rPh>
    <rPh sb="33" eb="34">
      <t>コウ</t>
    </rPh>
    <rPh sb="35" eb="36">
      <t>モト</t>
    </rPh>
    <rPh sb="38" eb="40">
      <t>ロウサイ</t>
    </rPh>
    <rPh sb="40" eb="42">
      <t>ホケン</t>
    </rPh>
    <rPh sb="42" eb="44">
      <t>テキヨウ</t>
    </rPh>
    <rPh sb="44" eb="46">
      <t>ジギョウ</t>
    </rPh>
    <rPh sb="46" eb="47">
      <t>ヌシ</t>
    </rPh>
    <rPh sb="48" eb="50">
      <t>ノウフ</t>
    </rPh>
    <rPh sb="50" eb="52">
      <t>ギム</t>
    </rPh>
    <rPh sb="53" eb="54">
      <t>オ</t>
    </rPh>
    <rPh sb="55" eb="58">
      <t>キョシュツキン</t>
    </rPh>
    <rPh sb="59" eb="60">
      <t>サ</t>
    </rPh>
    <rPh sb="66" eb="68">
      <t>イッパン</t>
    </rPh>
    <rPh sb="68" eb="71">
      <t>キョシュツキン</t>
    </rPh>
    <rPh sb="72" eb="74">
      <t>ジギョウ</t>
    </rPh>
    <rPh sb="75" eb="77">
      <t>コウジ</t>
    </rPh>
    <rPh sb="78" eb="80">
      <t>カイシ</t>
    </rPh>
    <rPh sb="80" eb="82">
      <t>ジキ</t>
    </rPh>
    <rPh sb="83" eb="85">
      <t>ヘイセイ</t>
    </rPh>
    <rPh sb="101" eb="103">
      <t>ジギョウ</t>
    </rPh>
    <rPh sb="104" eb="106">
      <t>コウジ</t>
    </rPh>
    <rPh sb="108" eb="110">
      <t>チョウシュウ</t>
    </rPh>
    <rPh sb="110" eb="112">
      <t>タイショウ</t>
    </rPh>
    <phoneticPr fontId="2"/>
  </si>
  <si>
    <t>令和7年度　一括有期事業総括表（建設の事業）</t>
    <rPh sb="0" eb="1">
      <t>レイ</t>
    </rPh>
    <rPh sb="1" eb="2">
      <t>ワ</t>
    </rPh>
    <rPh sb="3" eb="5">
      <t>ネンド</t>
    </rPh>
    <rPh sb="6" eb="8">
      <t>イッカツ</t>
    </rPh>
    <rPh sb="8" eb="10">
      <t>ユウキ</t>
    </rPh>
    <rPh sb="10" eb="12">
      <t>ジギョウ</t>
    </rPh>
    <rPh sb="12" eb="14">
      <t>ソウカツ</t>
    </rPh>
    <rPh sb="14" eb="15">
      <t>ヒョウ</t>
    </rPh>
    <rPh sb="16" eb="18">
      <t>ケンセツ</t>
    </rPh>
    <rPh sb="19" eb="21">
      <t>ジギョウ</t>
    </rPh>
    <phoneticPr fontId="2"/>
  </si>
  <si>
    <r>
      <t xml:space="preserve">令和7年度
確定保険料
</t>
    </r>
    <r>
      <rPr>
        <b/>
        <sz val="6"/>
        <color indexed="10"/>
        <rFont val="ＭＳ Ｐ明朝"/>
        <family val="1"/>
        <charset val="128"/>
      </rPr>
      <t>（１円未満切捨て）</t>
    </r>
    <rPh sb="0" eb="1">
      <t>レイ</t>
    </rPh>
    <rPh sb="1" eb="2">
      <t>カズ</t>
    </rPh>
    <rPh sb="3" eb="5">
      <t>ネンド</t>
    </rPh>
    <rPh sb="6" eb="8">
      <t>カクテイ</t>
    </rPh>
    <rPh sb="8" eb="11">
      <t>ホケンリョウ</t>
    </rPh>
    <rPh sb="14" eb="15">
      <t>エン</t>
    </rPh>
    <rPh sb="15" eb="17">
      <t>ミマン</t>
    </rPh>
    <rPh sb="17" eb="19">
      <t>キリス</t>
    </rPh>
    <phoneticPr fontId="2"/>
  </si>
  <si>
    <t>計
（令和7年度 確定保険料）</t>
    <rPh sb="0" eb="1">
      <t>ケイ</t>
    </rPh>
    <rPh sb="3" eb="4">
      <t>レイ</t>
    </rPh>
    <rPh sb="4" eb="5">
      <t>カズ</t>
    </rPh>
    <rPh sb="6" eb="8">
      <t>ネンド</t>
    </rPh>
    <phoneticPr fontId="2"/>
  </si>
  <si>
    <t>令　和　7　年　度　確　定　保　険　料　率</t>
    <rPh sb="0" eb="1">
      <t>レイ</t>
    </rPh>
    <rPh sb="2" eb="3">
      <t>ワ</t>
    </rPh>
    <rPh sb="6" eb="7">
      <t>トシ</t>
    </rPh>
    <rPh sb="8" eb="9">
      <t>ド</t>
    </rPh>
    <rPh sb="10" eb="11">
      <t>アキラ</t>
    </rPh>
    <rPh sb="12" eb="13">
      <t>テイ</t>
    </rPh>
    <rPh sb="14" eb="15">
      <t>タモツ</t>
    </rPh>
    <rPh sb="16" eb="17">
      <t>ケン</t>
    </rPh>
    <rPh sb="18" eb="19">
      <t>リョウ</t>
    </rPh>
    <rPh sb="20" eb="21">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</si>
</sst>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DBNum3][$-411]0"/>
    <numFmt numFmtId="177" formatCode="[DBNum3]&quot;＋&quot;[$-411]0"/>
    <numFmt numFmtId="178" formatCode="0.000_);[Red]\(0.000\)"/>
  </numFmts>
  <fonts count="30">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9"/>
      <name val="ＭＳ Ｐ明朝"/>
      <family val="1"/>
      <charset val="128"/>
    </font>
    <font>
      <sz val="7"/>
      <name val="ＭＳ Ｐ明朝"/>
      <family val="1"/>
      <charset val="128"/>
    </font>
    <font>
      <sz val="6"/>
      <name val="ＭＳ Ｐ明朝"/>
      <family val="1"/>
      <charset val="128"/>
    </font>
    <font>
      <sz val="7"/>
      <name val="ＭＳ Ｐゴシック"/>
      <family val="3"/>
      <charset val="128"/>
    </font>
    <font>
      <sz val="8"/>
      <name val="ＭＳ Ｐゴシック"/>
      <family val="3"/>
      <charset val="128"/>
    </font>
    <font>
      <sz val="5"/>
      <name val="ＭＳ Ｐゴシック"/>
      <family val="3"/>
      <charset val="128"/>
    </font>
    <font>
      <sz val="5"/>
      <name val="ＭＳ Ｐ明朝"/>
      <family val="1"/>
      <charset val="128"/>
    </font>
    <font>
      <sz val="6"/>
      <name val="ＭＳ 明朝"/>
      <family val="1"/>
      <charset val="128"/>
    </font>
    <font>
      <sz val="9"/>
      <name val="ＭＳ Ｐゴシック"/>
      <family val="3"/>
      <charset val="128"/>
    </font>
    <font>
      <b/>
      <sz val="14"/>
      <name val="ＭＳ Ｐ明朝"/>
      <family val="1"/>
      <charset val="128"/>
    </font>
    <font>
      <b/>
      <sz val="11"/>
      <name val="ＭＳ Ｐゴシック"/>
      <family val="3"/>
      <charset val="128"/>
    </font>
    <font>
      <b/>
      <sz val="9"/>
      <name val="ＭＳ Ｐ明朝"/>
      <family val="1"/>
      <charset val="128"/>
    </font>
    <font>
      <b/>
      <sz val="10"/>
      <name val="ＭＳ Ｐ明朝"/>
      <family val="1"/>
      <charset val="128"/>
    </font>
    <font>
      <b/>
      <sz val="10"/>
      <name val="ＭＳ Ｐゴシック"/>
      <family val="3"/>
      <charset val="128"/>
    </font>
    <font>
      <b/>
      <sz val="7"/>
      <name val="ＭＳ Ｐ明朝"/>
      <family val="1"/>
      <charset val="128"/>
    </font>
    <font>
      <b/>
      <sz val="6"/>
      <color indexed="10"/>
      <name val="ＭＳ Ｐ明朝"/>
      <family val="1"/>
      <charset val="128"/>
    </font>
    <font>
      <b/>
      <sz val="9"/>
      <color indexed="81"/>
      <name val="ＭＳ Ｐゴシック"/>
      <family val="3"/>
      <charset val="128"/>
    </font>
    <font>
      <sz val="4"/>
      <color rgb="FFFF0000"/>
      <name val="ＭＳ Ｐゴシック"/>
      <family val="3"/>
      <charset val="128"/>
    </font>
    <font>
      <sz val="5"/>
      <color rgb="FFFF0000"/>
      <name val="ＭＳ Ｐゴシック"/>
      <family val="3"/>
      <charset val="128"/>
    </font>
    <font>
      <sz val="7"/>
      <color rgb="FFFF0000"/>
      <name val="ＭＳ Ｐ明朝"/>
      <family val="1"/>
      <charset val="128"/>
    </font>
    <font>
      <b/>
      <sz val="7"/>
      <color rgb="FFFF0000"/>
      <name val="ＭＳ Ｐ明朝"/>
      <family val="1"/>
      <charset val="128"/>
    </font>
    <font>
      <b/>
      <sz val="8"/>
      <color rgb="FFFF0000"/>
      <name val="ＭＳ Ｐ明朝"/>
      <family val="1"/>
      <charset val="128"/>
    </font>
    <font>
      <sz val="6.5"/>
      <color rgb="FFFF0000"/>
      <name val="ＭＳ Ｐ明朝"/>
      <family val="1"/>
      <charset val="128"/>
    </font>
    <font>
      <sz val="5"/>
      <color rgb="FFFF0000"/>
      <name val="ＭＳ Ｐ明朝"/>
      <family val="1"/>
      <charset val="128"/>
    </font>
    <font>
      <sz val="9"/>
      <color indexed="81"/>
      <name val="MS P ゴシック"/>
      <family val="3"/>
      <charset val="128"/>
    </font>
  </fonts>
  <fills count="2">
    <fill>
      <patternFill patternType="none"/>
    </fill>
    <fill>
      <patternFill patternType="gray125"/>
    </fill>
  </fills>
  <borders count="77">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rgb="FFFF0000"/>
      </right>
      <top style="thin">
        <color rgb="FFFF0000"/>
      </top>
      <bottom style="thin">
        <color rgb="FFFF0000"/>
      </bottom>
      <diagonal/>
    </border>
    <border>
      <left/>
      <right style="thin">
        <color rgb="FFFF0000"/>
      </right>
      <top/>
      <bottom style="thin">
        <color rgb="FFFF0000"/>
      </bottom>
      <diagonal/>
    </border>
    <border>
      <left/>
      <right/>
      <top style="thin">
        <color indexed="64"/>
      </top>
      <bottom style="thin">
        <color rgb="FFFF0000"/>
      </bottom>
      <diagonal/>
    </border>
    <border>
      <left/>
      <right style="thin">
        <color rgb="FFFF0000"/>
      </right>
      <top style="thin">
        <color rgb="FFFF0000"/>
      </top>
      <bottom/>
      <diagonal/>
    </border>
    <border>
      <left/>
      <right/>
      <top style="thin">
        <color rgb="FFFF0000"/>
      </top>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top style="medium">
        <color rgb="FFFF0000"/>
      </top>
      <bottom/>
      <diagonal/>
    </border>
    <border>
      <left/>
      <right/>
      <top/>
      <bottom style="medium">
        <color rgb="FFFF0000"/>
      </bottom>
      <diagonal/>
    </border>
    <border>
      <left style="thin">
        <color rgb="FFFF0000"/>
      </left>
      <right/>
      <top style="thin">
        <color rgb="FFFF0000"/>
      </top>
      <bottom/>
      <diagonal/>
    </border>
    <border>
      <left/>
      <right style="thin">
        <color rgb="FFFF0000"/>
      </right>
      <top/>
      <bottom/>
      <diagonal/>
    </border>
    <border>
      <left/>
      <right/>
      <top/>
      <bottom style="thin">
        <color rgb="FFFF0000"/>
      </bottom>
      <diagonal/>
    </border>
    <border>
      <left/>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style="thin">
        <color rgb="FFFF0000"/>
      </left>
      <right/>
      <top/>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right style="medium">
        <color rgb="FFFF0000"/>
      </right>
      <top style="thin">
        <color rgb="FFFF0000"/>
      </top>
      <bottom style="thin">
        <color rgb="FFFF0000"/>
      </bottom>
      <diagonal/>
    </border>
    <border>
      <left style="thin">
        <color rgb="FFFF0000"/>
      </left>
      <right style="thin">
        <color rgb="FFFF0000"/>
      </right>
      <top style="thin">
        <color rgb="FFFF0000"/>
      </top>
      <bottom style="medium">
        <color rgb="FFFF0000"/>
      </bottom>
      <diagonal/>
    </border>
    <border>
      <left style="medium">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right style="thin">
        <color rgb="FFFF0000"/>
      </right>
      <top style="medium">
        <color rgb="FFFF0000"/>
      </top>
      <bottom/>
      <diagonal/>
    </border>
    <border>
      <left style="thin">
        <color rgb="FFFF0000"/>
      </left>
      <right style="medium">
        <color rgb="FFFF0000"/>
      </right>
      <top style="thin">
        <color rgb="FFFF0000"/>
      </top>
      <bottom style="medium">
        <color rgb="FFFF0000"/>
      </bottom>
      <diagonal/>
    </border>
    <border>
      <left style="thin">
        <color rgb="FFFF0000"/>
      </left>
      <right style="medium">
        <color rgb="FFFF0000"/>
      </right>
      <top/>
      <bottom style="thin">
        <color rgb="FFFF0000"/>
      </bottom>
      <diagonal/>
    </border>
    <border>
      <left style="medium">
        <color rgb="FFFF0000"/>
      </left>
      <right style="thin">
        <color rgb="FFFF0000"/>
      </right>
      <top/>
      <bottom style="thin">
        <color rgb="FFFF0000"/>
      </bottom>
      <diagonal/>
    </border>
    <border>
      <left style="thin">
        <color rgb="FFFF0000"/>
      </left>
      <right/>
      <top style="thin">
        <color rgb="FFFF0000"/>
      </top>
      <bottom style="medium">
        <color rgb="FFFF0000"/>
      </bottom>
      <diagonal/>
    </border>
    <border>
      <left style="medium">
        <color rgb="FFFF0000"/>
      </left>
      <right style="thin">
        <color rgb="FFFF0000"/>
      </right>
      <top style="thin">
        <color rgb="FFFF0000"/>
      </top>
      <bottom style="medium">
        <color rgb="FFFF0000"/>
      </bottom>
      <diagonal/>
    </border>
    <border>
      <left/>
      <right style="thin">
        <color rgb="FFFF0000"/>
      </right>
      <top style="thin">
        <color rgb="FFFF0000"/>
      </top>
      <bottom style="medium">
        <color rgb="FFFF0000"/>
      </bottom>
      <diagonal/>
    </border>
    <border>
      <left style="medium">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thin">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4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58" fontId="6"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0" xfId="0" applyFont="1" applyAlignment="1"/>
    <xf numFmtId="41" fontId="22" fillId="0" borderId="33" xfId="2" applyNumberFormat="1" applyFont="1" applyBorder="1" applyAlignment="1">
      <alignment horizontal="right" vertical="top" wrapText="1"/>
    </xf>
    <xf numFmtId="41" fontId="8" fillId="0" borderId="33" xfId="1" applyNumberFormat="1" applyFont="1" applyBorder="1" applyAlignment="1">
      <alignment horizontal="right" wrapText="1"/>
    </xf>
    <xf numFmtId="41" fontId="8" fillId="0" borderId="33" xfId="2" applyNumberFormat="1" applyFont="1" applyBorder="1" applyAlignment="1">
      <alignment horizontal="right" wrapText="1"/>
    </xf>
    <xf numFmtId="178" fontId="7" fillId="0" borderId="33" xfId="2" applyNumberFormat="1" applyFont="1" applyBorder="1" applyAlignment="1">
      <alignment horizontal="right"/>
    </xf>
    <xf numFmtId="0" fontId="6" fillId="0" borderId="34" xfId="0"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0" borderId="5" xfId="2" applyFont="1" applyBorder="1" applyAlignment="1">
      <alignment horizontal="center" wrapText="1"/>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vertical="center"/>
    </xf>
    <xf numFmtId="41" fontId="13" fillId="0" borderId="1" xfId="1" applyNumberFormat="1" applyFont="1" applyBorder="1" applyAlignment="1">
      <alignment vertical="center" wrapText="1"/>
    </xf>
    <xf numFmtId="0" fontId="6" fillId="0" borderId="0" xfId="0" applyFont="1" applyBorder="1">
      <alignment vertical="center"/>
    </xf>
    <xf numFmtId="38" fontId="5" fillId="0" borderId="10" xfId="1" applyFont="1" applyBorder="1" applyAlignment="1">
      <alignment vertical="center"/>
    </xf>
    <xf numFmtId="0" fontId="11"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7" fillId="0" borderId="9" xfId="0" applyFont="1" applyBorder="1" applyAlignment="1">
      <alignment vertical="center" shrinkToFit="1"/>
    </xf>
    <xf numFmtId="0" fontId="3" fillId="0" borderId="4" xfId="0" applyFont="1" applyBorder="1">
      <alignment vertical="center"/>
    </xf>
    <xf numFmtId="0" fontId="5" fillId="0" borderId="0" xfId="0" applyFont="1" applyAlignment="1">
      <alignment horizontal="right" vertical="center"/>
    </xf>
    <xf numFmtId="0" fontId="6" fillId="0" borderId="35" xfId="0" applyFont="1" applyBorder="1" applyAlignment="1">
      <alignment vertical="center"/>
    </xf>
    <xf numFmtId="0" fontId="11" fillId="0" borderId="0" xfId="0" applyFont="1" applyAlignment="1">
      <alignment horizontal="right" vertical="top"/>
    </xf>
    <xf numFmtId="0" fontId="15"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6" fillId="0" borderId="0" xfId="0" applyFont="1" applyFill="1">
      <alignment vertical="center"/>
    </xf>
    <xf numFmtId="0" fontId="6" fillId="0" borderId="0" xfId="0" applyFont="1" applyBorder="1" applyAlignment="1">
      <alignment horizontal="center" vertical="center"/>
    </xf>
    <xf numFmtId="178" fontId="7" fillId="0" borderId="36" xfId="2" applyNumberFormat="1" applyFont="1" applyBorder="1" applyAlignment="1">
      <alignment horizontal="right"/>
    </xf>
    <xf numFmtId="0" fontId="6" fillId="0" borderId="37" xfId="0" applyFont="1" applyBorder="1">
      <alignment vertical="center"/>
    </xf>
    <xf numFmtId="41" fontId="23" fillId="0" borderId="38" xfId="2" applyNumberFormat="1" applyFont="1" applyBorder="1" applyAlignment="1">
      <alignment horizontal="right" vertical="top" wrapText="1"/>
    </xf>
    <xf numFmtId="38" fontId="5" fillId="0" borderId="39" xfId="1" applyFont="1" applyBorder="1" applyAlignment="1">
      <alignment vertical="center"/>
    </xf>
    <xf numFmtId="0" fontId="6" fillId="0" borderId="40" xfId="0" applyFont="1" applyBorder="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41" xfId="2" applyFont="1" applyBorder="1" applyAlignment="1">
      <alignment horizontal="center" wrapText="1"/>
    </xf>
    <xf numFmtId="0" fontId="6" fillId="0" borderId="41" xfId="2" applyFont="1" applyBorder="1" applyAlignment="1">
      <alignment horizontal="center" vertical="center" wrapText="1"/>
    </xf>
    <xf numFmtId="0" fontId="19" fillId="0" borderId="0" xfId="0" applyFont="1" applyAlignment="1">
      <alignment vertical="center"/>
    </xf>
    <xf numFmtId="0" fontId="6" fillId="0" borderId="37" xfId="0" applyFont="1" applyBorder="1" applyAlignment="1">
      <alignment vertical="center"/>
    </xf>
    <xf numFmtId="0" fontId="24" fillId="0" borderId="42" xfId="2" applyFont="1" applyBorder="1" applyAlignment="1">
      <alignment horizontal="center" vertical="center" wrapText="1"/>
    </xf>
    <xf numFmtId="0" fontId="5" fillId="0" borderId="0" xfId="0" applyFont="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49"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3" fillId="0" borderId="1" xfId="0" applyFont="1" applyBorder="1" applyAlignment="1">
      <alignment horizontal="left" vertical="center"/>
    </xf>
    <xf numFmtId="41" fontId="13" fillId="0" borderId="0" xfId="1" applyNumberFormat="1" applyFont="1" applyBorder="1" applyAlignment="1">
      <alignment horizontal="right" vertical="center" wrapText="1"/>
    </xf>
    <xf numFmtId="41" fontId="13" fillId="0" borderId="4" xfId="1" applyNumberFormat="1" applyFont="1" applyBorder="1" applyAlignment="1">
      <alignment horizontal="right"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18"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3" fillId="0" borderId="0" xfId="0" applyFont="1" applyBorder="1" applyAlignment="1">
      <alignment horizontal="center" vertical="center"/>
    </xf>
    <xf numFmtId="41" fontId="13" fillId="0" borderId="42" xfId="1" applyNumberFormat="1" applyFont="1" applyBorder="1" applyAlignment="1">
      <alignment horizontal="right" wrapText="1"/>
    </xf>
    <xf numFmtId="41" fontId="13" fillId="0" borderId="41" xfId="1" applyNumberFormat="1" applyFont="1" applyBorder="1" applyAlignment="1">
      <alignment horizontal="right" wrapText="1"/>
    </xf>
    <xf numFmtId="0" fontId="7" fillId="0" borderId="35" xfId="0" applyFont="1" applyBorder="1" applyAlignment="1">
      <alignment horizontal="center" vertical="top"/>
    </xf>
    <xf numFmtId="0" fontId="28" fillId="0" borderId="54" xfId="2" applyFont="1" applyBorder="1" applyAlignment="1">
      <alignment horizontal="right" vertical="top"/>
    </xf>
    <xf numFmtId="0" fontId="28" fillId="0" borderId="55" xfId="2" applyFont="1" applyBorder="1" applyAlignment="1">
      <alignment horizontal="right" vertical="top"/>
    </xf>
    <xf numFmtId="0" fontId="5" fillId="0" borderId="4" xfId="0" applyFont="1" applyBorder="1" applyAlignment="1">
      <alignment horizontal="center" vertical="center"/>
    </xf>
    <xf numFmtId="178" fontId="27" fillId="0" borderId="41" xfId="2" applyNumberFormat="1" applyFont="1" applyBorder="1" applyAlignment="1">
      <alignment horizontal="right" vertical="center"/>
    </xf>
    <xf numFmtId="178" fontId="27" fillId="0" borderId="33" xfId="2" applyNumberFormat="1" applyFont="1" applyBorder="1" applyAlignment="1">
      <alignment horizontal="right" vertical="center"/>
    </xf>
    <xf numFmtId="178" fontId="27" fillId="0" borderId="42" xfId="2" applyNumberFormat="1" applyFont="1" applyBorder="1" applyAlignment="1">
      <alignment horizontal="right" vertical="center"/>
    </xf>
    <xf numFmtId="0" fontId="3" fillId="0" borderId="5" xfId="0" applyFont="1" applyBorder="1" applyAlignment="1">
      <alignment horizontal="center" vertical="center" wrapText="1"/>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38" fontId="16" fillId="0" borderId="46" xfId="1" applyFont="1" applyBorder="1" applyAlignment="1">
      <alignment horizontal="right" vertical="center"/>
    </xf>
    <xf numFmtId="38" fontId="16" fillId="0" borderId="0" xfId="1" applyFont="1" applyBorder="1" applyAlignment="1">
      <alignment horizontal="right" vertical="center"/>
    </xf>
    <xf numFmtId="38" fontId="16" fillId="0" borderId="47" xfId="1" applyFont="1" applyBorder="1" applyAlignment="1">
      <alignment horizontal="right" vertical="center"/>
    </xf>
    <xf numFmtId="0" fontId="25" fillId="0" borderId="48" xfId="0" applyFont="1" applyBorder="1" applyAlignment="1">
      <alignment horizontal="center" vertical="center" wrapText="1"/>
    </xf>
    <xf numFmtId="0" fontId="25" fillId="0" borderId="37" xfId="0" applyFont="1" applyBorder="1" applyAlignment="1">
      <alignment horizontal="center" vertical="center"/>
    </xf>
    <xf numFmtId="0" fontId="25" fillId="0" borderId="36" xfId="0" applyFont="1" applyBorder="1" applyAlignment="1">
      <alignment horizontal="center" vertical="center"/>
    </xf>
    <xf numFmtId="0" fontId="25" fillId="0" borderId="0"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34" xfId="0" applyFont="1" applyBorder="1" applyAlignment="1">
      <alignment horizontal="center" vertical="center"/>
    </xf>
    <xf numFmtId="0" fontId="26" fillId="0" borderId="48" xfId="0" applyFont="1" applyBorder="1" applyAlignment="1">
      <alignment horizontal="center" vertical="center"/>
    </xf>
    <xf numFmtId="0" fontId="26" fillId="0" borderId="37" xfId="0" applyFont="1" applyBorder="1" applyAlignment="1">
      <alignment horizontal="center" vertical="center"/>
    </xf>
    <xf numFmtId="0" fontId="26" fillId="0" borderId="36" xfId="0" applyFont="1" applyBorder="1" applyAlignment="1">
      <alignment horizontal="center" vertical="center"/>
    </xf>
    <xf numFmtId="0" fontId="7" fillId="0" borderId="5" xfId="2" applyFont="1" applyBorder="1" applyAlignment="1">
      <alignment horizontal="distributed" vertical="center" wrapText="1"/>
    </xf>
    <xf numFmtId="0" fontId="7" fillId="0" borderId="1" xfId="2" applyFont="1" applyBorder="1" applyAlignment="1">
      <alignment horizontal="distributed" vertical="center" wrapText="1"/>
    </xf>
    <xf numFmtId="0" fontId="7" fillId="0" borderId="19" xfId="2" applyFont="1" applyBorder="1" applyAlignment="1">
      <alignment horizontal="distributed" vertical="center" wrapText="1"/>
    </xf>
    <xf numFmtId="0" fontId="7" fillId="0" borderId="8" xfId="2" applyFont="1" applyBorder="1" applyAlignment="1">
      <alignment horizontal="distributed" vertical="center" wrapText="1"/>
    </xf>
    <xf numFmtId="0" fontId="7" fillId="0" borderId="0" xfId="2" applyFont="1" applyBorder="1" applyAlignment="1">
      <alignment horizontal="distributed" vertical="center" wrapText="1"/>
    </xf>
    <xf numFmtId="0" fontId="7" fillId="0" borderId="6" xfId="2" applyFont="1" applyBorder="1" applyAlignment="1">
      <alignment horizontal="distributed" vertical="center" wrapText="1"/>
    </xf>
    <xf numFmtId="0" fontId="7" fillId="0" borderId="3" xfId="2" applyFont="1" applyBorder="1" applyAlignment="1">
      <alignment horizontal="distributed" vertical="center" wrapText="1"/>
    </xf>
    <xf numFmtId="0" fontId="7" fillId="0" borderId="4" xfId="2" applyFont="1" applyBorder="1" applyAlignment="1">
      <alignment horizontal="distributed" vertical="center" wrapText="1"/>
    </xf>
    <xf numFmtId="0" fontId="7" fillId="0" borderId="7" xfId="2" applyFont="1" applyBorder="1" applyAlignment="1">
      <alignment horizontal="distributed" vertical="center" wrapText="1"/>
    </xf>
    <xf numFmtId="57" fontId="7" fillId="0" borderId="18" xfId="2" applyNumberFormat="1" applyFont="1" applyBorder="1" applyAlignment="1">
      <alignment horizontal="center" vertical="center" wrapText="1"/>
    </xf>
    <xf numFmtId="0" fontId="7" fillId="0" borderId="2" xfId="2" applyFont="1" applyBorder="1" applyAlignment="1">
      <alignment horizontal="center" vertical="center" wrapText="1"/>
    </xf>
    <xf numFmtId="57" fontId="7" fillId="0" borderId="1" xfId="2" applyNumberFormat="1" applyFont="1" applyBorder="1" applyAlignment="1">
      <alignment horizontal="center" vertical="center" wrapText="1"/>
    </xf>
    <xf numFmtId="0" fontId="7" fillId="0" borderId="1" xfId="2" applyFont="1" applyBorder="1" applyAlignment="1">
      <alignment horizontal="center" vertical="center" wrapText="1"/>
    </xf>
    <xf numFmtId="57" fontId="7" fillId="0" borderId="5" xfId="2" applyNumberFormat="1" applyFont="1" applyBorder="1" applyAlignment="1">
      <alignment horizontal="center" vertical="center" wrapText="1"/>
    </xf>
    <xf numFmtId="41" fontId="9" fillId="0" borderId="41" xfId="2" applyNumberFormat="1" applyFont="1" applyBorder="1" applyAlignment="1">
      <alignment horizontal="right" wrapText="1"/>
    </xf>
    <xf numFmtId="41" fontId="9" fillId="0" borderId="51" xfId="2" applyNumberFormat="1" applyFont="1" applyBorder="1" applyAlignment="1">
      <alignment horizontal="right" wrapText="1"/>
    </xf>
    <xf numFmtId="0" fontId="9" fillId="0" borderId="51" xfId="0" applyFont="1" applyBorder="1" applyAlignment="1">
      <alignment horizontal="right" wrapText="1"/>
    </xf>
    <xf numFmtId="0" fontId="25" fillId="0" borderId="42" xfId="0" applyFont="1" applyBorder="1" applyAlignment="1">
      <alignment horizontal="center" vertical="center" wrapText="1"/>
    </xf>
    <xf numFmtId="0" fontId="25" fillId="0" borderId="42" xfId="0" applyFont="1" applyBorder="1" applyAlignment="1">
      <alignment horizontal="center" vertical="center"/>
    </xf>
    <xf numFmtId="0" fontId="25" fillId="0" borderId="41" xfId="0" applyFont="1" applyBorder="1" applyAlignment="1">
      <alignment horizontal="center" vertical="center"/>
    </xf>
    <xf numFmtId="0" fontId="7" fillId="0" borderId="5" xfId="2" applyFont="1" applyBorder="1" applyAlignment="1">
      <alignment horizontal="left" vertical="center" wrapText="1"/>
    </xf>
    <xf numFmtId="0" fontId="7" fillId="0" borderId="19" xfId="2" applyFont="1" applyBorder="1" applyAlignment="1">
      <alignment horizontal="left" vertical="center" wrapText="1"/>
    </xf>
    <xf numFmtId="0" fontId="7" fillId="0" borderId="8" xfId="2" applyFont="1" applyBorder="1" applyAlignment="1">
      <alignment horizontal="left" vertical="center" wrapText="1"/>
    </xf>
    <xf numFmtId="0" fontId="7" fillId="0" borderId="6" xfId="2" applyFont="1" applyBorder="1" applyAlignment="1">
      <alignment horizontal="left" vertical="center" wrapText="1"/>
    </xf>
    <xf numFmtId="0" fontId="7" fillId="0" borderId="3" xfId="2" applyFont="1" applyBorder="1" applyAlignment="1">
      <alignment horizontal="left" vertical="center" wrapText="1"/>
    </xf>
    <xf numFmtId="0" fontId="7" fillId="0" borderId="7" xfId="2" applyFont="1" applyBorder="1" applyAlignment="1">
      <alignment horizontal="left" vertical="center" wrapText="1"/>
    </xf>
    <xf numFmtId="0" fontId="19" fillId="0" borderId="9" xfId="0" applyFont="1" applyBorder="1" applyAlignment="1">
      <alignment horizontal="center" vertical="center" textRotation="255"/>
    </xf>
    <xf numFmtId="0" fontId="25" fillId="0" borderId="36" xfId="0" applyFont="1" applyBorder="1" applyAlignment="1">
      <alignment horizontal="center" vertical="center" textRotation="255"/>
    </xf>
    <xf numFmtId="0" fontId="25" fillId="0" borderId="49" xfId="0" applyFont="1" applyBorder="1" applyAlignment="1">
      <alignment horizontal="center" vertical="center" textRotation="255"/>
    </xf>
    <xf numFmtId="0" fontId="25" fillId="0" borderId="34" xfId="0" applyFont="1" applyBorder="1" applyAlignment="1">
      <alignment horizontal="center" vertical="center" textRotation="255"/>
    </xf>
    <xf numFmtId="0" fontId="19" fillId="0" borderId="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41" fontId="9" fillId="0" borderId="33" xfId="1" applyNumberFormat="1" applyFont="1" applyBorder="1" applyAlignment="1">
      <alignment horizontal="right" wrapText="1"/>
    </xf>
    <xf numFmtId="41" fontId="9" fillId="0" borderId="42" xfId="1" applyNumberFormat="1" applyFont="1" applyBorder="1" applyAlignment="1">
      <alignment horizontal="right" wrapText="1"/>
    </xf>
    <xf numFmtId="41" fontId="9" fillId="0" borderId="41" xfId="1" applyNumberFormat="1" applyFont="1" applyBorder="1" applyAlignment="1">
      <alignment horizontal="right" wrapText="1"/>
    </xf>
    <xf numFmtId="0" fontId="3" fillId="0" borderId="2"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4" fillId="0" borderId="2" xfId="0" applyFont="1" applyBorder="1" applyAlignment="1">
      <alignment horizontal="center" vertical="center"/>
    </xf>
    <xf numFmtId="0" fontId="16" fillId="0" borderId="0" xfId="0" applyFont="1" applyFill="1" applyAlignment="1">
      <alignment horizontal="center" vertical="center"/>
    </xf>
    <xf numFmtId="0" fontId="0" fillId="0" borderId="0" xfId="0" applyAlignment="1">
      <alignment vertical="center"/>
    </xf>
    <xf numFmtId="176" fontId="25" fillId="0" borderId="52" xfId="2" applyNumberFormat="1" applyFont="1" applyBorder="1" applyAlignment="1">
      <alignment horizontal="center" vertical="top"/>
    </xf>
    <xf numFmtId="176" fontId="25" fillId="0" borderId="53" xfId="2" applyNumberFormat="1" applyFont="1" applyBorder="1" applyAlignment="1">
      <alignment horizontal="center" vertical="top"/>
    </xf>
    <xf numFmtId="58" fontId="3" fillId="0" borderId="0" xfId="0" applyNumberFormat="1" applyFont="1" applyAlignment="1">
      <alignment horizontal="distributed"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8" fontId="27" fillId="0" borderId="56" xfId="2" applyNumberFormat="1" applyFont="1" applyBorder="1" applyAlignment="1">
      <alignment horizontal="right" vertical="center"/>
    </xf>
    <xf numFmtId="178" fontId="27" fillId="0" borderId="49" xfId="2" applyNumberFormat="1" applyFont="1" applyBorder="1" applyAlignment="1">
      <alignment horizontal="right" vertical="center"/>
    </xf>
    <xf numFmtId="178" fontId="27" fillId="0" borderId="57" xfId="2" applyNumberFormat="1" applyFont="1" applyBorder="1" applyAlignment="1">
      <alignment horizontal="right" vertical="center"/>
    </xf>
    <xf numFmtId="178" fontId="27" fillId="0" borderId="58" xfId="2" applyNumberFormat="1" applyFont="1" applyBorder="1" applyAlignment="1">
      <alignment horizontal="right" vertical="center"/>
    </xf>
    <xf numFmtId="178" fontId="27" fillId="0" borderId="59" xfId="2" applyNumberFormat="1" applyFont="1" applyBorder="1" applyAlignment="1">
      <alignment horizontal="right" vertical="center"/>
    </xf>
    <xf numFmtId="178" fontId="27" fillId="0" borderId="60" xfId="2" applyNumberFormat="1" applyFont="1" applyBorder="1" applyAlignment="1">
      <alignment horizontal="right" vertical="center"/>
    </xf>
    <xf numFmtId="178" fontId="27" fillId="0" borderId="57" xfId="2" applyNumberFormat="1" applyFont="1" applyFill="1" applyBorder="1" applyAlignment="1">
      <alignment horizontal="right" vertical="center"/>
    </xf>
    <xf numFmtId="178" fontId="27" fillId="0" borderId="58" xfId="2" applyNumberFormat="1" applyFont="1" applyFill="1" applyBorder="1" applyAlignment="1">
      <alignment horizontal="right" vertical="center"/>
    </xf>
    <xf numFmtId="0" fontId="16" fillId="0" borderId="61" xfId="2" applyFont="1" applyBorder="1" applyAlignment="1">
      <alignment horizontal="center" vertical="center"/>
    </xf>
    <xf numFmtId="0" fontId="28" fillId="0" borderId="62" xfId="2" applyFont="1" applyBorder="1" applyAlignment="1">
      <alignment horizontal="right" vertical="top"/>
    </xf>
    <xf numFmtId="0" fontId="28" fillId="0" borderId="63" xfId="2" applyFont="1" applyBorder="1" applyAlignment="1">
      <alignment horizontal="right" vertical="top"/>
    </xf>
    <xf numFmtId="0" fontId="28" fillId="0" borderId="64" xfId="2" applyFont="1" applyBorder="1" applyAlignment="1">
      <alignment horizontal="right" vertical="top"/>
    </xf>
    <xf numFmtId="0" fontId="16" fillId="0" borderId="65" xfId="2" applyFont="1" applyBorder="1" applyAlignment="1">
      <alignment horizontal="center" vertical="center"/>
    </xf>
    <xf numFmtId="177" fontId="25" fillId="0" borderId="52" xfId="2" applyNumberFormat="1" applyFont="1" applyBorder="1" applyAlignment="1">
      <alignment horizontal="center" vertical="top"/>
    </xf>
    <xf numFmtId="177" fontId="25" fillId="0" borderId="66" xfId="2" applyNumberFormat="1" applyFont="1" applyBorder="1" applyAlignment="1">
      <alignment horizontal="center" vertical="top"/>
    </xf>
    <xf numFmtId="177" fontId="25" fillId="0" borderId="34" xfId="2" applyNumberFormat="1" applyFont="1" applyBorder="1" applyAlignment="1">
      <alignment horizontal="center" vertical="top"/>
    </xf>
    <xf numFmtId="176" fontId="25" fillId="0" borderId="67" xfId="2" applyNumberFormat="1" applyFont="1" applyBorder="1" applyAlignment="1">
      <alignment horizontal="center" vertical="top"/>
    </xf>
    <xf numFmtId="176" fontId="25" fillId="0" borderId="66" xfId="2" applyNumberFormat="1" applyFont="1" applyBorder="1" applyAlignment="1">
      <alignment horizontal="center" vertical="top"/>
    </xf>
    <xf numFmtId="0" fontId="16" fillId="0" borderId="69" xfId="2" applyFont="1" applyBorder="1" applyAlignment="1">
      <alignment horizontal="center" vertical="center"/>
    </xf>
    <xf numFmtId="178" fontId="27" fillId="0" borderId="71" xfId="2" applyNumberFormat="1" applyFont="1" applyBorder="1" applyAlignment="1">
      <alignment horizontal="right" vertical="center"/>
    </xf>
    <xf numFmtId="178" fontId="27" fillId="0" borderId="72" xfId="2" applyNumberFormat="1" applyFont="1" applyBorder="1" applyAlignment="1">
      <alignment horizontal="right" vertical="center"/>
    </xf>
    <xf numFmtId="178" fontId="27" fillId="0" borderId="74" xfId="2" applyNumberFormat="1" applyFont="1" applyBorder="1" applyAlignment="1">
      <alignment horizontal="right" vertical="center"/>
    </xf>
    <xf numFmtId="178" fontId="27" fillId="0" borderId="39" xfId="2" applyNumberFormat="1" applyFont="1" applyBorder="1" applyAlignment="1">
      <alignment horizontal="right" vertical="center"/>
    </xf>
    <xf numFmtId="178" fontId="27" fillId="0" borderId="0" xfId="2" applyNumberFormat="1" applyFont="1" applyBorder="1" applyAlignment="1">
      <alignment horizontal="right" vertical="center"/>
    </xf>
    <xf numFmtId="0" fontId="6" fillId="0" borderId="24" xfId="0" applyFont="1" applyBorder="1" applyAlignment="1">
      <alignment horizontal="center" vertical="center"/>
    </xf>
    <xf numFmtId="0" fontId="6" fillId="0" borderId="8" xfId="0" applyFont="1" applyBorder="1" applyAlignment="1">
      <alignment horizontal="center" vertical="center"/>
    </xf>
    <xf numFmtId="0" fontId="6" fillId="0" borderId="25" xfId="0" applyFont="1" applyBorder="1" applyAlignment="1">
      <alignment horizontal="center" vertical="center"/>
    </xf>
    <xf numFmtId="0" fontId="7" fillId="0" borderId="5"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8" xfId="2" applyFont="1" applyBorder="1" applyAlignment="1">
      <alignment horizontal="center" vertical="center" wrapText="1"/>
    </xf>
    <xf numFmtId="0" fontId="7" fillId="0" borderId="6"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178" fontId="27" fillId="0" borderId="46" xfId="2" applyNumberFormat="1" applyFont="1" applyBorder="1" applyAlignment="1">
      <alignment horizontal="right" vertical="center"/>
    </xf>
    <xf numFmtId="178" fontId="27" fillId="0" borderId="64" xfId="2" applyNumberFormat="1" applyFont="1" applyBorder="1" applyAlignment="1">
      <alignment horizontal="right"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38" fontId="3" fillId="0" borderId="2" xfId="1"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41" fontId="10" fillId="0" borderId="1" xfId="2" applyNumberFormat="1" applyFont="1" applyBorder="1" applyAlignment="1">
      <alignment horizontal="right" vertical="top" shrinkToFit="1"/>
    </xf>
    <xf numFmtId="41" fontId="10" fillId="0" borderId="19" xfId="2" applyNumberFormat="1" applyFont="1" applyBorder="1" applyAlignment="1">
      <alignment horizontal="right" vertical="top" shrinkToFit="1"/>
    </xf>
    <xf numFmtId="38" fontId="16" fillId="0" borderId="8" xfId="1" applyFont="1" applyBorder="1" applyAlignment="1">
      <alignment horizontal="right" vertical="center"/>
    </xf>
    <xf numFmtId="38" fontId="16" fillId="0" borderId="28" xfId="1" applyFont="1" applyBorder="1" applyAlignment="1">
      <alignment horizontal="right" vertical="center"/>
    </xf>
    <xf numFmtId="38" fontId="16" fillId="0" borderId="29" xfId="1" applyFont="1" applyBorder="1" applyAlignment="1">
      <alignment horizontal="right" vertical="center"/>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0" fillId="0" borderId="19" xfId="0" applyBorder="1" applyAlignment="1">
      <alignment vertical="center"/>
    </xf>
    <xf numFmtId="0" fontId="12" fillId="0" borderId="8" xfId="0" applyFont="1" applyBorder="1" applyAlignment="1">
      <alignment horizontal="left" vertical="center" wrapText="1"/>
    </xf>
    <xf numFmtId="0" fontId="12" fillId="0" borderId="0" xfId="0" applyFont="1" applyBorder="1" applyAlignment="1">
      <alignment horizontal="left" vertical="center" wrapText="1"/>
    </xf>
    <xf numFmtId="0" fontId="0" fillId="0" borderId="6" xfId="0" applyBorder="1" applyAlignment="1">
      <alignmen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0" fillId="0" borderId="7" xfId="0" applyBorder="1" applyAlignment="1">
      <alignment vertical="center"/>
    </xf>
    <xf numFmtId="0" fontId="6"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7" fillId="0" borderId="32" xfId="0" applyFont="1" applyBorder="1" applyAlignment="1">
      <alignment horizontal="center" vertical="center"/>
    </xf>
    <xf numFmtId="178" fontId="27" fillId="0" borderId="55" xfId="2" applyNumberFormat="1" applyFont="1" applyBorder="1" applyAlignment="1">
      <alignment horizontal="right" vertical="center"/>
    </xf>
    <xf numFmtId="0" fontId="3" fillId="0" borderId="4" xfId="0" applyFont="1" applyBorder="1" applyAlignment="1">
      <alignment horizontal="center" vertical="center"/>
    </xf>
    <xf numFmtId="0" fontId="6" fillId="0" borderId="4" xfId="0" applyFont="1" applyBorder="1" applyAlignment="1">
      <alignment horizontal="left" vertical="center"/>
    </xf>
    <xf numFmtId="0" fontId="4" fillId="0" borderId="0" xfId="0" applyFont="1" applyBorder="1" applyAlignment="1">
      <alignment vertical="center"/>
    </xf>
    <xf numFmtId="0" fontId="0" fillId="0" borderId="0" xfId="0" applyBorder="1" applyAlignment="1">
      <alignment vertical="center"/>
    </xf>
    <xf numFmtId="0" fontId="3" fillId="0" borderId="0" xfId="0" applyFont="1" applyAlignment="1">
      <alignment vertical="center"/>
    </xf>
    <xf numFmtId="0" fontId="9" fillId="0" borderId="0" xfId="0" applyFont="1" applyAlignment="1">
      <alignment vertical="center"/>
    </xf>
    <xf numFmtId="178" fontId="27" fillId="0" borderId="73" xfId="2" applyNumberFormat="1" applyFont="1" applyBorder="1" applyAlignment="1">
      <alignment horizontal="right" vertical="center"/>
    </xf>
    <xf numFmtId="178" fontId="27" fillId="0" borderId="38" xfId="2" applyNumberFormat="1" applyFont="1" applyBorder="1" applyAlignment="1">
      <alignment horizontal="right"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16" fillId="0" borderId="68" xfId="2" applyFont="1" applyBorder="1" applyAlignment="1">
      <alignment horizontal="center" vertical="center"/>
    </xf>
    <xf numFmtId="0" fontId="16" fillId="0" borderId="70" xfId="2" applyFont="1" applyBorder="1" applyAlignment="1">
      <alignment horizontal="center" vertical="center"/>
    </xf>
    <xf numFmtId="0" fontId="25" fillId="0" borderId="73"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7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76" xfId="0" applyFont="1" applyBorder="1" applyAlignment="1">
      <alignment horizontal="center" vertical="center" wrapText="1"/>
    </xf>
    <xf numFmtId="0" fontId="3" fillId="0" borderId="1" xfId="0" applyFont="1" applyBorder="1" applyAlignment="1" applyProtection="1">
      <alignment horizontal="left" vertical="center"/>
      <protection locked="0"/>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6" fillId="0" borderId="4" xfId="0" applyFont="1" applyBorder="1" applyAlignment="1" applyProtection="1">
      <alignment horizontal="left" vertical="center"/>
      <protection locked="0"/>
    </xf>
    <xf numFmtId="0" fontId="4" fillId="0" borderId="0" xfId="0" applyFont="1" applyBorder="1" applyAlignment="1">
      <alignment horizontal="left" vertical="center"/>
    </xf>
    <xf numFmtId="0" fontId="3" fillId="0" borderId="4" xfId="0" applyFont="1" applyBorder="1" applyAlignment="1" applyProtection="1">
      <alignment horizontal="center" vertical="center"/>
      <protection locked="0"/>
    </xf>
    <xf numFmtId="57" fontId="7" fillId="0" borderId="2" xfId="2" applyNumberFormat="1" applyFont="1" applyBorder="1" applyAlignment="1">
      <alignment horizontal="center" vertical="center" wrapText="1"/>
    </xf>
  </cellXfs>
  <cellStyles count="3">
    <cellStyle name="桁区切り" xfId="1" builtinId="6"/>
    <cellStyle name="標準" xfId="0" builtinId="0"/>
    <cellStyle name="標準_20.04.22 一括有期事業総括表(ﾒﾘｯﾄ)修正" xfId="2" xr:uid="{EF9300AF-6627-4204-951B-B5D1E65B84FB}"/>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16</xdr:col>
      <xdr:colOff>52553</xdr:colOff>
      <xdr:row>12</xdr:row>
      <xdr:rowOff>170794</xdr:rowOff>
    </xdr:from>
    <xdr:to>
      <xdr:col>17</xdr:col>
      <xdr:colOff>164224</xdr:colOff>
      <xdr:row>13</xdr:row>
      <xdr:rowOff>144517</xdr:rowOff>
    </xdr:to>
    <xdr:sp macro="" textlink="">
      <xdr:nvSpPr>
        <xdr:cNvPr id="3" name="テキスト ボックス 2">
          <a:extLst>
            <a:ext uri="{FF2B5EF4-FFF2-40B4-BE49-F238E27FC236}">
              <a16:creationId xmlns:a16="http://schemas.microsoft.com/office/drawing/2014/main" id="{D3442F24-6B64-44A1-952B-2626B1676F71}"/>
            </a:ext>
          </a:extLst>
        </xdr:cNvPr>
        <xdr:cNvSpPr txBox="1"/>
      </xdr:nvSpPr>
      <xdr:spPr>
        <a:xfrm>
          <a:off x="2634156" y="2883777"/>
          <a:ext cx="321878" cy="15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400">
              <a:solidFill>
                <a:srgbClr val="FF0000"/>
              </a:solidFill>
              <a:latin typeface="ＭＳ Ｐ明朝" pitchFamily="18" charset="-128"/>
              <a:ea typeface="ＭＳ Ｐ明朝" pitchFamily="18"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52553</xdr:colOff>
      <xdr:row>12</xdr:row>
      <xdr:rowOff>170794</xdr:rowOff>
    </xdr:from>
    <xdr:to>
      <xdr:col>17</xdr:col>
      <xdr:colOff>164224</xdr:colOff>
      <xdr:row>13</xdr:row>
      <xdr:rowOff>144517</xdr:rowOff>
    </xdr:to>
    <xdr:sp macro="" textlink="">
      <xdr:nvSpPr>
        <xdr:cNvPr id="2" name="テキスト ボックス 1">
          <a:extLst>
            <a:ext uri="{FF2B5EF4-FFF2-40B4-BE49-F238E27FC236}">
              <a16:creationId xmlns:a16="http://schemas.microsoft.com/office/drawing/2014/main" id="{824827FC-4B05-1334-5CF8-DE094E36240E}"/>
            </a:ext>
          </a:extLst>
        </xdr:cNvPr>
        <xdr:cNvSpPr txBox="1"/>
      </xdr:nvSpPr>
      <xdr:spPr>
        <a:xfrm>
          <a:off x="2776703" y="2009119"/>
          <a:ext cx="321221" cy="154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400">
              <a:solidFill>
                <a:srgbClr val="FF0000"/>
              </a:solidFill>
              <a:latin typeface="ＭＳ Ｐ明朝" pitchFamily="18" charset="-128"/>
              <a:ea typeface="ＭＳ Ｐ明朝"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DDBDB-6939-4765-BEED-816D6010F575}">
  <dimension ref="A1:BI47"/>
  <sheetViews>
    <sheetView tabSelected="1" zoomScale="145" zoomScaleNormal="145" workbookViewId="0">
      <selection activeCell="W10" sqref="W10:BD10"/>
    </sheetView>
  </sheetViews>
  <sheetFormatPr defaultColWidth="2.375" defaultRowHeight="9.75"/>
  <cols>
    <col min="1" max="1" width="2.375" style="1" customWidth="1"/>
    <col min="2" max="2" width="2.375" style="1"/>
    <col min="3" max="3" width="2.5" style="1" customWidth="1"/>
    <col min="4" max="9" width="2.375" style="1"/>
    <col min="10" max="14" width="2.375" style="2"/>
    <col min="15" max="15" width="1.25" style="2" customWidth="1"/>
    <col min="16" max="16" width="1.125" style="2" customWidth="1"/>
    <col min="17" max="17" width="2.75" style="2" bestFit="1" customWidth="1"/>
    <col min="18" max="18" width="2.75" style="2" customWidth="1"/>
    <col min="19" max="22" width="2.375" style="2"/>
    <col min="23" max="24" width="2.375" style="1"/>
    <col min="25" max="25" width="2.75" style="1" bestFit="1" customWidth="1"/>
    <col min="26" max="46" width="2.375" style="1"/>
    <col min="47" max="47" width="2.875" style="1" customWidth="1"/>
    <col min="48" max="48" width="1.875" style="1" customWidth="1"/>
    <col min="49" max="54" width="2.375" style="1"/>
    <col min="55" max="55" width="1.75" style="1" customWidth="1"/>
    <col min="56" max="56" width="3" style="1" customWidth="1"/>
    <col min="57" max="57" width="1.75" style="1" customWidth="1"/>
    <col min="58" max="58" width="2.875" style="1" customWidth="1"/>
    <col min="59" max="59" width="1.75" style="1" customWidth="1"/>
    <col min="60" max="60" width="3.125" style="1" customWidth="1"/>
    <col min="61" max="61" width="2.25" style="1" customWidth="1"/>
    <col min="62" max="16384" width="2.375" style="1"/>
  </cols>
  <sheetData>
    <row r="1" spans="1:61" ht="12">
      <c r="S1" s="135" t="s">
        <v>44</v>
      </c>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Y1" s="3"/>
      <c r="AZ1" s="3"/>
      <c r="BA1" s="3"/>
      <c r="BB1" s="3"/>
      <c r="BC1" s="3"/>
      <c r="BH1" s="85" t="s">
        <v>47</v>
      </c>
      <c r="BI1" s="86"/>
    </row>
    <row r="2" spans="1:61" ht="15" customHeight="1">
      <c r="S2" s="137" t="s">
        <v>74</v>
      </c>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BH2" s="87"/>
      <c r="BI2" s="88"/>
    </row>
    <row r="3" spans="1:61" ht="3.75" customHeight="1">
      <c r="A3" s="222" t="s">
        <v>48</v>
      </c>
      <c r="B3" s="222"/>
      <c r="C3" s="222"/>
      <c r="D3" s="222"/>
      <c r="E3" s="222"/>
      <c r="F3" s="222"/>
      <c r="G3" s="222"/>
      <c r="H3" s="222"/>
      <c r="I3" s="222"/>
      <c r="J3" s="222"/>
      <c r="K3" s="222"/>
      <c r="L3" s="222"/>
      <c r="M3" s="222"/>
      <c r="N3" s="222"/>
      <c r="O3" s="222"/>
      <c r="P3" s="222"/>
      <c r="Q3" s="222"/>
      <c r="R3" s="223"/>
      <c r="S3" s="147"/>
      <c r="T3" s="37"/>
      <c r="U3" s="37"/>
      <c r="V3" s="37"/>
      <c r="W3" s="37"/>
      <c r="X3" s="37"/>
      <c r="Y3" s="37"/>
      <c r="Z3" s="37"/>
      <c r="AA3" s="146" t="s">
        <v>43</v>
      </c>
      <c r="AB3" s="147"/>
      <c r="AC3" s="147"/>
      <c r="AD3" s="147"/>
      <c r="AE3" s="147"/>
      <c r="AF3" s="147"/>
      <c r="AG3" s="147"/>
      <c r="AH3" s="147"/>
      <c r="AI3" s="147"/>
      <c r="AJ3" s="147"/>
      <c r="AK3" s="37"/>
      <c r="AL3" s="37"/>
      <c r="AM3" s="37"/>
      <c r="AN3" s="37"/>
      <c r="AO3" s="37"/>
      <c r="AP3" s="37"/>
      <c r="AQ3" s="37"/>
      <c r="AR3" s="37"/>
    </row>
    <row r="4" spans="1:61" s="40" customFormat="1">
      <c r="A4" s="222"/>
      <c r="B4" s="222"/>
      <c r="C4" s="222"/>
      <c r="D4" s="222"/>
      <c r="E4" s="222"/>
      <c r="F4" s="222"/>
      <c r="G4" s="222"/>
      <c r="H4" s="222"/>
      <c r="I4" s="222"/>
      <c r="J4" s="222"/>
      <c r="K4" s="222"/>
      <c r="L4" s="222"/>
      <c r="M4" s="222"/>
      <c r="N4" s="222"/>
      <c r="O4" s="222"/>
      <c r="P4" s="222"/>
      <c r="Q4" s="222"/>
      <c r="R4" s="223"/>
      <c r="S4" s="147"/>
      <c r="T4" s="38"/>
      <c r="U4" s="38"/>
      <c r="V4" s="38"/>
      <c r="W4" s="38"/>
      <c r="X4" s="38"/>
      <c r="Y4" s="39"/>
      <c r="Z4" s="39"/>
      <c r="AA4" s="147"/>
      <c r="AB4" s="147"/>
      <c r="AC4" s="147"/>
      <c r="AD4" s="147"/>
      <c r="AE4" s="147"/>
      <c r="AF4" s="147"/>
      <c r="AG4" s="147"/>
      <c r="AH4" s="147"/>
      <c r="AI4" s="147"/>
      <c r="AJ4" s="147"/>
      <c r="AR4" s="40" t="s">
        <v>64</v>
      </c>
      <c r="AV4" s="56" t="s">
        <v>69</v>
      </c>
      <c r="AW4" s="59"/>
      <c r="AX4" s="59"/>
      <c r="AY4" s="40" t="s">
        <v>70</v>
      </c>
      <c r="BA4" s="40" t="s">
        <v>71</v>
      </c>
      <c r="BD4" s="58"/>
      <c r="BE4" s="56" t="s">
        <v>72</v>
      </c>
      <c r="BF4" s="56"/>
      <c r="BG4" s="56" t="s">
        <v>72</v>
      </c>
      <c r="BH4" s="56"/>
      <c r="BI4" s="57" t="s">
        <v>70</v>
      </c>
    </row>
    <row r="5" spans="1:61" ht="15.75" customHeight="1">
      <c r="A5" s="2"/>
      <c r="B5" s="150" t="s">
        <v>62</v>
      </c>
      <c r="C5" s="150"/>
      <c r="D5" s="150"/>
      <c r="E5" s="150"/>
      <c r="F5" s="150"/>
      <c r="G5" s="150"/>
      <c r="H5" s="150"/>
      <c r="I5" s="3"/>
      <c r="W5" s="2"/>
      <c r="X5" s="2"/>
      <c r="Y5" s="5"/>
      <c r="Z5" s="5"/>
    </row>
    <row r="6" spans="1:61" ht="15.75" customHeight="1">
      <c r="A6" s="220" t="s">
        <v>42</v>
      </c>
      <c r="B6" s="220"/>
      <c r="C6" s="220"/>
      <c r="D6" s="220"/>
      <c r="E6" s="220"/>
      <c r="F6" s="220"/>
      <c r="G6" s="220"/>
      <c r="H6" s="220"/>
      <c r="I6" s="220"/>
      <c r="J6" s="220"/>
      <c r="K6" s="220"/>
      <c r="L6" s="220"/>
      <c r="M6" s="220"/>
      <c r="N6" s="220"/>
      <c r="O6" s="220"/>
      <c r="P6" s="220"/>
      <c r="Q6" s="220"/>
      <c r="R6" s="220"/>
      <c r="S6" s="221"/>
      <c r="T6" s="41"/>
      <c r="W6" s="144" t="s">
        <v>45</v>
      </c>
      <c r="X6" s="142"/>
      <c r="Y6" s="142"/>
      <c r="Z6" s="142"/>
      <c r="AA6" s="142"/>
      <c r="AB6" s="142"/>
      <c r="AC6" s="145"/>
      <c r="AD6" s="145"/>
      <c r="AE6" s="142" t="s">
        <v>46</v>
      </c>
      <c r="AF6" s="143"/>
      <c r="AR6" s="81" t="s">
        <v>38</v>
      </c>
      <c r="AS6" s="81"/>
      <c r="AT6" s="15"/>
      <c r="AU6" s="219"/>
      <c r="AV6" s="219"/>
      <c r="AW6" s="219"/>
      <c r="AX6" s="219"/>
      <c r="AY6" s="219"/>
      <c r="AZ6" s="219"/>
      <c r="BA6" s="219"/>
      <c r="BB6" s="219"/>
      <c r="BC6" s="219"/>
      <c r="BD6" s="219"/>
      <c r="BE6" s="219"/>
      <c r="BF6" s="219"/>
      <c r="BG6" s="15"/>
      <c r="BH6" s="15"/>
      <c r="BI6" s="15"/>
    </row>
    <row r="7" spans="1:61" ht="15.75" customHeight="1">
      <c r="A7" s="64" t="s">
        <v>35</v>
      </c>
      <c r="B7" s="64"/>
      <c r="C7" s="64"/>
      <c r="D7" s="64" t="s">
        <v>58</v>
      </c>
      <c r="E7" s="64"/>
      <c r="F7" s="32" t="s">
        <v>36</v>
      </c>
      <c r="G7" s="64" t="s">
        <v>57</v>
      </c>
      <c r="H7" s="64"/>
      <c r="I7" s="64" t="s">
        <v>59</v>
      </c>
      <c r="J7" s="64"/>
      <c r="K7" s="64"/>
      <c r="L7" s="64"/>
      <c r="M7" s="64"/>
      <c r="N7" s="64"/>
      <c r="O7" s="71" t="s">
        <v>56</v>
      </c>
      <c r="P7" s="226"/>
      <c r="Q7" s="226"/>
      <c r="R7" s="227"/>
      <c r="AQ7" s="34" t="s">
        <v>39</v>
      </c>
      <c r="AU7" s="60"/>
      <c r="AV7" s="60"/>
      <c r="AW7" s="60"/>
      <c r="AX7" s="60"/>
      <c r="AY7" s="60"/>
      <c r="AZ7" s="60"/>
      <c r="BA7" s="60"/>
      <c r="BB7" s="60"/>
      <c r="BC7" s="60"/>
      <c r="BD7" s="60"/>
      <c r="BE7" s="60"/>
      <c r="BI7" s="36"/>
    </row>
    <row r="8" spans="1:61" ht="14.25" customHeight="1">
      <c r="A8" s="64"/>
      <c r="B8" s="64"/>
      <c r="C8" s="64"/>
      <c r="D8" s="47"/>
      <c r="E8" s="48"/>
      <c r="F8" s="23"/>
      <c r="G8" s="47"/>
      <c r="H8" s="48"/>
      <c r="I8" s="47"/>
      <c r="J8" s="49"/>
      <c r="K8" s="49"/>
      <c r="L8" s="49"/>
      <c r="M8" s="49"/>
      <c r="N8" s="48"/>
      <c r="O8" s="73"/>
      <c r="P8" s="213"/>
      <c r="Q8" s="49"/>
      <c r="R8" s="48"/>
      <c r="S8" s="4"/>
      <c r="T8" s="4"/>
      <c r="U8" s="4"/>
      <c r="V8" s="4"/>
      <c r="W8" s="4"/>
      <c r="X8" s="4"/>
      <c r="Y8" s="4"/>
      <c r="Z8" s="4"/>
      <c r="AA8" s="4"/>
      <c r="AB8" s="4"/>
      <c r="AC8" s="4"/>
      <c r="AD8" s="4"/>
      <c r="AE8" s="4"/>
      <c r="AF8" s="4"/>
      <c r="AG8" s="4"/>
      <c r="AH8" s="4"/>
      <c r="AI8" s="4"/>
      <c r="AJ8" s="4"/>
      <c r="AK8" s="4"/>
      <c r="AL8" s="4"/>
      <c r="AM8" s="4"/>
      <c r="AN8" s="4"/>
      <c r="AO8" s="4"/>
      <c r="AP8" s="4"/>
      <c r="AQ8" s="4"/>
      <c r="AR8" s="81" t="s">
        <v>37</v>
      </c>
      <c r="AS8" s="81"/>
      <c r="AT8" s="24"/>
      <c r="AU8" s="218"/>
      <c r="AV8" s="218"/>
      <c r="AW8" s="218"/>
      <c r="AX8" s="218"/>
      <c r="AY8" s="218"/>
      <c r="AZ8" s="218"/>
      <c r="BA8" s="218"/>
      <c r="BB8" s="218"/>
      <c r="BC8" s="218"/>
      <c r="BD8" s="218"/>
      <c r="BE8" s="218"/>
      <c r="BF8" s="218"/>
      <c r="BG8" s="15"/>
      <c r="BH8" s="15"/>
      <c r="BI8" s="33"/>
    </row>
    <row r="9" spans="1:61">
      <c r="AR9" s="35"/>
      <c r="AS9" s="35"/>
      <c r="AT9" s="78" t="s">
        <v>40</v>
      </c>
      <c r="AU9" s="78"/>
      <c r="AV9" s="78"/>
      <c r="AW9" s="78"/>
      <c r="AX9" s="78"/>
      <c r="AY9" s="78"/>
      <c r="AZ9" s="78"/>
      <c r="BA9" s="78"/>
      <c r="BB9" s="78"/>
      <c r="BC9" s="78"/>
      <c r="BD9" s="78"/>
      <c r="BE9" s="78"/>
      <c r="BF9" s="35"/>
      <c r="BG9" s="35"/>
      <c r="BH9" s="35"/>
      <c r="BI9" s="35"/>
    </row>
    <row r="10" spans="1:61" ht="15.75" customHeight="1" thickBot="1">
      <c r="A10" s="128" t="s">
        <v>21</v>
      </c>
      <c r="B10" s="134" t="s">
        <v>0</v>
      </c>
      <c r="C10" s="134"/>
      <c r="D10" s="134"/>
      <c r="E10" s="134"/>
      <c r="F10" s="132" t="s">
        <v>11</v>
      </c>
      <c r="G10" s="132"/>
      <c r="H10" s="132"/>
      <c r="I10" s="132"/>
      <c r="J10" s="133"/>
      <c r="K10" s="120" t="s">
        <v>24</v>
      </c>
      <c r="L10" s="120"/>
      <c r="M10" s="120"/>
      <c r="N10" s="120"/>
      <c r="O10" s="120"/>
      <c r="P10" s="120"/>
      <c r="Q10" s="129" t="s">
        <v>49</v>
      </c>
      <c r="R10" s="119" t="s">
        <v>55</v>
      </c>
      <c r="S10" s="120"/>
      <c r="T10" s="120"/>
      <c r="U10" s="120"/>
      <c r="V10" s="120"/>
      <c r="W10" s="99" t="s">
        <v>77</v>
      </c>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1"/>
      <c r="BE10" s="92" t="s">
        <v>75</v>
      </c>
      <c r="BF10" s="93"/>
      <c r="BG10" s="93"/>
      <c r="BH10" s="93"/>
      <c r="BI10" s="94"/>
    </row>
    <row r="11" spans="1:61" ht="7.5" customHeight="1">
      <c r="A11" s="128"/>
      <c r="B11" s="134"/>
      <c r="C11" s="134"/>
      <c r="D11" s="134"/>
      <c r="E11" s="134"/>
      <c r="F11" s="132"/>
      <c r="G11" s="132"/>
      <c r="H11" s="132"/>
      <c r="I11" s="132"/>
      <c r="J11" s="133"/>
      <c r="K11" s="120"/>
      <c r="L11" s="120"/>
      <c r="M11" s="120"/>
      <c r="N11" s="120"/>
      <c r="O11" s="120"/>
      <c r="P11" s="120"/>
      <c r="Q11" s="130"/>
      <c r="R11" s="120"/>
      <c r="S11" s="120"/>
      <c r="T11" s="120"/>
      <c r="U11" s="120"/>
      <c r="V11" s="121"/>
      <c r="W11" s="163" t="s">
        <v>8</v>
      </c>
      <c r="X11" s="79"/>
      <c r="Y11" s="79" t="s">
        <v>8</v>
      </c>
      <c r="Z11" s="79"/>
      <c r="AA11" s="79" t="s">
        <v>8</v>
      </c>
      <c r="AB11" s="79"/>
      <c r="AC11" s="79" t="s">
        <v>8</v>
      </c>
      <c r="AD11" s="79"/>
      <c r="AE11" s="79" t="s">
        <v>8</v>
      </c>
      <c r="AF11" s="79"/>
      <c r="AG11" s="79" t="s">
        <v>8</v>
      </c>
      <c r="AH11" s="79"/>
      <c r="AI11" s="79" t="s">
        <v>8</v>
      </c>
      <c r="AJ11" s="79"/>
      <c r="AK11" s="79" t="s">
        <v>8</v>
      </c>
      <c r="AL11" s="80"/>
      <c r="AM11" s="163" t="s">
        <v>8</v>
      </c>
      <c r="AN11" s="164"/>
      <c r="AO11" s="165" t="s">
        <v>8</v>
      </c>
      <c r="AP11" s="79"/>
      <c r="AQ11" s="79" t="s">
        <v>8</v>
      </c>
      <c r="AR11" s="79"/>
      <c r="AS11" s="79" t="s">
        <v>8</v>
      </c>
      <c r="AT11" s="79"/>
      <c r="AU11" s="79" t="s">
        <v>8</v>
      </c>
      <c r="AV11" s="79"/>
      <c r="AW11" s="79" t="s">
        <v>8</v>
      </c>
      <c r="AX11" s="79"/>
      <c r="AY11" s="79" t="s">
        <v>8</v>
      </c>
      <c r="AZ11" s="79"/>
      <c r="BA11" s="79" t="s">
        <v>8</v>
      </c>
      <c r="BB11" s="79"/>
      <c r="BC11" s="79" t="s">
        <v>8</v>
      </c>
      <c r="BD11" s="164"/>
      <c r="BE11" s="95"/>
      <c r="BF11" s="95"/>
      <c r="BG11" s="95"/>
      <c r="BH11" s="95"/>
      <c r="BI11" s="96"/>
    </row>
    <row r="12" spans="1:61" ht="9.75" customHeight="1">
      <c r="A12" s="128"/>
      <c r="B12" s="134"/>
      <c r="C12" s="134"/>
      <c r="D12" s="134"/>
      <c r="E12" s="134"/>
      <c r="F12" s="132"/>
      <c r="G12" s="132"/>
      <c r="H12" s="132"/>
      <c r="I12" s="132"/>
      <c r="J12" s="133"/>
      <c r="K12" s="120"/>
      <c r="L12" s="120"/>
      <c r="M12" s="120"/>
      <c r="N12" s="120"/>
      <c r="O12" s="120"/>
      <c r="P12" s="120"/>
      <c r="Q12" s="130"/>
      <c r="R12" s="120"/>
      <c r="S12" s="120"/>
      <c r="T12" s="120"/>
      <c r="U12" s="120"/>
      <c r="V12" s="121"/>
      <c r="W12" s="170">
        <v>-40</v>
      </c>
      <c r="X12" s="148"/>
      <c r="Y12" s="148">
        <v>-35</v>
      </c>
      <c r="Z12" s="148"/>
      <c r="AA12" s="148">
        <v>-30</v>
      </c>
      <c r="AB12" s="148"/>
      <c r="AC12" s="148">
        <v>-25</v>
      </c>
      <c r="AD12" s="148"/>
      <c r="AE12" s="148">
        <v>-20</v>
      </c>
      <c r="AF12" s="148"/>
      <c r="AG12" s="148">
        <v>-15</v>
      </c>
      <c r="AH12" s="148"/>
      <c r="AI12" s="148">
        <v>-10</v>
      </c>
      <c r="AJ12" s="148"/>
      <c r="AK12" s="148">
        <v>-5</v>
      </c>
      <c r="AL12" s="149"/>
      <c r="AM12" s="170" t="s">
        <v>2</v>
      </c>
      <c r="AN12" s="171"/>
      <c r="AO12" s="169">
        <v>5</v>
      </c>
      <c r="AP12" s="167"/>
      <c r="AQ12" s="167">
        <v>10</v>
      </c>
      <c r="AR12" s="167"/>
      <c r="AS12" s="167">
        <v>15</v>
      </c>
      <c r="AT12" s="167"/>
      <c r="AU12" s="167">
        <v>20</v>
      </c>
      <c r="AV12" s="167"/>
      <c r="AW12" s="167">
        <v>25</v>
      </c>
      <c r="AX12" s="167"/>
      <c r="AY12" s="167">
        <v>30</v>
      </c>
      <c r="AZ12" s="167"/>
      <c r="BA12" s="167">
        <v>35</v>
      </c>
      <c r="BB12" s="167"/>
      <c r="BC12" s="167">
        <v>40</v>
      </c>
      <c r="BD12" s="168"/>
      <c r="BE12" s="95"/>
      <c r="BF12" s="95"/>
      <c r="BG12" s="95"/>
      <c r="BH12" s="95"/>
      <c r="BI12" s="96"/>
    </row>
    <row r="13" spans="1:61" ht="14.25" customHeight="1" thickBot="1">
      <c r="A13" s="128"/>
      <c r="B13" s="134"/>
      <c r="C13" s="134"/>
      <c r="D13" s="134"/>
      <c r="E13" s="134"/>
      <c r="F13" s="132"/>
      <c r="G13" s="132"/>
      <c r="H13" s="132"/>
      <c r="I13" s="132"/>
      <c r="J13" s="133"/>
      <c r="K13" s="120"/>
      <c r="L13" s="120"/>
      <c r="M13" s="120"/>
      <c r="N13" s="120"/>
      <c r="O13" s="120"/>
      <c r="P13" s="120"/>
      <c r="Q13" s="131"/>
      <c r="R13" s="120"/>
      <c r="S13" s="120"/>
      <c r="T13" s="120"/>
      <c r="U13" s="120"/>
      <c r="V13" s="121"/>
      <c r="W13" s="172"/>
      <c r="X13" s="162"/>
      <c r="Y13" s="162"/>
      <c r="Z13" s="162"/>
      <c r="AA13" s="162"/>
      <c r="AB13" s="162"/>
      <c r="AC13" s="162"/>
      <c r="AD13" s="162"/>
      <c r="AE13" s="162"/>
      <c r="AF13" s="162"/>
      <c r="AG13" s="162"/>
      <c r="AH13" s="162"/>
      <c r="AI13" s="162"/>
      <c r="AJ13" s="162"/>
      <c r="AK13" s="162"/>
      <c r="AL13" s="228"/>
      <c r="AM13" s="172"/>
      <c r="AN13" s="166"/>
      <c r="AO13" s="229"/>
      <c r="AP13" s="162"/>
      <c r="AQ13" s="162"/>
      <c r="AR13" s="162"/>
      <c r="AS13" s="162"/>
      <c r="AT13" s="162"/>
      <c r="AU13" s="162"/>
      <c r="AV13" s="162"/>
      <c r="AW13" s="162"/>
      <c r="AX13" s="162"/>
      <c r="AY13" s="162"/>
      <c r="AZ13" s="162"/>
      <c r="BA13" s="162"/>
      <c r="BB13" s="162"/>
      <c r="BC13" s="162"/>
      <c r="BD13" s="166"/>
      <c r="BE13" s="97"/>
      <c r="BF13" s="97"/>
      <c r="BG13" s="97"/>
      <c r="BH13" s="97"/>
      <c r="BI13" s="98"/>
    </row>
    <row r="14" spans="1:61" s="8" customFormat="1" ht="13.5" customHeight="1">
      <c r="A14" s="178">
        <v>31</v>
      </c>
      <c r="B14" s="102" t="s">
        <v>15</v>
      </c>
      <c r="C14" s="103"/>
      <c r="D14" s="103"/>
      <c r="E14" s="104"/>
      <c r="F14" s="115">
        <v>42095</v>
      </c>
      <c r="G14" s="114"/>
      <c r="H14" s="6" t="s">
        <v>10</v>
      </c>
      <c r="I14" s="113">
        <v>43190</v>
      </c>
      <c r="J14" s="114"/>
      <c r="K14" s="116"/>
      <c r="L14" s="117"/>
      <c r="M14" s="117"/>
      <c r="N14" s="117"/>
      <c r="O14" s="118"/>
      <c r="P14" s="9" t="s">
        <v>22</v>
      </c>
      <c r="Q14" s="54">
        <v>19</v>
      </c>
      <c r="R14" s="50"/>
      <c r="S14" s="139">
        <f>INT(K14*Q14/100000)</f>
        <v>0</v>
      </c>
      <c r="T14" s="140"/>
      <c r="U14" s="141"/>
      <c r="V14" s="9" t="s">
        <v>23</v>
      </c>
      <c r="W14" s="187">
        <f t="shared" ref="W14:W40" si="0">($AM14-($AM14-0.6)*0.4)</f>
        <v>47.64</v>
      </c>
      <c r="X14" s="188"/>
      <c r="Y14" s="217">
        <f t="shared" ref="Y14:Y40" si="1">($AM14-($AM14-0.6)*0.35)</f>
        <v>51.56</v>
      </c>
      <c r="Z14" s="188"/>
      <c r="AA14" s="217">
        <f t="shared" ref="AA14:AA40" si="2">($AM14-($AM14-0.6)*0.3)</f>
        <v>55.480000000000004</v>
      </c>
      <c r="AB14" s="188"/>
      <c r="AC14" s="217">
        <f t="shared" ref="AC14:AC40" si="3">($AM14-($AM14-0.6)*0.25)</f>
        <v>59.4</v>
      </c>
      <c r="AD14" s="188"/>
      <c r="AE14" s="217">
        <f t="shared" ref="AE14:AE40" si="4">($AM14-($AM14-0.6)*0.2)</f>
        <v>63.32</v>
      </c>
      <c r="AF14" s="188"/>
      <c r="AG14" s="217">
        <f t="shared" ref="AG14:AG40" si="5">($AM14-($AM14-0.6)*0.15)</f>
        <v>67.239999999999995</v>
      </c>
      <c r="AH14" s="188"/>
      <c r="AI14" s="217">
        <f t="shared" ref="AI14:AI40" si="6">($AM14-($AM14-0.6)*0.1)</f>
        <v>71.16</v>
      </c>
      <c r="AJ14" s="188"/>
      <c r="AK14" s="217">
        <f t="shared" ref="AK14:AK40" si="7">($AM14-($AM14-0.6)*0.05)</f>
        <v>75.08</v>
      </c>
      <c r="AL14" s="225"/>
      <c r="AM14" s="224">
        <v>79</v>
      </c>
      <c r="AN14" s="225"/>
      <c r="AO14" s="224">
        <f t="shared" ref="AO14:AO40" si="8">($AM14-0.6)*1.05+0.6</f>
        <v>82.92</v>
      </c>
      <c r="AP14" s="188"/>
      <c r="AQ14" s="217">
        <f t="shared" ref="AQ14:AQ40" si="9">($AM14-0.6)*1.1+0.6</f>
        <v>86.84</v>
      </c>
      <c r="AR14" s="188"/>
      <c r="AS14" s="217">
        <f t="shared" ref="AS14:AS40" si="10">($AM14-0.6)*1.15+0.6</f>
        <v>90.759999999999991</v>
      </c>
      <c r="AT14" s="188"/>
      <c r="AU14" s="217">
        <f t="shared" ref="AU14:AU40" si="11">($AM14-0.6)*1.2+0.6</f>
        <v>94.679999999999993</v>
      </c>
      <c r="AV14" s="188"/>
      <c r="AW14" s="217">
        <f t="shared" ref="AW14:AW40" si="12">($AM14-0.6)*1.25+0.6</f>
        <v>98.6</v>
      </c>
      <c r="AX14" s="188"/>
      <c r="AY14" s="217">
        <f t="shared" ref="AY14:AY40" si="13">($AM14-0.6)*1.3+0.6</f>
        <v>102.52000000000001</v>
      </c>
      <c r="AZ14" s="188"/>
      <c r="BA14" s="217">
        <f t="shared" ref="BA14:BA40" si="14">($AM14-0.6)*1.35+0.6</f>
        <v>106.44000000000001</v>
      </c>
      <c r="BB14" s="188"/>
      <c r="BC14" s="217">
        <f t="shared" ref="BC14:BC40" si="15">($AM14-0.6)*1.4+0.6</f>
        <v>110.36</v>
      </c>
      <c r="BD14" s="188"/>
      <c r="BE14" s="76" t="e">
        <f>INT(S14*LOOKUP("*",W13:BD13,W14:BD14))</f>
        <v>#N/A</v>
      </c>
      <c r="BF14" s="76"/>
      <c r="BG14" s="76"/>
      <c r="BH14" s="77"/>
      <c r="BI14" s="9" t="s">
        <v>22</v>
      </c>
    </row>
    <row r="15" spans="1:61" s="8" customFormat="1" ht="13.5" customHeight="1">
      <c r="A15" s="179"/>
      <c r="B15" s="105"/>
      <c r="C15" s="106"/>
      <c r="D15" s="106"/>
      <c r="E15" s="107"/>
      <c r="F15" s="115">
        <f>I14+1</f>
        <v>43191</v>
      </c>
      <c r="G15" s="114"/>
      <c r="H15" s="6" t="s">
        <v>10</v>
      </c>
      <c r="I15" s="113">
        <v>45382</v>
      </c>
      <c r="J15" s="114"/>
      <c r="K15" s="116"/>
      <c r="L15" s="117"/>
      <c r="M15" s="117"/>
      <c r="N15" s="117"/>
      <c r="O15" s="118"/>
      <c r="P15" s="10"/>
      <c r="Q15" s="54"/>
      <c r="R15" s="51"/>
      <c r="S15" s="139">
        <f t="shared" ref="S15:S40" si="16">INT(K15*Q15/100000)</f>
        <v>0</v>
      </c>
      <c r="T15" s="140"/>
      <c r="U15" s="141"/>
      <c r="V15" s="10"/>
      <c r="W15" s="83"/>
      <c r="X15" s="84"/>
      <c r="Y15" s="84"/>
      <c r="Z15" s="84"/>
      <c r="AA15" s="84"/>
      <c r="AB15" s="84"/>
      <c r="AC15" s="84"/>
      <c r="AD15" s="84"/>
      <c r="AE15" s="84"/>
      <c r="AF15" s="84"/>
      <c r="AG15" s="84"/>
      <c r="AH15" s="84"/>
      <c r="AI15" s="84"/>
      <c r="AJ15" s="84"/>
      <c r="AK15" s="84"/>
      <c r="AL15" s="82"/>
      <c r="AM15" s="156"/>
      <c r="AN15" s="157"/>
      <c r="AO15" s="83"/>
      <c r="AP15" s="84"/>
      <c r="AQ15" s="84"/>
      <c r="AR15" s="84"/>
      <c r="AS15" s="84"/>
      <c r="AT15" s="84"/>
      <c r="AU15" s="84"/>
      <c r="AV15" s="84"/>
      <c r="AW15" s="84"/>
      <c r="AX15" s="84"/>
      <c r="AY15" s="84"/>
      <c r="AZ15" s="84"/>
      <c r="BA15" s="84"/>
      <c r="BB15" s="84"/>
      <c r="BC15" s="84"/>
      <c r="BD15" s="84"/>
      <c r="BE15" s="76" t="e">
        <f>INT(S15*LOOKUP("*",W13:BD13,W15:BD15))</f>
        <v>#N/A</v>
      </c>
      <c r="BF15" s="76"/>
      <c r="BG15" s="76"/>
      <c r="BH15" s="77"/>
      <c r="BI15" s="12"/>
    </row>
    <row r="16" spans="1:61" s="8" customFormat="1" ht="13.5" customHeight="1">
      <c r="A16" s="180"/>
      <c r="B16" s="108"/>
      <c r="C16" s="109"/>
      <c r="D16" s="109"/>
      <c r="E16" s="110"/>
      <c r="F16" s="115">
        <f>I15+1</f>
        <v>45383</v>
      </c>
      <c r="G16" s="114"/>
      <c r="H16" s="6" t="s">
        <v>10</v>
      </c>
      <c r="I16" s="113">
        <v>46112</v>
      </c>
      <c r="J16" s="114"/>
      <c r="K16" s="116"/>
      <c r="L16" s="117"/>
      <c r="M16" s="117"/>
      <c r="N16" s="117"/>
      <c r="O16" s="118"/>
      <c r="P16" s="11"/>
      <c r="Q16" s="54">
        <v>19</v>
      </c>
      <c r="R16" s="51"/>
      <c r="S16" s="139">
        <f t="shared" si="16"/>
        <v>0</v>
      </c>
      <c r="T16" s="140"/>
      <c r="U16" s="141"/>
      <c r="V16" s="10"/>
      <c r="W16" s="83">
        <f t="shared" si="0"/>
        <v>20.64</v>
      </c>
      <c r="X16" s="84"/>
      <c r="Y16" s="84">
        <f t="shared" si="1"/>
        <v>22.310000000000002</v>
      </c>
      <c r="Z16" s="84"/>
      <c r="AA16" s="84">
        <f t="shared" si="2"/>
        <v>23.98</v>
      </c>
      <c r="AB16" s="84"/>
      <c r="AC16" s="84">
        <f t="shared" si="3"/>
        <v>25.65</v>
      </c>
      <c r="AD16" s="84"/>
      <c r="AE16" s="84">
        <f t="shared" si="4"/>
        <v>27.32</v>
      </c>
      <c r="AF16" s="84"/>
      <c r="AG16" s="84">
        <f t="shared" si="5"/>
        <v>28.990000000000002</v>
      </c>
      <c r="AH16" s="84"/>
      <c r="AI16" s="84">
        <f t="shared" si="6"/>
        <v>30.66</v>
      </c>
      <c r="AJ16" s="84"/>
      <c r="AK16" s="84">
        <f t="shared" si="7"/>
        <v>32.33</v>
      </c>
      <c r="AL16" s="82"/>
      <c r="AM16" s="173">
        <v>34</v>
      </c>
      <c r="AN16" s="174"/>
      <c r="AO16" s="83">
        <f t="shared" si="8"/>
        <v>35.67</v>
      </c>
      <c r="AP16" s="84"/>
      <c r="AQ16" s="84">
        <f t="shared" si="9"/>
        <v>37.340000000000003</v>
      </c>
      <c r="AR16" s="84"/>
      <c r="AS16" s="84">
        <f t="shared" si="10"/>
        <v>39.01</v>
      </c>
      <c r="AT16" s="84"/>
      <c r="AU16" s="84">
        <f t="shared" si="11"/>
        <v>40.68</v>
      </c>
      <c r="AV16" s="84"/>
      <c r="AW16" s="84">
        <f t="shared" si="12"/>
        <v>42.35</v>
      </c>
      <c r="AX16" s="84"/>
      <c r="AY16" s="84">
        <f t="shared" si="13"/>
        <v>44.02</v>
      </c>
      <c r="AZ16" s="84"/>
      <c r="BA16" s="84">
        <f t="shared" si="14"/>
        <v>45.690000000000005</v>
      </c>
      <c r="BB16" s="84"/>
      <c r="BC16" s="84">
        <f t="shared" si="15"/>
        <v>47.36</v>
      </c>
      <c r="BD16" s="84"/>
      <c r="BE16" s="76" t="e">
        <f>INT(S16*LOOKUP("*",W13:BD13,W16:BD16))</f>
        <v>#N/A</v>
      </c>
      <c r="BF16" s="76"/>
      <c r="BG16" s="76"/>
      <c r="BH16" s="77"/>
      <c r="BI16" s="12"/>
    </row>
    <row r="17" spans="1:61" s="8" customFormat="1" ht="13.5" customHeight="1">
      <c r="A17" s="178">
        <v>32</v>
      </c>
      <c r="B17" s="102" t="s">
        <v>16</v>
      </c>
      <c r="C17" s="103"/>
      <c r="D17" s="103"/>
      <c r="E17" s="104"/>
      <c r="F17" s="115">
        <f>$F$14</f>
        <v>42095</v>
      </c>
      <c r="G17" s="114"/>
      <c r="H17" s="6" t="s">
        <v>10</v>
      </c>
      <c r="I17" s="113">
        <f>$I$14</f>
        <v>43190</v>
      </c>
      <c r="J17" s="114"/>
      <c r="K17" s="116"/>
      <c r="L17" s="117"/>
      <c r="M17" s="117"/>
      <c r="N17" s="117"/>
      <c r="O17" s="118"/>
      <c r="P17" s="11"/>
      <c r="Q17" s="54">
        <v>20</v>
      </c>
      <c r="R17" s="50"/>
      <c r="S17" s="139">
        <f t="shared" si="16"/>
        <v>0</v>
      </c>
      <c r="T17" s="140"/>
      <c r="U17" s="141"/>
      <c r="V17" s="10"/>
      <c r="W17" s="82">
        <f t="shared" si="0"/>
        <v>6.84</v>
      </c>
      <c r="X17" s="83"/>
      <c r="Y17" s="82">
        <f t="shared" si="1"/>
        <v>7.36</v>
      </c>
      <c r="Z17" s="83"/>
      <c r="AA17" s="82">
        <f t="shared" si="2"/>
        <v>7.88</v>
      </c>
      <c r="AB17" s="83"/>
      <c r="AC17" s="82">
        <f t="shared" si="3"/>
        <v>8.4</v>
      </c>
      <c r="AD17" s="83"/>
      <c r="AE17" s="82">
        <f t="shared" si="4"/>
        <v>8.92</v>
      </c>
      <c r="AF17" s="83"/>
      <c r="AG17" s="82">
        <f t="shared" si="5"/>
        <v>9.44</v>
      </c>
      <c r="AH17" s="83"/>
      <c r="AI17" s="82">
        <f t="shared" si="6"/>
        <v>9.9600000000000009</v>
      </c>
      <c r="AJ17" s="83"/>
      <c r="AK17" s="82">
        <f t="shared" si="7"/>
        <v>10.48</v>
      </c>
      <c r="AL17" s="159"/>
      <c r="AM17" s="158">
        <v>11</v>
      </c>
      <c r="AN17" s="159"/>
      <c r="AO17" s="158">
        <f t="shared" si="8"/>
        <v>11.520000000000001</v>
      </c>
      <c r="AP17" s="83"/>
      <c r="AQ17" s="82">
        <f t="shared" si="9"/>
        <v>12.040000000000001</v>
      </c>
      <c r="AR17" s="83"/>
      <c r="AS17" s="82">
        <f t="shared" si="10"/>
        <v>12.559999999999999</v>
      </c>
      <c r="AT17" s="83"/>
      <c r="AU17" s="82">
        <f t="shared" si="11"/>
        <v>13.08</v>
      </c>
      <c r="AV17" s="83"/>
      <c r="AW17" s="82">
        <f t="shared" si="12"/>
        <v>13.6</v>
      </c>
      <c r="AX17" s="83"/>
      <c r="AY17" s="82">
        <f t="shared" si="13"/>
        <v>14.120000000000001</v>
      </c>
      <c r="AZ17" s="83"/>
      <c r="BA17" s="82">
        <f t="shared" si="14"/>
        <v>14.64</v>
      </c>
      <c r="BB17" s="83"/>
      <c r="BC17" s="82">
        <f t="shared" si="15"/>
        <v>15.159999999999998</v>
      </c>
      <c r="BD17" s="83"/>
      <c r="BE17" s="76" t="e">
        <f>INT(S17*LOOKUP("*",W13:BD13,W17:BD17))</f>
        <v>#N/A</v>
      </c>
      <c r="BF17" s="76"/>
      <c r="BG17" s="76"/>
      <c r="BH17" s="77"/>
      <c r="BI17" s="12"/>
    </row>
    <row r="18" spans="1:61" s="8" customFormat="1" ht="13.5" customHeight="1">
      <c r="A18" s="179"/>
      <c r="B18" s="105"/>
      <c r="C18" s="106"/>
      <c r="D18" s="106"/>
      <c r="E18" s="107"/>
      <c r="F18" s="115">
        <f>$F$15</f>
        <v>43191</v>
      </c>
      <c r="G18" s="114"/>
      <c r="H18" s="6" t="s">
        <v>10</v>
      </c>
      <c r="I18" s="113">
        <f>$I$15</f>
        <v>45382</v>
      </c>
      <c r="J18" s="114"/>
      <c r="K18" s="116"/>
      <c r="L18" s="117"/>
      <c r="M18" s="117"/>
      <c r="N18" s="117"/>
      <c r="O18" s="118"/>
      <c r="P18" s="11"/>
      <c r="Q18" s="54">
        <v>19</v>
      </c>
      <c r="R18" s="50"/>
      <c r="S18" s="139">
        <f t="shared" si="16"/>
        <v>0</v>
      </c>
      <c r="T18" s="140"/>
      <c r="U18" s="141"/>
      <c r="V18" s="10"/>
      <c r="W18" s="84">
        <f t="shared" si="0"/>
        <v>6.84</v>
      </c>
      <c r="X18" s="84"/>
      <c r="Y18" s="84">
        <f t="shared" si="1"/>
        <v>7.36</v>
      </c>
      <c r="Z18" s="84"/>
      <c r="AA18" s="84">
        <f t="shared" si="2"/>
        <v>7.88</v>
      </c>
      <c r="AB18" s="84"/>
      <c r="AC18" s="84">
        <f t="shared" si="3"/>
        <v>8.4</v>
      </c>
      <c r="AD18" s="84"/>
      <c r="AE18" s="84">
        <f t="shared" si="4"/>
        <v>8.92</v>
      </c>
      <c r="AF18" s="84"/>
      <c r="AG18" s="84">
        <f t="shared" si="5"/>
        <v>9.44</v>
      </c>
      <c r="AH18" s="84"/>
      <c r="AI18" s="84">
        <f t="shared" si="6"/>
        <v>9.9600000000000009</v>
      </c>
      <c r="AJ18" s="84"/>
      <c r="AK18" s="84">
        <f t="shared" si="7"/>
        <v>10.48</v>
      </c>
      <c r="AL18" s="82"/>
      <c r="AM18" s="156">
        <v>11</v>
      </c>
      <c r="AN18" s="157"/>
      <c r="AO18" s="83">
        <f t="shared" si="8"/>
        <v>11.520000000000001</v>
      </c>
      <c r="AP18" s="84"/>
      <c r="AQ18" s="84">
        <f t="shared" si="9"/>
        <v>12.040000000000001</v>
      </c>
      <c r="AR18" s="84"/>
      <c r="AS18" s="84">
        <f t="shared" si="10"/>
        <v>12.559999999999999</v>
      </c>
      <c r="AT18" s="84"/>
      <c r="AU18" s="84">
        <f t="shared" si="11"/>
        <v>13.08</v>
      </c>
      <c r="AV18" s="84"/>
      <c r="AW18" s="84">
        <f t="shared" si="12"/>
        <v>13.6</v>
      </c>
      <c r="AX18" s="84"/>
      <c r="AY18" s="84">
        <f t="shared" si="13"/>
        <v>14.120000000000001</v>
      </c>
      <c r="AZ18" s="84"/>
      <c r="BA18" s="84">
        <f t="shared" si="14"/>
        <v>14.64</v>
      </c>
      <c r="BB18" s="84"/>
      <c r="BC18" s="84">
        <f t="shared" si="15"/>
        <v>15.159999999999998</v>
      </c>
      <c r="BD18" s="84"/>
      <c r="BE18" s="76" t="e">
        <f>INT(S18*LOOKUP("*",W13:BD13,W18:BD18))</f>
        <v>#N/A</v>
      </c>
      <c r="BF18" s="76"/>
      <c r="BG18" s="76"/>
      <c r="BH18" s="77"/>
      <c r="BI18" s="12"/>
    </row>
    <row r="19" spans="1:61" s="8" customFormat="1" ht="13.5" customHeight="1">
      <c r="A19" s="180"/>
      <c r="B19" s="108"/>
      <c r="C19" s="109"/>
      <c r="D19" s="109"/>
      <c r="E19" s="110"/>
      <c r="F19" s="115">
        <f>$F$16</f>
        <v>45383</v>
      </c>
      <c r="G19" s="114"/>
      <c r="H19" s="6" t="s">
        <v>10</v>
      </c>
      <c r="I19" s="113">
        <f>$I$16</f>
        <v>46112</v>
      </c>
      <c r="J19" s="114"/>
      <c r="K19" s="116"/>
      <c r="L19" s="117"/>
      <c r="M19" s="117"/>
      <c r="N19" s="117"/>
      <c r="O19" s="118"/>
      <c r="P19" s="11"/>
      <c r="Q19" s="54">
        <v>19</v>
      </c>
      <c r="R19" s="50"/>
      <c r="S19" s="139">
        <f t="shared" si="16"/>
        <v>0</v>
      </c>
      <c r="T19" s="140"/>
      <c r="U19" s="141"/>
      <c r="V19" s="10"/>
      <c r="W19" s="84">
        <f t="shared" si="0"/>
        <v>6.84</v>
      </c>
      <c r="X19" s="84"/>
      <c r="Y19" s="84">
        <f t="shared" si="1"/>
        <v>7.36</v>
      </c>
      <c r="Z19" s="84"/>
      <c r="AA19" s="84">
        <f t="shared" si="2"/>
        <v>7.88</v>
      </c>
      <c r="AB19" s="84"/>
      <c r="AC19" s="84">
        <f t="shared" si="3"/>
        <v>8.4</v>
      </c>
      <c r="AD19" s="84"/>
      <c r="AE19" s="84">
        <f t="shared" si="4"/>
        <v>8.92</v>
      </c>
      <c r="AF19" s="84"/>
      <c r="AG19" s="84">
        <f t="shared" si="5"/>
        <v>9.44</v>
      </c>
      <c r="AH19" s="84"/>
      <c r="AI19" s="84">
        <f t="shared" si="6"/>
        <v>9.9600000000000009</v>
      </c>
      <c r="AJ19" s="84"/>
      <c r="AK19" s="84">
        <f t="shared" si="7"/>
        <v>10.48</v>
      </c>
      <c r="AL19" s="82"/>
      <c r="AM19" s="156">
        <v>11</v>
      </c>
      <c r="AN19" s="157"/>
      <c r="AO19" s="83">
        <f t="shared" si="8"/>
        <v>11.520000000000001</v>
      </c>
      <c r="AP19" s="84"/>
      <c r="AQ19" s="84">
        <f t="shared" si="9"/>
        <v>12.040000000000001</v>
      </c>
      <c r="AR19" s="84"/>
      <c r="AS19" s="84">
        <f t="shared" si="10"/>
        <v>12.559999999999999</v>
      </c>
      <c r="AT19" s="84"/>
      <c r="AU19" s="84">
        <f t="shared" si="11"/>
        <v>13.08</v>
      </c>
      <c r="AV19" s="84"/>
      <c r="AW19" s="84">
        <f t="shared" si="12"/>
        <v>13.6</v>
      </c>
      <c r="AX19" s="84"/>
      <c r="AY19" s="84">
        <f t="shared" si="13"/>
        <v>14.120000000000001</v>
      </c>
      <c r="AZ19" s="84"/>
      <c r="BA19" s="84">
        <f t="shared" si="14"/>
        <v>14.64</v>
      </c>
      <c r="BB19" s="84"/>
      <c r="BC19" s="84">
        <f t="shared" si="15"/>
        <v>15.159999999999998</v>
      </c>
      <c r="BD19" s="84"/>
      <c r="BE19" s="76" t="e">
        <f>INT(S19*LOOKUP("*",W13:BD13,W19:BD19))</f>
        <v>#N/A</v>
      </c>
      <c r="BF19" s="76"/>
      <c r="BG19" s="76"/>
      <c r="BH19" s="77"/>
      <c r="BI19" s="12"/>
    </row>
    <row r="20" spans="1:61" s="8" customFormat="1" ht="13.5" customHeight="1">
      <c r="A20" s="178">
        <v>33</v>
      </c>
      <c r="B20" s="102" t="s">
        <v>1</v>
      </c>
      <c r="C20" s="103"/>
      <c r="D20" s="103"/>
      <c r="E20" s="104"/>
      <c r="F20" s="115">
        <f>$F$14</f>
        <v>42095</v>
      </c>
      <c r="G20" s="114"/>
      <c r="H20" s="6" t="s">
        <v>10</v>
      </c>
      <c r="I20" s="113">
        <f>$I$14</f>
        <v>43190</v>
      </c>
      <c r="J20" s="114"/>
      <c r="K20" s="116"/>
      <c r="L20" s="117"/>
      <c r="M20" s="117"/>
      <c r="N20" s="117"/>
      <c r="O20" s="118"/>
      <c r="P20" s="11"/>
      <c r="Q20" s="54">
        <v>18</v>
      </c>
      <c r="R20" s="50"/>
      <c r="S20" s="139">
        <f t="shared" si="16"/>
        <v>0</v>
      </c>
      <c r="T20" s="140"/>
      <c r="U20" s="141"/>
      <c r="V20" s="10"/>
      <c r="W20" s="82">
        <f t="shared" si="0"/>
        <v>5.64</v>
      </c>
      <c r="X20" s="83"/>
      <c r="Y20" s="82">
        <f t="shared" si="1"/>
        <v>6.0600000000000005</v>
      </c>
      <c r="Z20" s="83"/>
      <c r="AA20" s="82">
        <f t="shared" si="2"/>
        <v>6.48</v>
      </c>
      <c r="AB20" s="83"/>
      <c r="AC20" s="82">
        <f t="shared" si="3"/>
        <v>6.9</v>
      </c>
      <c r="AD20" s="83"/>
      <c r="AE20" s="82">
        <f t="shared" si="4"/>
        <v>7.32</v>
      </c>
      <c r="AF20" s="83"/>
      <c r="AG20" s="82">
        <f t="shared" si="5"/>
        <v>7.74</v>
      </c>
      <c r="AH20" s="83"/>
      <c r="AI20" s="82">
        <f t="shared" si="6"/>
        <v>8.16</v>
      </c>
      <c r="AJ20" s="83"/>
      <c r="AK20" s="82">
        <f t="shared" si="7"/>
        <v>8.58</v>
      </c>
      <c r="AL20" s="159"/>
      <c r="AM20" s="158">
        <v>9</v>
      </c>
      <c r="AN20" s="159"/>
      <c r="AO20" s="158">
        <f t="shared" si="8"/>
        <v>9.42</v>
      </c>
      <c r="AP20" s="83"/>
      <c r="AQ20" s="82">
        <f t="shared" si="9"/>
        <v>9.8400000000000016</v>
      </c>
      <c r="AR20" s="83"/>
      <c r="AS20" s="82">
        <f t="shared" si="10"/>
        <v>10.26</v>
      </c>
      <c r="AT20" s="83"/>
      <c r="AU20" s="82">
        <f t="shared" si="11"/>
        <v>10.68</v>
      </c>
      <c r="AV20" s="83"/>
      <c r="AW20" s="82">
        <f t="shared" si="12"/>
        <v>11.1</v>
      </c>
      <c r="AX20" s="83"/>
      <c r="AY20" s="82">
        <f t="shared" si="13"/>
        <v>11.520000000000001</v>
      </c>
      <c r="AZ20" s="83"/>
      <c r="BA20" s="82">
        <f t="shared" si="14"/>
        <v>11.940000000000001</v>
      </c>
      <c r="BB20" s="83"/>
      <c r="BC20" s="82">
        <f t="shared" si="15"/>
        <v>12.36</v>
      </c>
      <c r="BD20" s="83"/>
      <c r="BE20" s="76" t="e">
        <f>INT(S20*LOOKUP("*",W13:BD13,W20:BD20))</f>
        <v>#N/A</v>
      </c>
      <c r="BF20" s="76"/>
      <c r="BG20" s="76"/>
      <c r="BH20" s="77"/>
      <c r="BI20" s="12"/>
    </row>
    <row r="21" spans="1:61" s="8" customFormat="1" ht="13.5" customHeight="1">
      <c r="A21" s="179"/>
      <c r="B21" s="105"/>
      <c r="C21" s="106"/>
      <c r="D21" s="106"/>
      <c r="E21" s="107"/>
      <c r="F21" s="115">
        <f>$F$15</f>
        <v>43191</v>
      </c>
      <c r="G21" s="114"/>
      <c r="H21" s="6" t="s">
        <v>10</v>
      </c>
      <c r="I21" s="113">
        <f>$I$15</f>
        <v>45382</v>
      </c>
      <c r="J21" s="114"/>
      <c r="K21" s="116"/>
      <c r="L21" s="117"/>
      <c r="M21" s="117"/>
      <c r="N21" s="117"/>
      <c r="O21" s="118"/>
      <c r="P21" s="11"/>
      <c r="Q21" s="54">
        <v>17</v>
      </c>
      <c r="R21" s="50"/>
      <c r="S21" s="139">
        <f t="shared" si="16"/>
        <v>0</v>
      </c>
      <c r="T21" s="140"/>
      <c r="U21" s="141"/>
      <c r="V21" s="10"/>
      <c r="W21" s="84">
        <f t="shared" si="0"/>
        <v>5.64</v>
      </c>
      <c r="X21" s="84"/>
      <c r="Y21" s="84">
        <f t="shared" si="1"/>
        <v>6.0600000000000005</v>
      </c>
      <c r="Z21" s="84"/>
      <c r="AA21" s="84">
        <f t="shared" si="2"/>
        <v>6.48</v>
      </c>
      <c r="AB21" s="84"/>
      <c r="AC21" s="84">
        <f t="shared" si="3"/>
        <v>6.9</v>
      </c>
      <c r="AD21" s="84"/>
      <c r="AE21" s="84">
        <f t="shared" si="4"/>
        <v>7.32</v>
      </c>
      <c r="AF21" s="84"/>
      <c r="AG21" s="84">
        <f t="shared" si="5"/>
        <v>7.74</v>
      </c>
      <c r="AH21" s="84"/>
      <c r="AI21" s="84">
        <f t="shared" si="6"/>
        <v>8.16</v>
      </c>
      <c r="AJ21" s="84"/>
      <c r="AK21" s="84">
        <f t="shared" si="7"/>
        <v>8.58</v>
      </c>
      <c r="AL21" s="82"/>
      <c r="AM21" s="156">
        <v>9</v>
      </c>
      <c r="AN21" s="157"/>
      <c r="AO21" s="83">
        <f t="shared" si="8"/>
        <v>9.42</v>
      </c>
      <c r="AP21" s="84"/>
      <c r="AQ21" s="84">
        <f t="shared" si="9"/>
        <v>9.8400000000000016</v>
      </c>
      <c r="AR21" s="84"/>
      <c r="AS21" s="84">
        <f t="shared" si="10"/>
        <v>10.26</v>
      </c>
      <c r="AT21" s="84"/>
      <c r="AU21" s="84">
        <f t="shared" si="11"/>
        <v>10.68</v>
      </c>
      <c r="AV21" s="84"/>
      <c r="AW21" s="84">
        <f t="shared" si="12"/>
        <v>11.1</v>
      </c>
      <c r="AX21" s="84"/>
      <c r="AY21" s="84">
        <f t="shared" si="13"/>
        <v>11.520000000000001</v>
      </c>
      <c r="AZ21" s="84"/>
      <c r="BA21" s="84">
        <f t="shared" si="14"/>
        <v>11.940000000000001</v>
      </c>
      <c r="BB21" s="84"/>
      <c r="BC21" s="84">
        <f t="shared" si="15"/>
        <v>12.36</v>
      </c>
      <c r="BD21" s="84"/>
      <c r="BE21" s="76" t="e">
        <f>INT(S21*LOOKUP("*",W13:BD13,W21:BD21))</f>
        <v>#N/A</v>
      </c>
      <c r="BF21" s="76"/>
      <c r="BG21" s="76"/>
      <c r="BH21" s="77"/>
      <c r="BI21" s="12"/>
    </row>
    <row r="22" spans="1:61" s="8" customFormat="1" ht="13.5" customHeight="1">
      <c r="A22" s="180"/>
      <c r="B22" s="108"/>
      <c r="C22" s="109"/>
      <c r="D22" s="109"/>
      <c r="E22" s="110"/>
      <c r="F22" s="115">
        <f>$F$16</f>
        <v>45383</v>
      </c>
      <c r="G22" s="114"/>
      <c r="H22" s="6" t="s">
        <v>10</v>
      </c>
      <c r="I22" s="113">
        <f>$I$16</f>
        <v>46112</v>
      </c>
      <c r="J22" s="114"/>
      <c r="K22" s="116"/>
      <c r="L22" s="117"/>
      <c r="M22" s="117"/>
      <c r="N22" s="117"/>
      <c r="O22" s="118"/>
      <c r="P22" s="11"/>
      <c r="Q22" s="54">
        <v>17</v>
      </c>
      <c r="R22" s="50"/>
      <c r="S22" s="139">
        <f t="shared" si="16"/>
        <v>0</v>
      </c>
      <c r="T22" s="140"/>
      <c r="U22" s="141"/>
      <c r="V22" s="10"/>
      <c r="W22" s="84">
        <f t="shared" si="0"/>
        <v>5.64</v>
      </c>
      <c r="X22" s="84"/>
      <c r="Y22" s="84">
        <f t="shared" si="1"/>
        <v>6.0600000000000005</v>
      </c>
      <c r="Z22" s="84"/>
      <c r="AA22" s="84">
        <f t="shared" si="2"/>
        <v>6.48</v>
      </c>
      <c r="AB22" s="84"/>
      <c r="AC22" s="84">
        <f t="shared" si="3"/>
        <v>6.9</v>
      </c>
      <c r="AD22" s="84"/>
      <c r="AE22" s="84">
        <f t="shared" si="4"/>
        <v>7.32</v>
      </c>
      <c r="AF22" s="84"/>
      <c r="AG22" s="84">
        <f t="shared" si="5"/>
        <v>7.74</v>
      </c>
      <c r="AH22" s="84"/>
      <c r="AI22" s="84">
        <f t="shared" si="6"/>
        <v>8.16</v>
      </c>
      <c r="AJ22" s="84"/>
      <c r="AK22" s="84">
        <f t="shared" si="7"/>
        <v>8.58</v>
      </c>
      <c r="AL22" s="82"/>
      <c r="AM22" s="156">
        <v>9</v>
      </c>
      <c r="AN22" s="157"/>
      <c r="AO22" s="83">
        <f t="shared" si="8"/>
        <v>9.42</v>
      </c>
      <c r="AP22" s="84"/>
      <c r="AQ22" s="84">
        <f t="shared" si="9"/>
        <v>9.8400000000000016</v>
      </c>
      <c r="AR22" s="84"/>
      <c r="AS22" s="84">
        <f t="shared" si="10"/>
        <v>10.26</v>
      </c>
      <c r="AT22" s="84"/>
      <c r="AU22" s="84">
        <f t="shared" si="11"/>
        <v>10.68</v>
      </c>
      <c r="AV22" s="84"/>
      <c r="AW22" s="84">
        <f t="shared" si="12"/>
        <v>11.1</v>
      </c>
      <c r="AX22" s="84"/>
      <c r="AY22" s="84">
        <f t="shared" si="13"/>
        <v>11.520000000000001</v>
      </c>
      <c r="AZ22" s="84"/>
      <c r="BA22" s="84">
        <f t="shared" si="14"/>
        <v>11.940000000000001</v>
      </c>
      <c r="BB22" s="84"/>
      <c r="BC22" s="84">
        <f t="shared" si="15"/>
        <v>12.36</v>
      </c>
      <c r="BD22" s="84"/>
      <c r="BE22" s="76" t="e">
        <f>INT(S22*LOOKUP("*",W13:BD13,W22:BD22))</f>
        <v>#N/A</v>
      </c>
      <c r="BF22" s="76"/>
      <c r="BG22" s="76"/>
      <c r="BH22" s="77"/>
      <c r="BI22" s="12"/>
    </row>
    <row r="23" spans="1:61" s="8" customFormat="1" ht="13.5" customHeight="1">
      <c r="A23" s="178">
        <v>34</v>
      </c>
      <c r="B23" s="102" t="s">
        <v>17</v>
      </c>
      <c r="C23" s="103"/>
      <c r="D23" s="103"/>
      <c r="E23" s="104"/>
      <c r="F23" s="115">
        <f>$F$14</f>
        <v>42095</v>
      </c>
      <c r="G23" s="114"/>
      <c r="H23" s="6" t="s">
        <v>10</v>
      </c>
      <c r="I23" s="113">
        <f>$I$14</f>
        <v>43190</v>
      </c>
      <c r="J23" s="114"/>
      <c r="K23" s="116"/>
      <c r="L23" s="117"/>
      <c r="M23" s="117"/>
      <c r="N23" s="117"/>
      <c r="O23" s="118"/>
      <c r="P23" s="11"/>
      <c r="Q23" s="54">
        <v>25</v>
      </c>
      <c r="R23" s="50"/>
      <c r="S23" s="139">
        <f t="shared" si="16"/>
        <v>0</v>
      </c>
      <c r="T23" s="140"/>
      <c r="U23" s="141"/>
      <c r="V23" s="10"/>
      <c r="W23" s="82">
        <f t="shared" si="0"/>
        <v>5.9399999999999995</v>
      </c>
      <c r="X23" s="83"/>
      <c r="Y23" s="82">
        <f t="shared" si="1"/>
        <v>6.3849999999999998</v>
      </c>
      <c r="Z23" s="83"/>
      <c r="AA23" s="82">
        <f t="shared" si="2"/>
        <v>6.83</v>
      </c>
      <c r="AB23" s="83"/>
      <c r="AC23" s="82">
        <f t="shared" si="3"/>
        <v>7.2750000000000004</v>
      </c>
      <c r="AD23" s="83"/>
      <c r="AE23" s="82">
        <f t="shared" si="4"/>
        <v>7.72</v>
      </c>
      <c r="AF23" s="83"/>
      <c r="AG23" s="82">
        <f t="shared" si="5"/>
        <v>8.1649999999999991</v>
      </c>
      <c r="AH23" s="83"/>
      <c r="AI23" s="82">
        <f t="shared" si="6"/>
        <v>8.61</v>
      </c>
      <c r="AJ23" s="83"/>
      <c r="AK23" s="82">
        <f t="shared" si="7"/>
        <v>9.0549999999999997</v>
      </c>
      <c r="AL23" s="159"/>
      <c r="AM23" s="158">
        <v>9.5</v>
      </c>
      <c r="AN23" s="159"/>
      <c r="AO23" s="158">
        <f t="shared" si="8"/>
        <v>9.9450000000000003</v>
      </c>
      <c r="AP23" s="83"/>
      <c r="AQ23" s="82">
        <f t="shared" si="9"/>
        <v>10.39</v>
      </c>
      <c r="AR23" s="83"/>
      <c r="AS23" s="82">
        <f t="shared" si="10"/>
        <v>10.834999999999999</v>
      </c>
      <c r="AT23" s="83"/>
      <c r="AU23" s="82">
        <f t="shared" si="11"/>
        <v>11.28</v>
      </c>
      <c r="AV23" s="83"/>
      <c r="AW23" s="82">
        <f t="shared" si="12"/>
        <v>11.725</v>
      </c>
      <c r="AX23" s="83"/>
      <c r="AY23" s="82">
        <f t="shared" si="13"/>
        <v>12.17</v>
      </c>
      <c r="AZ23" s="83"/>
      <c r="BA23" s="82">
        <f t="shared" si="14"/>
        <v>12.615</v>
      </c>
      <c r="BB23" s="83"/>
      <c r="BC23" s="82">
        <f t="shared" si="15"/>
        <v>13.059999999999999</v>
      </c>
      <c r="BD23" s="83"/>
      <c r="BE23" s="76" t="e">
        <f>INT(S23*LOOKUP("*",W13:BD13,W23:BD23))</f>
        <v>#N/A</v>
      </c>
      <c r="BF23" s="76"/>
      <c r="BG23" s="76"/>
      <c r="BH23" s="77"/>
      <c r="BI23" s="12"/>
    </row>
    <row r="24" spans="1:61" s="8" customFormat="1" ht="13.5" customHeight="1">
      <c r="A24" s="179"/>
      <c r="B24" s="105"/>
      <c r="C24" s="106"/>
      <c r="D24" s="106"/>
      <c r="E24" s="107"/>
      <c r="F24" s="115">
        <f>$F$15</f>
        <v>43191</v>
      </c>
      <c r="G24" s="114"/>
      <c r="H24" s="6" t="s">
        <v>10</v>
      </c>
      <c r="I24" s="113">
        <f>$I$15</f>
        <v>45382</v>
      </c>
      <c r="J24" s="114"/>
      <c r="K24" s="116"/>
      <c r="L24" s="117"/>
      <c r="M24" s="117"/>
      <c r="N24" s="117"/>
      <c r="O24" s="118"/>
      <c r="P24" s="11"/>
      <c r="Q24" s="54">
        <v>24</v>
      </c>
      <c r="R24" s="50"/>
      <c r="S24" s="139">
        <f t="shared" si="16"/>
        <v>0</v>
      </c>
      <c r="T24" s="140"/>
      <c r="U24" s="141"/>
      <c r="V24" s="10"/>
      <c r="W24" s="84">
        <f t="shared" si="0"/>
        <v>5.64</v>
      </c>
      <c r="X24" s="84"/>
      <c r="Y24" s="84">
        <f t="shared" si="1"/>
        <v>6.0600000000000005</v>
      </c>
      <c r="Z24" s="84"/>
      <c r="AA24" s="84">
        <f t="shared" si="2"/>
        <v>6.48</v>
      </c>
      <c r="AB24" s="84"/>
      <c r="AC24" s="84">
        <f t="shared" si="3"/>
        <v>6.9</v>
      </c>
      <c r="AD24" s="84"/>
      <c r="AE24" s="84">
        <f t="shared" si="4"/>
        <v>7.32</v>
      </c>
      <c r="AF24" s="84"/>
      <c r="AG24" s="84">
        <f t="shared" si="5"/>
        <v>7.74</v>
      </c>
      <c r="AH24" s="84"/>
      <c r="AI24" s="84">
        <f t="shared" si="6"/>
        <v>8.16</v>
      </c>
      <c r="AJ24" s="84"/>
      <c r="AK24" s="84">
        <f t="shared" si="7"/>
        <v>8.58</v>
      </c>
      <c r="AL24" s="82"/>
      <c r="AM24" s="156">
        <v>9</v>
      </c>
      <c r="AN24" s="157"/>
      <c r="AO24" s="83">
        <f t="shared" si="8"/>
        <v>9.42</v>
      </c>
      <c r="AP24" s="84"/>
      <c r="AQ24" s="84">
        <f t="shared" si="9"/>
        <v>9.8400000000000016</v>
      </c>
      <c r="AR24" s="84"/>
      <c r="AS24" s="84">
        <f t="shared" si="10"/>
        <v>10.26</v>
      </c>
      <c r="AT24" s="84"/>
      <c r="AU24" s="84">
        <f t="shared" si="11"/>
        <v>10.68</v>
      </c>
      <c r="AV24" s="84"/>
      <c r="AW24" s="84">
        <f t="shared" si="12"/>
        <v>11.1</v>
      </c>
      <c r="AX24" s="84"/>
      <c r="AY24" s="84">
        <f t="shared" si="13"/>
        <v>11.520000000000001</v>
      </c>
      <c r="AZ24" s="84"/>
      <c r="BA24" s="84">
        <f t="shared" si="14"/>
        <v>11.940000000000001</v>
      </c>
      <c r="BB24" s="84"/>
      <c r="BC24" s="84">
        <f t="shared" si="15"/>
        <v>12.36</v>
      </c>
      <c r="BD24" s="84"/>
      <c r="BE24" s="76" t="e">
        <f>INT(S24*LOOKUP("*",W13:BD13,W24:BD24))</f>
        <v>#N/A</v>
      </c>
      <c r="BF24" s="76"/>
      <c r="BG24" s="76"/>
      <c r="BH24" s="77"/>
      <c r="BI24" s="12"/>
    </row>
    <row r="25" spans="1:61" s="8" customFormat="1" ht="13.5" customHeight="1">
      <c r="A25" s="180"/>
      <c r="B25" s="108"/>
      <c r="C25" s="109"/>
      <c r="D25" s="109"/>
      <c r="E25" s="110"/>
      <c r="F25" s="115">
        <f>$F$16</f>
        <v>45383</v>
      </c>
      <c r="G25" s="114"/>
      <c r="H25" s="6" t="s">
        <v>10</v>
      </c>
      <c r="I25" s="113">
        <f>$I$16</f>
        <v>46112</v>
      </c>
      <c r="J25" s="114"/>
      <c r="K25" s="116"/>
      <c r="L25" s="117"/>
      <c r="M25" s="117"/>
      <c r="N25" s="117"/>
      <c r="O25" s="118"/>
      <c r="P25" s="11"/>
      <c r="Q25" s="54">
        <v>19</v>
      </c>
      <c r="R25" s="50"/>
      <c r="S25" s="139">
        <f t="shared" si="16"/>
        <v>0</v>
      </c>
      <c r="T25" s="140"/>
      <c r="U25" s="141"/>
      <c r="V25" s="10"/>
      <c r="W25" s="84">
        <f t="shared" si="0"/>
        <v>5.64</v>
      </c>
      <c r="X25" s="84"/>
      <c r="Y25" s="84">
        <f t="shared" si="1"/>
        <v>6.0600000000000005</v>
      </c>
      <c r="Z25" s="84"/>
      <c r="AA25" s="84">
        <f t="shared" si="2"/>
        <v>6.48</v>
      </c>
      <c r="AB25" s="84"/>
      <c r="AC25" s="84">
        <f t="shared" si="3"/>
        <v>6.9</v>
      </c>
      <c r="AD25" s="84"/>
      <c r="AE25" s="84">
        <f t="shared" si="4"/>
        <v>7.32</v>
      </c>
      <c r="AF25" s="84"/>
      <c r="AG25" s="84">
        <f t="shared" si="5"/>
        <v>7.74</v>
      </c>
      <c r="AH25" s="84"/>
      <c r="AI25" s="84">
        <f t="shared" si="6"/>
        <v>8.16</v>
      </c>
      <c r="AJ25" s="84"/>
      <c r="AK25" s="84">
        <f t="shared" si="7"/>
        <v>8.58</v>
      </c>
      <c r="AL25" s="82"/>
      <c r="AM25" s="156">
        <v>9</v>
      </c>
      <c r="AN25" s="157"/>
      <c r="AO25" s="83">
        <f t="shared" si="8"/>
        <v>9.42</v>
      </c>
      <c r="AP25" s="84"/>
      <c r="AQ25" s="84">
        <f t="shared" si="9"/>
        <v>9.8400000000000016</v>
      </c>
      <c r="AR25" s="84"/>
      <c r="AS25" s="84">
        <f t="shared" si="10"/>
        <v>10.26</v>
      </c>
      <c r="AT25" s="84"/>
      <c r="AU25" s="84">
        <f t="shared" si="11"/>
        <v>10.68</v>
      </c>
      <c r="AV25" s="84"/>
      <c r="AW25" s="84">
        <f t="shared" si="12"/>
        <v>11.1</v>
      </c>
      <c r="AX25" s="84"/>
      <c r="AY25" s="84">
        <f t="shared" si="13"/>
        <v>11.520000000000001</v>
      </c>
      <c r="AZ25" s="84"/>
      <c r="BA25" s="84">
        <f t="shared" si="14"/>
        <v>11.940000000000001</v>
      </c>
      <c r="BB25" s="84"/>
      <c r="BC25" s="84">
        <f t="shared" si="15"/>
        <v>12.36</v>
      </c>
      <c r="BD25" s="84"/>
      <c r="BE25" s="76" t="e">
        <f>INT(S25*LOOKUP("*",W13:BD13,W25:BD25))</f>
        <v>#N/A</v>
      </c>
      <c r="BF25" s="76"/>
      <c r="BG25" s="76"/>
      <c r="BH25" s="77"/>
      <c r="BI25" s="12"/>
    </row>
    <row r="26" spans="1:61" s="8" customFormat="1" ht="13.5" customHeight="1">
      <c r="A26" s="178">
        <v>35</v>
      </c>
      <c r="B26" s="102" t="s">
        <v>18</v>
      </c>
      <c r="C26" s="103"/>
      <c r="D26" s="103"/>
      <c r="E26" s="104"/>
      <c r="F26" s="115">
        <f>$F$14</f>
        <v>42095</v>
      </c>
      <c r="G26" s="114"/>
      <c r="H26" s="6" t="s">
        <v>10</v>
      </c>
      <c r="I26" s="113">
        <f>$I$14</f>
        <v>43190</v>
      </c>
      <c r="J26" s="114"/>
      <c r="K26" s="116"/>
      <c r="L26" s="117"/>
      <c r="M26" s="117"/>
      <c r="N26" s="117"/>
      <c r="O26" s="118"/>
      <c r="P26" s="11"/>
      <c r="Q26" s="54">
        <v>23</v>
      </c>
      <c r="R26" s="50"/>
      <c r="S26" s="139">
        <f t="shared" si="16"/>
        <v>0</v>
      </c>
      <c r="T26" s="140"/>
      <c r="U26" s="141"/>
      <c r="V26" s="10"/>
      <c r="W26" s="82">
        <f t="shared" si="0"/>
        <v>6.84</v>
      </c>
      <c r="X26" s="83"/>
      <c r="Y26" s="82">
        <f t="shared" si="1"/>
        <v>7.36</v>
      </c>
      <c r="Z26" s="83"/>
      <c r="AA26" s="82">
        <f t="shared" si="2"/>
        <v>7.88</v>
      </c>
      <c r="AB26" s="83"/>
      <c r="AC26" s="82">
        <f t="shared" si="3"/>
        <v>8.4</v>
      </c>
      <c r="AD26" s="83"/>
      <c r="AE26" s="82">
        <f t="shared" si="4"/>
        <v>8.92</v>
      </c>
      <c r="AF26" s="83"/>
      <c r="AG26" s="82">
        <f t="shared" si="5"/>
        <v>9.44</v>
      </c>
      <c r="AH26" s="83"/>
      <c r="AI26" s="82">
        <f t="shared" si="6"/>
        <v>9.9600000000000009</v>
      </c>
      <c r="AJ26" s="83"/>
      <c r="AK26" s="82">
        <f t="shared" si="7"/>
        <v>10.48</v>
      </c>
      <c r="AL26" s="159"/>
      <c r="AM26" s="158">
        <v>11</v>
      </c>
      <c r="AN26" s="159"/>
      <c r="AO26" s="158">
        <f t="shared" si="8"/>
        <v>11.520000000000001</v>
      </c>
      <c r="AP26" s="83"/>
      <c r="AQ26" s="82">
        <f t="shared" si="9"/>
        <v>12.040000000000001</v>
      </c>
      <c r="AR26" s="83"/>
      <c r="AS26" s="82">
        <f t="shared" si="10"/>
        <v>12.559999999999999</v>
      </c>
      <c r="AT26" s="83"/>
      <c r="AU26" s="82">
        <f t="shared" si="11"/>
        <v>13.08</v>
      </c>
      <c r="AV26" s="83"/>
      <c r="AW26" s="82">
        <f t="shared" si="12"/>
        <v>13.6</v>
      </c>
      <c r="AX26" s="83"/>
      <c r="AY26" s="82">
        <f t="shared" si="13"/>
        <v>14.120000000000001</v>
      </c>
      <c r="AZ26" s="83"/>
      <c r="BA26" s="82">
        <f t="shared" si="14"/>
        <v>14.64</v>
      </c>
      <c r="BB26" s="83"/>
      <c r="BC26" s="82">
        <f t="shared" si="15"/>
        <v>15.159999999999998</v>
      </c>
      <c r="BD26" s="83"/>
      <c r="BE26" s="76" t="e">
        <f>INT(S26*LOOKUP("*",W13:BD13,W26:BD26))</f>
        <v>#N/A</v>
      </c>
      <c r="BF26" s="76"/>
      <c r="BG26" s="76"/>
      <c r="BH26" s="77"/>
      <c r="BI26" s="12"/>
    </row>
    <row r="27" spans="1:61" s="8" customFormat="1" ht="13.5" customHeight="1">
      <c r="A27" s="179"/>
      <c r="B27" s="105"/>
      <c r="C27" s="106"/>
      <c r="D27" s="106"/>
      <c r="E27" s="107"/>
      <c r="F27" s="115">
        <f>$F$15</f>
        <v>43191</v>
      </c>
      <c r="G27" s="114"/>
      <c r="H27" s="6" t="s">
        <v>10</v>
      </c>
      <c r="I27" s="113">
        <f>$I$15</f>
        <v>45382</v>
      </c>
      <c r="J27" s="114"/>
      <c r="K27" s="116"/>
      <c r="L27" s="117"/>
      <c r="M27" s="117"/>
      <c r="N27" s="117"/>
      <c r="O27" s="118"/>
      <c r="P27" s="11"/>
      <c r="Q27" s="54">
        <v>23</v>
      </c>
      <c r="R27" s="50"/>
      <c r="S27" s="139">
        <f t="shared" si="16"/>
        <v>0</v>
      </c>
      <c r="T27" s="140"/>
      <c r="U27" s="141"/>
      <c r="V27" s="10"/>
      <c r="W27" s="84">
        <f t="shared" si="0"/>
        <v>5.9399999999999995</v>
      </c>
      <c r="X27" s="84"/>
      <c r="Y27" s="84">
        <f t="shared" si="1"/>
        <v>6.3849999999999998</v>
      </c>
      <c r="Z27" s="84"/>
      <c r="AA27" s="84">
        <f t="shared" si="2"/>
        <v>6.83</v>
      </c>
      <c r="AB27" s="84"/>
      <c r="AC27" s="84">
        <f t="shared" si="3"/>
        <v>7.2750000000000004</v>
      </c>
      <c r="AD27" s="84"/>
      <c r="AE27" s="84">
        <f t="shared" si="4"/>
        <v>7.72</v>
      </c>
      <c r="AF27" s="84"/>
      <c r="AG27" s="84">
        <f t="shared" si="5"/>
        <v>8.1649999999999991</v>
      </c>
      <c r="AH27" s="84"/>
      <c r="AI27" s="84">
        <f t="shared" si="6"/>
        <v>8.61</v>
      </c>
      <c r="AJ27" s="84"/>
      <c r="AK27" s="84">
        <f t="shared" si="7"/>
        <v>9.0549999999999997</v>
      </c>
      <c r="AL27" s="82"/>
      <c r="AM27" s="156">
        <v>9.5</v>
      </c>
      <c r="AN27" s="157"/>
      <c r="AO27" s="83">
        <f t="shared" si="8"/>
        <v>9.9450000000000003</v>
      </c>
      <c r="AP27" s="84"/>
      <c r="AQ27" s="84">
        <f t="shared" si="9"/>
        <v>10.39</v>
      </c>
      <c r="AR27" s="84"/>
      <c r="AS27" s="84">
        <f t="shared" si="10"/>
        <v>10.834999999999999</v>
      </c>
      <c r="AT27" s="84"/>
      <c r="AU27" s="84">
        <f t="shared" si="11"/>
        <v>11.28</v>
      </c>
      <c r="AV27" s="84"/>
      <c r="AW27" s="84">
        <f t="shared" si="12"/>
        <v>11.725</v>
      </c>
      <c r="AX27" s="84"/>
      <c r="AY27" s="84">
        <f t="shared" si="13"/>
        <v>12.17</v>
      </c>
      <c r="AZ27" s="84"/>
      <c r="BA27" s="84">
        <f t="shared" si="14"/>
        <v>12.615</v>
      </c>
      <c r="BB27" s="84"/>
      <c r="BC27" s="84">
        <f t="shared" si="15"/>
        <v>13.059999999999999</v>
      </c>
      <c r="BD27" s="84"/>
      <c r="BE27" s="76" t="e">
        <f>INT(S27*LOOKUP("*",W13:BD13,W27:BD27))</f>
        <v>#N/A</v>
      </c>
      <c r="BF27" s="76"/>
      <c r="BG27" s="76"/>
      <c r="BH27" s="77"/>
      <c r="BI27" s="12"/>
    </row>
    <row r="28" spans="1:61" s="8" customFormat="1" ht="13.5" customHeight="1">
      <c r="A28" s="180"/>
      <c r="B28" s="108"/>
      <c r="C28" s="109"/>
      <c r="D28" s="109"/>
      <c r="E28" s="110"/>
      <c r="F28" s="115">
        <f>$F$16</f>
        <v>45383</v>
      </c>
      <c r="G28" s="114"/>
      <c r="H28" s="6" t="s">
        <v>10</v>
      </c>
      <c r="I28" s="113">
        <f>$I$16</f>
        <v>46112</v>
      </c>
      <c r="J28" s="114"/>
      <c r="K28" s="116"/>
      <c r="L28" s="117"/>
      <c r="M28" s="117"/>
      <c r="N28" s="117"/>
      <c r="O28" s="118"/>
      <c r="P28" s="11"/>
      <c r="Q28" s="54">
        <v>23</v>
      </c>
      <c r="R28" s="50"/>
      <c r="S28" s="139">
        <f t="shared" si="16"/>
        <v>0</v>
      </c>
      <c r="T28" s="140"/>
      <c r="U28" s="141"/>
      <c r="V28" s="10"/>
      <c r="W28" s="84">
        <f t="shared" si="0"/>
        <v>5.9399999999999995</v>
      </c>
      <c r="X28" s="84"/>
      <c r="Y28" s="84">
        <f t="shared" si="1"/>
        <v>6.3849999999999998</v>
      </c>
      <c r="Z28" s="84"/>
      <c r="AA28" s="84">
        <f t="shared" si="2"/>
        <v>6.83</v>
      </c>
      <c r="AB28" s="84"/>
      <c r="AC28" s="84">
        <f t="shared" si="3"/>
        <v>7.2750000000000004</v>
      </c>
      <c r="AD28" s="84"/>
      <c r="AE28" s="84">
        <f t="shared" si="4"/>
        <v>7.72</v>
      </c>
      <c r="AF28" s="84"/>
      <c r="AG28" s="84">
        <f t="shared" si="5"/>
        <v>8.1649999999999991</v>
      </c>
      <c r="AH28" s="84"/>
      <c r="AI28" s="84">
        <f t="shared" si="6"/>
        <v>8.61</v>
      </c>
      <c r="AJ28" s="84"/>
      <c r="AK28" s="84">
        <f t="shared" si="7"/>
        <v>9.0549999999999997</v>
      </c>
      <c r="AL28" s="82"/>
      <c r="AM28" s="156">
        <v>9.5</v>
      </c>
      <c r="AN28" s="157"/>
      <c r="AO28" s="83">
        <f t="shared" si="8"/>
        <v>9.9450000000000003</v>
      </c>
      <c r="AP28" s="84"/>
      <c r="AQ28" s="84">
        <f t="shared" si="9"/>
        <v>10.39</v>
      </c>
      <c r="AR28" s="84"/>
      <c r="AS28" s="84">
        <f t="shared" si="10"/>
        <v>10.834999999999999</v>
      </c>
      <c r="AT28" s="84"/>
      <c r="AU28" s="84">
        <f t="shared" si="11"/>
        <v>11.28</v>
      </c>
      <c r="AV28" s="84"/>
      <c r="AW28" s="84">
        <f t="shared" si="12"/>
        <v>11.725</v>
      </c>
      <c r="AX28" s="84"/>
      <c r="AY28" s="84">
        <f t="shared" si="13"/>
        <v>12.17</v>
      </c>
      <c r="AZ28" s="84"/>
      <c r="BA28" s="84">
        <f t="shared" si="14"/>
        <v>12.615</v>
      </c>
      <c r="BB28" s="84"/>
      <c r="BC28" s="84">
        <f t="shared" si="15"/>
        <v>13.059999999999999</v>
      </c>
      <c r="BD28" s="84"/>
      <c r="BE28" s="76" t="e">
        <f>INT(S28*LOOKUP("*",W13:BD13,W28:BD28))</f>
        <v>#N/A</v>
      </c>
      <c r="BF28" s="76"/>
      <c r="BG28" s="76"/>
      <c r="BH28" s="77"/>
      <c r="BI28" s="12"/>
    </row>
    <row r="29" spans="1:61" s="8" customFormat="1" ht="13.5" customHeight="1">
      <c r="A29" s="178">
        <v>38</v>
      </c>
      <c r="B29" s="102" t="s">
        <v>19</v>
      </c>
      <c r="C29" s="103"/>
      <c r="D29" s="103"/>
      <c r="E29" s="104"/>
      <c r="F29" s="115">
        <f>$F$14</f>
        <v>42095</v>
      </c>
      <c r="G29" s="114"/>
      <c r="H29" s="6" t="s">
        <v>10</v>
      </c>
      <c r="I29" s="113">
        <f>$I$14</f>
        <v>43190</v>
      </c>
      <c r="J29" s="114"/>
      <c r="K29" s="116"/>
      <c r="L29" s="117"/>
      <c r="M29" s="117"/>
      <c r="N29" s="117"/>
      <c r="O29" s="118"/>
      <c r="P29" s="11"/>
      <c r="Q29" s="54">
        <v>23</v>
      </c>
      <c r="R29" s="50"/>
      <c r="S29" s="139">
        <f t="shared" si="16"/>
        <v>0</v>
      </c>
      <c r="T29" s="140"/>
      <c r="U29" s="141"/>
      <c r="V29" s="10"/>
      <c r="W29" s="82">
        <f t="shared" si="0"/>
        <v>9.2399999999999984</v>
      </c>
      <c r="X29" s="83"/>
      <c r="Y29" s="82">
        <f t="shared" si="1"/>
        <v>9.9600000000000009</v>
      </c>
      <c r="Z29" s="83"/>
      <c r="AA29" s="82">
        <f t="shared" si="2"/>
        <v>10.68</v>
      </c>
      <c r="AB29" s="83"/>
      <c r="AC29" s="82">
        <f t="shared" si="3"/>
        <v>11.4</v>
      </c>
      <c r="AD29" s="83"/>
      <c r="AE29" s="82">
        <f t="shared" si="4"/>
        <v>12.12</v>
      </c>
      <c r="AF29" s="83"/>
      <c r="AG29" s="82">
        <f t="shared" si="5"/>
        <v>12.84</v>
      </c>
      <c r="AH29" s="83"/>
      <c r="AI29" s="82">
        <f t="shared" si="6"/>
        <v>13.56</v>
      </c>
      <c r="AJ29" s="83"/>
      <c r="AK29" s="82">
        <f t="shared" si="7"/>
        <v>14.28</v>
      </c>
      <c r="AL29" s="159"/>
      <c r="AM29" s="158">
        <v>15</v>
      </c>
      <c r="AN29" s="159"/>
      <c r="AO29" s="158">
        <f t="shared" si="8"/>
        <v>15.72</v>
      </c>
      <c r="AP29" s="83"/>
      <c r="AQ29" s="82">
        <f t="shared" si="9"/>
        <v>16.440000000000001</v>
      </c>
      <c r="AR29" s="83"/>
      <c r="AS29" s="82">
        <f t="shared" si="10"/>
        <v>17.16</v>
      </c>
      <c r="AT29" s="83"/>
      <c r="AU29" s="82">
        <f t="shared" si="11"/>
        <v>17.880000000000003</v>
      </c>
      <c r="AV29" s="83"/>
      <c r="AW29" s="82">
        <f t="shared" si="12"/>
        <v>18.600000000000001</v>
      </c>
      <c r="AX29" s="83"/>
      <c r="AY29" s="82">
        <f t="shared" si="13"/>
        <v>19.320000000000004</v>
      </c>
      <c r="AZ29" s="83"/>
      <c r="BA29" s="82">
        <f t="shared" si="14"/>
        <v>20.040000000000003</v>
      </c>
      <c r="BB29" s="83"/>
      <c r="BC29" s="82">
        <f t="shared" si="15"/>
        <v>20.76</v>
      </c>
      <c r="BD29" s="83"/>
      <c r="BE29" s="76" t="e">
        <f>INT(S29*LOOKUP("*",W13:BD13,W29:BD29))</f>
        <v>#N/A</v>
      </c>
      <c r="BF29" s="76"/>
      <c r="BG29" s="76"/>
      <c r="BH29" s="77"/>
      <c r="BI29" s="12"/>
    </row>
    <row r="30" spans="1:61" s="8" customFormat="1" ht="13.5" customHeight="1">
      <c r="A30" s="179"/>
      <c r="B30" s="105"/>
      <c r="C30" s="106"/>
      <c r="D30" s="106"/>
      <c r="E30" s="107"/>
      <c r="F30" s="115">
        <f>$F$15</f>
        <v>43191</v>
      </c>
      <c r="G30" s="114"/>
      <c r="H30" s="6" t="s">
        <v>10</v>
      </c>
      <c r="I30" s="113">
        <f>$I$15</f>
        <v>45382</v>
      </c>
      <c r="J30" s="114"/>
      <c r="K30" s="116"/>
      <c r="L30" s="117"/>
      <c r="M30" s="117"/>
      <c r="N30" s="117"/>
      <c r="O30" s="118"/>
      <c r="P30" s="11"/>
      <c r="Q30" s="54">
        <v>23</v>
      </c>
      <c r="R30" s="50"/>
      <c r="S30" s="139">
        <f t="shared" si="16"/>
        <v>0</v>
      </c>
      <c r="T30" s="140"/>
      <c r="U30" s="141"/>
      <c r="V30" s="10"/>
      <c r="W30" s="84">
        <f t="shared" si="0"/>
        <v>7.4399999999999995</v>
      </c>
      <c r="X30" s="84"/>
      <c r="Y30" s="84">
        <f t="shared" si="1"/>
        <v>8.01</v>
      </c>
      <c r="Z30" s="84"/>
      <c r="AA30" s="84">
        <f t="shared" si="2"/>
        <v>8.58</v>
      </c>
      <c r="AB30" s="84"/>
      <c r="AC30" s="84">
        <f t="shared" si="3"/>
        <v>9.15</v>
      </c>
      <c r="AD30" s="84"/>
      <c r="AE30" s="84">
        <f t="shared" si="4"/>
        <v>9.7199999999999989</v>
      </c>
      <c r="AF30" s="84"/>
      <c r="AG30" s="84">
        <f t="shared" si="5"/>
        <v>10.29</v>
      </c>
      <c r="AH30" s="84"/>
      <c r="AI30" s="84">
        <f t="shared" si="6"/>
        <v>10.86</v>
      </c>
      <c r="AJ30" s="84"/>
      <c r="AK30" s="84">
        <f t="shared" si="7"/>
        <v>11.43</v>
      </c>
      <c r="AL30" s="82"/>
      <c r="AM30" s="156">
        <v>12</v>
      </c>
      <c r="AN30" s="157"/>
      <c r="AO30" s="83">
        <f t="shared" si="8"/>
        <v>12.57</v>
      </c>
      <c r="AP30" s="84"/>
      <c r="AQ30" s="84">
        <f t="shared" si="9"/>
        <v>13.14</v>
      </c>
      <c r="AR30" s="84"/>
      <c r="AS30" s="84">
        <f t="shared" si="10"/>
        <v>13.709999999999999</v>
      </c>
      <c r="AT30" s="84"/>
      <c r="AU30" s="84">
        <f t="shared" si="11"/>
        <v>14.28</v>
      </c>
      <c r="AV30" s="84"/>
      <c r="AW30" s="84">
        <f t="shared" si="12"/>
        <v>14.85</v>
      </c>
      <c r="AX30" s="84"/>
      <c r="AY30" s="84">
        <f t="shared" si="13"/>
        <v>15.42</v>
      </c>
      <c r="AZ30" s="84"/>
      <c r="BA30" s="84">
        <f t="shared" si="14"/>
        <v>15.990000000000002</v>
      </c>
      <c r="BB30" s="84"/>
      <c r="BC30" s="84">
        <f t="shared" si="15"/>
        <v>16.559999999999999</v>
      </c>
      <c r="BD30" s="84"/>
      <c r="BE30" s="76" t="e">
        <f>INT(S30*LOOKUP("*",W13:BD13,W30:BD30))</f>
        <v>#N/A</v>
      </c>
      <c r="BF30" s="76"/>
      <c r="BG30" s="76"/>
      <c r="BH30" s="77"/>
      <c r="BI30" s="12"/>
    </row>
    <row r="31" spans="1:61" s="8" customFormat="1" ht="13.5" customHeight="1">
      <c r="A31" s="180"/>
      <c r="B31" s="108"/>
      <c r="C31" s="109"/>
      <c r="D31" s="109"/>
      <c r="E31" s="110"/>
      <c r="F31" s="115">
        <f>$F$16</f>
        <v>45383</v>
      </c>
      <c r="G31" s="114"/>
      <c r="H31" s="6" t="s">
        <v>10</v>
      </c>
      <c r="I31" s="113">
        <f>$I$16</f>
        <v>46112</v>
      </c>
      <c r="J31" s="114"/>
      <c r="K31" s="116"/>
      <c r="L31" s="117"/>
      <c r="M31" s="117"/>
      <c r="N31" s="117"/>
      <c r="O31" s="118"/>
      <c r="P31" s="11"/>
      <c r="Q31" s="54">
        <v>23</v>
      </c>
      <c r="R31" s="50"/>
      <c r="S31" s="139">
        <f t="shared" si="16"/>
        <v>0</v>
      </c>
      <c r="T31" s="140"/>
      <c r="U31" s="141"/>
      <c r="V31" s="10"/>
      <c r="W31" s="84">
        <f t="shared" si="0"/>
        <v>7.4399999999999995</v>
      </c>
      <c r="X31" s="84"/>
      <c r="Y31" s="84">
        <f t="shared" si="1"/>
        <v>8.01</v>
      </c>
      <c r="Z31" s="84"/>
      <c r="AA31" s="84">
        <f t="shared" si="2"/>
        <v>8.58</v>
      </c>
      <c r="AB31" s="84"/>
      <c r="AC31" s="84">
        <f t="shared" si="3"/>
        <v>9.15</v>
      </c>
      <c r="AD31" s="84"/>
      <c r="AE31" s="84">
        <f t="shared" si="4"/>
        <v>9.7199999999999989</v>
      </c>
      <c r="AF31" s="84"/>
      <c r="AG31" s="84">
        <f t="shared" si="5"/>
        <v>10.29</v>
      </c>
      <c r="AH31" s="84"/>
      <c r="AI31" s="84">
        <f t="shared" si="6"/>
        <v>10.86</v>
      </c>
      <c r="AJ31" s="84"/>
      <c r="AK31" s="84">
        <f t="shared" si="7"/>
        <v>11.43</v>
      </c>
      <c r="AL31" s="82"/>
      <c r="AM31" s="156">
        <v>12</v>
      </c>
      <c r="AN31" s="157"/>
      <c r="AO31" s="83">
        <f t="shared" si="8"/>
        <v>12.57</v>
      </c>
      <c r="AP31" s="84"/>
      <c r="AQ31" s="84">
        <f t="shared" si="9"/>
        <v>13.14</v>
      </c>
      <c r="AR31" s="84"/>
      <c r="AS31" s="84">
        <f t="shared" si="10"/>
        <v>13.709999999999999</v>
      </c>
      <c r="AT31" s="84"/>
      <c r="AU31" s="84">
        <f t="shared" si="11"/>
        <v>14.28</v>
      </c>
      <c r="AV31" s="84"/>
      <c r="AW31" s="84">
        <f t="shared" si="12"/>
        <v>14.85</v>
      </c>
      <c r="AX31" s="84"/>
      <c r="AY31" s="84">
        <f t="shared" si="13"/>
        <v>15.42</v>
      </c>
      <c r="AZ31" s="84"/>
      <c r="BA31" s="84">
        <f t="shared" si="14"/>
        <v>15.990000000000002</v>
      </c>
      <c r="BB31" s="84"/>
      <c r="BC31" s="84">
        <f t="shared" si="15"/>
        <v>16.559999999999999</v>
      </c>
      <c r="BD31" s="84"/>
      <c r="BE31" s="76" t="e">
        <f>INT(S31*LOOKUP("*",W13:BD13,W31:BD31))</f>
        <v>#N/A</v>
      </c>
      <c r="BF31" s="76"/>
      <c r="BG31" s="76"/>
      <c r="BH31" s="77"/>
      <c r="BI31" s="12"/>
    </row>
    <row r="32" spans="1:61" s="8" customFormat="1" ht="13.5" customHeight="1">
      <c r="A32" s="151">
        <v>36</v>
      </c>
      <c r="B32" s="181" t="s">
        <v>14</v>
      </c>
      <c r="C32" s="182"/>
      <c r="D32" s="122" t="s">
        <v>12</v>
      </c>
      <c r="E32" s="123"/>
      <c r="F32" s="115">
        <f>$F$14</f>
        <v>42095</v>
      </c>
      <c r="G32" s="114"/>
      <c r="H32" s="6" t="s">
        <v>10</v>
      </c>
      <c r="I32" s="113">
        <f>$I$14</f>
        <v>43190</v>
      </c>
      <c r="J32" s="114"/>
      <c r="K32" s="116"/>
      <c r="L32" s="117"/>
      <c r="M32" s="117"/>
      <c r="N32" s="117"/>
      <c r="O32" s="118"/>
      <c r="P32" s="11"/>
      <c r="Q32" s="54">
        <v>40</v>
      </c>
      <c r="R32" s="50"/>
      <c r="S32" s="139">
        <f t="shared" si="16"/>
        <v>0</v>
      </c>
      <c r="T32" s="140"/>
      <c r="U32" s="141"/>
      <c r="V32" s="10"/>
      <c r="W32" s="82">
        <f t="shared" si="0"/>
        <v>4.1399999999999997</v>
      </c>
      <c r="X32" s="83"/>
      <c r="Y32" s="82">
        <f t="shared" si="1"/>
        <v>4.4350000000000005</v>
      </c>
      <c r="Z32" s="83"/>
      <c r="AA32" s="82">
        <f t="shared" si="2"/>
        <v>4.7300000000000004</v>
      </c>
      <c r="AB32" s="83"/>
      <c r="AC32" s="82">
        <f t="shared" si="3"/>
        <v>5.0250000000000004</v>
      </c>
      <c r="AD32" s="83"/>
      <c r="AE32" s="82">
        <f t="shared" si="4"/>
        <v>5.32</v>
      </c>
      <c r="AF32" s="83"/>
      <c r="AG32" s="82">
        <f t="shared" si="5"/>
        <v>5.6150000000000002</v>
      </c>
      <c r="AH32" s="83"/>
      <c r="AI32" s="82">
        <f t="shared" si="6"/>
        <v>5.91</v>
      </c>
      <c r="AJ32" s="83"/>
      <c r="AK32" s="82">
        <f t="shared" si="7"/>
        <v>6.2050000000000001</v>
      </c>
      <c r="AL32" s="159"/>
      <c r="AM32" s="158">
        <v>6.5</v>
      </c>
      <c r="AN32" s="159"/>
      <c r="AO32" s="158">
        <f t="shared" si="8"/>
        <v>6.7949999999999999</v>
      </c>
      <c r="AP32" s="83"/>
      <c r="AQ32" s="82">
        <f t="shared" si="9"/>
        <v>7.0900000000000007</v>
      </c>
      <c r="AR32" s="83"/>
      <c r="AS32" s="82">
        <f t="shared" si="10"/>
        <v>7.3849999999999998</v>
      </c>
      <c r="AT32" s="83"/>
      <c r="AU32" s="82">
        <f t="shared" si="11"/>
        <v>7.68</v>
      </c>
      <c r="AV32" s="83"/>
      <c r="AW32" s="82">
        <f t="shared" si="12"/>
        <v>7.9749999999999996</v>
      </c>
      <c r="AX32" s="83"/>
      <c r="AY32" s="82">
        <f t="shared" si="13"/>
        <v>8.2700000000000014</v>
      </c>
      <c r="AZ32" s="83"/>
      <c r="BA32" s="82">
        <f t="shared" si="14"/>
        <v>8.5650000000000013</v>
      </c>
      <c r="BB32" s="83"/>
      <c r="BC32" s="82">
        <f t="shared" si="15"/>
        <v>8.86</v>
      </c>
      <c r="BD32" s="83"/>
      <c r="BE32" s="76" t="e">
        <f>INT(S32*LOOKUP("*",W13:BD13,W32:BD32))</f>
        <v>#N/A</v>
      </c>
      <c r="BF32" s="76"/>
      <c r="BG32" s="76"/>
      <c r="BH32" s="77"/>
      <c r="BI32" s="12"/>
    </row>
    <row r="33" spans="1:61" s="8" customFormat="1" ht="13.5" customHeight="1">
      <c r="A33" s="152"/>
      <c r="B33" s="183"/>
      <c r="C33" s="184"/>
      <c r="D33" s="124"/>
      <c r="E33" s="125"/>
      <c r="F33" s="115">
        <f>$F$15</f>
        <v>43191</v>
      </c>
      <c r="G33" s="114"/>
      <c r="H33" s="6" t="s">
        <v>10</v>
      </c>
      <c r="I33" s="113">
        <f>$I$15</f>
        <v>45382</v>
      </c>
      <c r="J33" s="114"/>
      <c r="K33" s="116"/>
      <c r="L33" s="117"/>
      <c r="M33" s="117"/>
      <c r="N33" s="117"/>
      <c r="O33" s="118"/>
      <c r="P33" s="11"/>
      <c r="Q33" s="54">
        <v>38</v>
      </c>
      <c r="R33" s="50"/>
      <c r="S33" s="139">
        <f t="shared" si="16"/>
        <v>0</v>
      </c>
      <c r="T33" s="140"/>
      <c r="U33" s="141"/>
      <c r="V33" s="10"/>
      <c r="W33" s="84">
        <f t="shared" si="0"/>
        <v>4.1399999999999997</v>
      </c>
      <c r="X33" s="84"/>
      <c r="Y33" s="84">
        <f t="shared" si="1"/>
        <v>4.4350000000000005</v>
      </c>
      <c r="Z33" s="84"/>
      <c r="AA33" s="84">
        <f t="shared" si="2"/>
        <v>4.7300000000000004</v>
      </c>
      <c r="AB33" s="84"/>
      <c r="AC33" s="84">
        <f t="shared" si="3"/>
        <v>5.0250000000000004</v>
      </c>
      <c r="AD33" s="84"/>
      <c r="AE33" s="84">
        <f t="shared" si="4"/>
        <v>5.32</v>
      </c>
      <c r="AF33" s="84"/>
      <c r="AG33" s="84">
        <f t="shared" si="5"/>
        <v>5.6150000000000002</v>
      </c>
      <c r="AH33" s="84"/>
      <c r="AI33" s="84">
        <f t="shared" si="6"/>
        <v>5.91</v>
      </c>
      <c r="AJ33" s="84"/>
      <c r="AK33" s="84">
        <f t="shared" si="7"/>
        <v>6.2050000000000001</v>
      </c>
      <c r="AL33" s="82"/>
      <c r="AM33" s="156">
        <v>6.5</v>
      </c>
      <c r="AN33" s="157"/>
      <c r="AO33" s="83">
        <f t="shared" si="8"/>
        <v>6.7949999999999999</v>
      </c>
      <c r="AP33" s="84"/>
      <c r="AQ33" s="84">
        <f t="shared" si="9"/>
        <v>7.0900000000000007</v>
      </c>
      <c r="AR33" s="84"/>
      <c r="AS33" s="84">
        <f t="shared" si="10"/>
        <v>7.3849999999999998</v>
      </c>
      <c r="AT33" s="84"/>
      <c r="AU33" s="84">
        <f t="shared" si="11"/>
        <v>7.68</v>
      </c>
      <c r="AV33" s="84"/>
      <c r="AW33" s="84">
        <f t="shared" si="12"/>
        <v>7.9749999999999996</v>
      </c>
      <c r="AX33" s="84"/>
      <c r="AY33" s="84">
        <f t="shared" si="13"/>
        <v>8.2700000000000014</v>
      </c>
      <c r="AZ33" s="84"/>
      <c r="BA33" s="84">
        <f t="shared" si="14"/>
        <v>8.5650000000000013</v>
      </c>
      <c r="BB33" s="84"/>
      <c r="BC33" s="84">
        <f t="shared" si="15"/>
        <v>8.86</v>
      </c>
      <c r="BD33" s="84"/>
      <c r="BE33" s="76" t="e">
        <f>INT(S33*LOOKUP("*",W13:BD13,W33:BD33))</f>
        <v>#N/A</v>
      </c>
      <c r="BF33" s="76"/>
      <c r="BG33" s="76"/>
      <c r="BH33" s="77"/>
      <c r="BI33" s="12"/>
    </row>
    <row r="34" spans="1:61" s="8" customFormat="1" ht="13.5" customHeight="1">
      <c r="A34" s="152"/>
      <c r="B34" s="183"/>
      <c r="C34" s="184"/>
      <c r="D34" s="126"/>
      <c r="E34" s="127"/>
      <c r="F34" s="115">
        <f>$F$16</f>
        <v>45383</v>
      </c>
      <c r="G34" s="114"/>
      <c r="H34" s="6" t="s">
        <v>10</v>
      </c>
      <c r="I34" s="113">
        <f>$I$16</f>
        <v>46112</v>
      </c>
      <c r="J34" s="114"/>
      <c r="K34" s="116"/>
      <c r="L34" s="117"/>
      <c r="M34" s="117"/>
      <c r="N34" s="117"/>
      <c r="O34" s="118"/>
      <c r="P34" s="11"/>
      <c r="Q34" s="54">
        <v>38</v>
      </c>
      <c r="R34" s="50"/>
      <c r="S34" s="139">
        <f t="shared" si="16"/>
        <v>0</v>
      </c>
      <c r="T34" s="140"/>
      <c r="U34" s="141"/>
      <c r="V34" s="10"/>
      <c r="W34" s="84">
        <f t="shared" si="0"/>
        <v>3.84</v>
      </c>
      <c r="X34" s="84"/>
      <c r="Y34" s="84">
        <f t="shared" si="1"/>
        <v>4.1100000000000003</v>
      </c>
      <c r="Z34" s="84"/>
      <c r="AA34" s="84">
        <f t="shared" si="2"/>
        <v>4.38</v>
      </c>
      <c r="AB34" s="84"/>
      <c r="AC34" s="84">
        <f t="shared" si="3"/>
        <v>4.6500000000000004</v>
      </c>
      <c r="AD34" s="84"/>
      <c r="AE34" s="84">
        <f t="shared" si="4"/>
        <v>4.92</v>
      </c>
      <c r="AF34" s="84"/>
      <c r="AG34" s="84">
        <f t="shared" si="5"/>
        <v>5.1899999999999995</v>
      </c>
      <c r="AH34" s="84"/>
      <c r="AI34" s="84">
        <f t="shared" si="6"/>
        <v>5.46</v>
      </c>
      <c r="AJ34" s="84"/>
      <c r="AK34" s="84">
        <f t="shared" si="7"/>
        <v>5.73</v>
      </c>
      <c r="AL34" s="82"/>
      <c r="AM34" s="156">
        <v>6</v>
      </c>
      <c r="AN34" s="157"/>
      <c r="AO34" s="83">
        <f t="shared" si="8"/>
        <v>6.2700000000000005</v>
      </c>
      <c r="AP34" s="84"/>
      <c r="AQ34" s="84">
        <f t="shared" si="9"/>
        <v>6.5400000000000009</v>
      </c>
      <c r="AR34" s="84"/>
      <c r="AS34" s="84">
        <f t="shared" si="10"/>
        <v>6.81</v>
      </c>
      <c r="AT34" s="84"/>
      <c r="AU34" s="84">
        <f t="shared" si="11"/>
        <v>7.08</v>
      </c>
      <c r="AV34" s="84"/>
      <c r="AW34" s="84">
        <f t="shared" si="12"/>
        <v>7.35</v>
      </c>
      <c r="AX34" s="84"/>
      <c r="AY34" s="84">
        <f t="shared" si="13"/>
        <v>7.62</v>
      </c>
      <c r="AZ34" s="84"/>
      <c r="BA34" s="84">
        <f t="shared" si="14"/>
        <v>7.8900000000000006</v>
      </c>
      <c r="BB34" s="84"/>
      <c r="BC34" s="84">
        <f t="shared" si="15"/>
        <v>8.16</v>
      </c>
      <c r="BD34" s="84"/>
      <c r="BE34" s="76" t="e">
        <f>INT(S34*LOOKUP("*",W13:BD13,W34:BD34))</f>
        <v>#N/A</v>
      </c>
      <c r="BF34" s="76"/>
      <c r="BG34" s="76"/>
      <c r="BH34" s="77"/>
      <c r="BI34" s="12"/>
    </row>
    <row r="35" spans="1:61" s="8" customFormat="1" ht="13.5" customHeight="1">
      <c r="A35" s="152"/>
      <c r="B35" s="183"/>
      <c r="C35" s="184"/>
      <c r="D35" s="122" t="s">
        <v>13</v>
      </c>
      <c r="E35" s="123"/>
      <c r="F35" s="115">
        <f>$F$14</f>
        <v>42095</v>
      </c>
      <c r="G35" s="114"/>
      <c r="H35" s="6" t="s">
        <v>10</v>
      </c>
      <c r="I35" s="113">
        <f>$I$14</f>
        <v>43190</v>
      </c>
      <c r="J35" s="114"/>
      <c r="K35" s="116"/>
      <c r="L35" s="117"/>
      <c r="M35" s="117"/>
      <c r="N35" s="117"/>
      <c r="O35" s="118"/>
      <c r="P35" s="11"/>
      <c r="Q35" s="54">
        <v>22</v>
      </c>
      <c r="R35" s="50"/>
      <c r="S35" s="139">
        <f t="shared" si="16"/>
        <v>0</v>
      </c>
      <c r="T35" s="140"/>
      <c r="U35" s="141"/>
      <c r="V35" s="10"/>
      <c r="W35" s="82">
        <f t="shared" si="0"/>
        <v>4.1399999999999997</v>
      </c>
      <c r="X35" s="83"/>
      <c r="Y35" s="82">
        <f t="shared" si="1"/>
        <v>4.4350000000000005</v>
      </c>
      <c r="Z35" s="83"/>
      <c r="AA35" s="82">
        <f t="shared" si="2"/>
        <v>4.7300000000000004</v>
      </c>
      <c r="AB35" s="83"/>
      <c r="AC35" s="82">
        <f t="shared" si="3"/>
        <v>5.0250000000000004</v>
      </c>
      <c r="AD35" s="83"/>
      <c r="AE35" s="82">
        <f t="shared" si="4"/>
        <v>5.32</v>
      </c>
      <c r="AF35" s="83"/>
      <c r="AG35" s="82">
        <f t="shared" si="5"/>
        <v>5.6150000000000002</v>
      </c>
      <c r="AH35" s="83"/>
      <c r="AI35" s="82">
        <f t="shared" si="6"/>
        <v>5.91</v>
      </c>
      <c r="AJ35" s="83"/>
      <c r="AK35" s="82">
        <f t="shared" si="7"/>
        <v>6.2050000000000001</v>
      </c>
      <c r="AL35" s="159"/>
      <c r="AM35" s="158">
        <v>6.5</v>
      </c>
      <c r="AN35" s="159"/>
      <c r="AO35" s="158">
        <f t="shared" si="8"/>
        <v>6.7949999999999999</v>
      </c>
      <c r="AP35" s="83"/>
      <c r="AQ35" s="82">
        <f t="shared" si="9"/>
        <v>7.0900000000000007</v>
      </c>
      <c r="AR35" s="83"/>
      <c r="AS35" s="82">
        <f t="shared" si="10"/>
        <v>7.3849999999999998</v>
      </c>
      <c r="AT35" s="83"/>
      <c r="AU35" s="82">
        <f t="shared" si="11"/>
        <v>7.68</v>
      </c>
      <c r="AV35" s="83"/>
      <c r="AW35" s="82">
        <f t="shared" si="12"/>
        <v>7.9749999999999996</v>
      </c>
      <c r="AX35" s="83"/>
      <c r="AY35" s="82">
        <f t="shared" si="13"/>
        <v>8.2700000000000014</v>
      </c>
      <c r="AZ35" s="83"/>
      <c r="BA35" s="82">
        <f t="shared" si="14"/>
        <v>8.5650000000000013</v>
      </c>
      <c r="BB35" s="83"/>
      <c r="BC35" s="82">
        <f t="shared" si="15"/>
        <v>8.86</v>
      </c>
      <c r="BD35" s="83"/>
      <c r="BE35" s="76" t="e">
        <f>INT(S35*LOOKUP("*",W13:BD13,W35:BD35))</f>
        <v>#N/A</v>
      </c>
      <c r="BF35" s="76"/>
      <c r="BG35" s="76"/>
      <c r="BH35" s="77"/>
      <c r="BI35" s="12"/>
    </row>
    <row r="36" spans="1:61" s="8" customFormat="1" ht="13.5" customHeight="1">
      <c r="A36" s="152"/>
      <c r="B36" s="183"/>
      <c r="C36" s="184"/>
      <c r="D36" s="124"/>
      <c r="E36" s="125"/>
      <c r="F36" s="115">
        <f>$F$15</f>
        <v>43191</v>
      </c>
      <c r="G36" s="114"/>
      <c r="H36" s="6" t="s">
        <v>10</v>
      </c>
      <c r="I36" s="113">
        <f>$I$15</f>
        <v>45382</v>
      </c>
      <c r="J36" s="114"/>
      <c r="K36" s="116"/>
      <c r="L36" s="117"/>
      <c r="M36" s="117"/>
      <c r="N36" s="117"/>
      <c r="O36" s="118"/>
      <c r="P36" s="11"/>
      <c r="Q36" s="54">
        <v>21</v>
      </c>
      <c r="R36" s="50"/>
      <c r="S36" s="139">
        <f t="shared" si="16"/>
        <v>0</v>
      </c>
      <c r="T36" s="140"/>
      <c r="U36" s="141"/>
      <c r="V36" s="10"/>
      <c r="W36" s="84">
        <f t="shared" si="0"/>
        <v>4.1399999999999997</v>
      </c>
      <c r="X36" s="84"/>
      <c r="Y36" s="84">
        <f t="shared" si="1"/>
        <v>4.4350000000000005</v>
      </c>
      <c r="Z36" s="84"/>
      <c r="AA36" s="84">
        <f t="shared" si="2"/>
        <v>4.7300000000000004</v>
      </c>
      <c r="AB36" s="84"/>
      <c r="AC36" s="84">
        <f t="shared" si="3"/>
        <v>5.0250000000000004</v>
      </c>
      <c r="AD36" s="84"/>
      <c r="AE36" s="84">
        <f t="shared" si="4"/>
        <v>5.32</v>
      </c>
      <c r="AF36" s="84"/>
      <c r="AG36" s="84">
        <f t="shared" si="5"/>
        <v>5.6150000000000002</v>
      </c>
      <c r="AH36" s="84"/>
      <c r="AI36" s="84">
        <f t="shared" si="6"/>
        <v>5.91</v>
      </c>
      <c r="AJ36" s="84"/>
      <c r="AK36" s="84">
        <f t="shared" si="7"/>
        <v>6.2050000000000001</v>
      </c>
      <c r="AL36" s="82"/>
      <c r="AM36" s="156">
        <v>6.5</v>
      </c>
      <c r="AN36" s="157"/>
      <c r="AO36" s="83">
        <f t="shared" si="8"/>
        <v>6.7949999999999999</v>
      </c>
      <c r="AP36" s="84"/>
      <c r="AQ36" s="84">
        <f t="shared" si="9"/>
        <v>7.0900000000000007</v>
      </c>
      <c r="AR36" s="84"/>
      <c r="AS36" s="84">
        <f t="shared" si="10"/>
        <v>7.3849999999999998</v>
      </c>
      <c r="AT36" s="84"/>
      <c r="AU36" s="84">
        <f t="shared" si="11"/>
        <v>7.68</v>
      </c>
      <c r="AV36" s="84"/>
      <c r="AW36" s="84">
        <f t="shared" si="12"/>
        <v>7.9749999999999996</v>
      </c>
      <c r="AX36" s="84"/>
      <c r="AY36" s="84">
        <f t="shared" si="13"/>
        <v>8.2700000000000014</v>
      </c>
      <c r="AZ36" s="84"/>
      <c r="BA36" s="84">
        <f t="shared" si="14"/>
        <v>8.5650000000000013</v>
      </c>
      <c r="BB36" s="84"/>
      <c r="BC36" s="84">
        <f t="shared" si="15"/>
        <v>8.86</v>
      </c>
      <c r="BD36" s="84"/>
      <c r="BE36" s="76" t="e">
        <f>INT(S36*LOOKUP("*",W13:BD13,W36:BD36))</f>
        <v>#N/A</v>
      </c>
      <c r="BF36" s="76"/>
      <c r="BG36" s="76"/>
      <c r="BH36" s="77"/>
      <c r="BI36" s="12"/>
    </row>
    <row r="37" spans="1:61" s="8" customFormat="1" ht="13.5" customHeight="1">
      <c r="A37" s="153"/>
      <c r="B37" s="185"/>
      <c r="C37" s="186"/>
      <c r="D37" s="126"/>
      <c r="E37" s="127"/>
      <c r="F37" s="115">
        <f>$F$16</f>
        <v>45383</v>
      </c>
      <c r="G37" s="114"/>
      <c r="H37" s="6" t="s">
        <v>10</v>
      </c>
      <c r="I37" s="113">
        <f>$I$16</f>
        <v>46112</v>
      </c>
      <c r="J37" s="114"/>
      <c r="K37" s="116"/>
      <c r="L37" s="117"/>
      <c r="M37" s="117"/>
      <c r="N37" s="117"/>
      <c r="O37" s="118"/>
      <c r="P37" s="11"/>
      <c r="Q37" s="54">
        <v>21</v>
      </c>
      <c r="R37" s="50"/>
      <c r="S37" s="139">
        <f t="shared" si="16"/>
        <v>0</v>
      </c>
      <c r="T37" s="140"/>
      <c r="U37" s="141"/>
      <c r="V37" s="10"/>
      <c r="W37" s="84">
        <f t="shared" si="0"/>
        <v>3.84</v>
      </c>
      <c r="X37" s="84"/>
      <c r="Y37" s="84">
        <f t="shared" si="1"/>
        <v>4.1100000000000003</v>
      </c>
      <c r="Z37" s="84"/>
      <c r="AA37" s="84">
        <f t="shared" si="2"/>
        <v>4.38</v>
      </c>
      <c r="AB37" s="84"/>
      <c r="AC37" s="84">
        <f t="shared" si="3"/>
        <v>4.6500000000000004</v>
      </c>
      <c r="AD37" s="84"/>
      <c r="AE37" s="84">
        <f t="shared" si="4"/>
        <v>4.92</v>
      </c>
      <c r="AF37" s="84"/>
      <c r="AG37" s="84">
        <f t="shared" si="5"/>
        <v>5.1899999999999995</v>
      </c>
      <c r="AH37" s="84"/>
      <c r="AI37" s="84">
        <f t="shared" si="6"/>
        <v>5.46</v>
      </c>
      <c r="AJ37" s="84"/>
      <c r="AK37" s="84">
        <f t="shared" si="7"/>
        <v>5.73</v>
      </c>
      <c r="AL37" s="82"/>
      <c r="AM37" s="160">
        <v>6</v>
      </c>
      <c r="AN37" s="161"/>
      <c r="AO37" s="83">
        <f t="shared" si="8"/>
        <v>6.2700000000000005</v>
      </c>
      <c r="AP37" s="84"/>
      <c r="AQ37" s="84">
        <f t="shared" si="9"/>
        <v>6.5400000000000009</v>
      </c>
      <c r="AR37" s="84"/>
      <c r="AS37" s="84">
        <f t="shared" si="10"/>
        <v>6.81</v>
      </c>
      <c r="AT37" s="84"/>
      <c r="AU37" s="84">
        <f t="shared" si="11"/>
        <v>7.08</v>
      </c>
      <c r="AV37" s="84"/>
      <c r="AW37" s="84">
        <f t="shared" si="12"/>
        <v>7.35</v>
      </c>
      <c r="AX37" s="84"/>
      <c r="AY37" s="84">
        <f t="shared" si="13"/>
        <v>7.62</v>
      </c>
      <c r="AZ37" s="84"/>
      <c r="BA37" s="84">
        <f t="shared" si="14"/>
        <v>7.8900000000000006</v>
      </c>
      <c r="BB37" s="84"/>
      <c r="BC37" s="84">
        <f t="shared" si="15"/>
        <v>8.16</v>
      </c>
      <c r="BD37" s="84"/>
      <c r="BE37" s="76" t="e">
        <f>INT(S37*LOOKUP("*",W13:BD13,W37:BD37))</f>
        <v>#N/A</v>
      </c>
      <c r="BF37" s="76"/>
      <c r="BG37" s="76"/>
      <c r="BH37" s="77"/>
      <c r="BI37" s="12"/>
    </row>
    <row r="38" spans="1:61" s="8" customFormat="1" ht="13.5" customHeight="1">
      <c r="A38" s="178">
        <v>37</v>
      </c>
      <c r="B38" s="102" t="s">
        <v>20</v>
      </c>
      <c r="C38" s="103"/>
      <c r="D38" s="103"/>
      <c r="E38" s="104"/>
      <c r="F38" s="115">
        <f>$F$14</f>
        <v>42095</v>
      </c>
      <c r="G38" s="114"/>
      <c r="H38" s="6" t="s">
        <v>10</v>
      </c>
      <c r="I38" s="113">
        <f>$I$14</f>
        <v>43190</v>
      </c>
      <c r="J38" s="114"/>
      <c r="K38" s="116"/>
      <c r="L38" s="117"/>
      <c r="M38" s="117"/>
      <c r="N38" s="117"/>
      <c r="O38" s="118"/>
      <c r="P38" s="11"/>
      <c r="Q38" s="54">
        <v>24</v>
      </c>
      <c r="R38" s="50"/>
      <c r="S38" s="139">
        <f t="shared" si="16"/>
        <v>0</v>
      </c>
      <c r="T38" s="140"/>
      <c r="U38" s="141"/>
      <c r="V38" s="10"/>
      <c r="W38" s="177">
        <f t="shared" si="0"/>
        <v>10.440000000000001</v>
      </c>
      <c r="X38" s="155"/>
      <c r="Y38" s="154">
        <f t="shared" si="1"/>
        <v>11.260000000000002</v>
      </c>
      <c r="Z38" s="155"/>
      <c r="AA38" s="154">
        <f t="shared" si="2"/>
        <v>12.080000000000002</v>
      </c>
      <c r="AB38" s="155"/>
      <c r="AC38" s="154">
        <f t="shared" si="3"/>
        <v>12.9</v>
      </c>
      <c r="AD38" s="155"/>
      <c r="AE38" s="154">
        <f t="shared" si="4"/>
        <v>13.72</v>
      </c>
      <c r="AF38" s="155"/>
      <c r="AG38" s="154">
        <f t="shared" si="5"/>
        <v>14.540000000000001</v>
      </c>
      <c r="AH38" s="155"/>
      <c r="AI38" s="154">
        <f t="shared" si="6"/>
        <v>15.36</v>
      </c>
      <c r="AJ38" s="155"/>
      <c r="AK38" s="154">
        <f t="shared" si="7"/>
        <v>16.18</v>
      </c>
      <c r="AL38" s="176"/>
      <c r="AM38" s="175">
        <v>17</v>
      </c>
      <c r="AN38" s="176"/>
      <c r="AO38" s="175">
        <f t="shared" si="8"/>
        <v>17.82</v>
      </c>
      <c r="AP38" s="155"/>
      <c r="AQ38" s="154">
        <f t="shared" si="9"/>
        <v>18.64</v>
      </c>
      <c r="AR38" s="155"/>
      <c r="AS38" s="154">
        <f t="shared" si="10"/>
        <v>19.459999999999997</v>
      </c>
      <c r="AT38" s="155"/>
      <c r="AU38" s="154">
        <f t="shared" si="11"/>
        <v>20.279999999999998</v>
      </c>
      <c r="AV38" s="155"/>
      <c r="AW38" s="154">
        <f t="shared" si="12"/>
        <v>21.1</v>
      </c>
      <c r="AX38" s="155"/>
      <c r="AY38" s="154">
        <f t="shared" si="13"/>
        <v>21.92</v>
      </c>
      <c r="AZ38" s="155"/>
      <c r="BA38" s="154">
        <f t="shared" si="14"/>
        <v>22.740000000000002</v>
      </c>
      <c r="BB38" s="155"/>
      <c r="BC38" s="154">
        <f t="shared" si="15"/>
        <v>23.56</v>
      </c>
      <c r="BD38" s="155"/>
      <c r="BE38" s="76" t="e">
        <f>INT(S38*LOOKUP("*",W13:BD13,W38:BD38))</f>
        <v>#N/A</v>
      </c>
      <c r="BF38" s="76"/>
      <c r="BG38" s="76"/>
      <c r="BH38" s="77"/>
      <c r="BI38" s="12"/>
    </row>
    <row r="39" spans="1:61" s="8" customFormat="1" ht="13.5" customHeight="1">
      <c r="A39" s="179"/>
      <c r="B39" s="105"/>
      <c r="C39" s="106"/>
      <c r="D39" s="106"/>
      <c r="E39" s="107"/>
      <c r="F39" s="115">
        <f>$F$15</f>
        <v>43191</v>
      </c>
      <c r="G39" s="114"/>
      <c r="H39" s="6" t="s">
        <v>10</v>
      </c>
      <c r="I39" s="113">
        <f>$I$15</f>
        <v>45382</v>
      </c>
      <c r="J39" s="114"/>
      <c r="K39" s="116"/>
      <c r="L39" s="117"/>
      <c r="M39" s="117"/>
      <c r="N39" s="117"/>
      <c r="O39" s="118"/>
      <c r="P39" s="11"/>
      <c r="Q39" s="54">
        <v>24</v>
      </c>
      <c r="R39" s="50"/>
      <c r="S39" s="139">
        <f t="shared" si="16"/>
        <v>0</v>
      </c>
      <c r="T39" s="140"/>
      <c r="U39" s="141"/>
      <c r="V39" s="10"/>
      <c r="W39" s="83">
        <f t="shared" si="0"/>
        <v>9.2399999999999984</v>
      </c>
      <c r="X39" s="84"/>
      <c r="Y39" s="84">
        <f t="shared" si="1"/>
        <v>9.9600000000000009</v>
      </c>
      <c r="Z39" s="84"/>
      <c r="AA39" s="84">
        <f t="shared" si="2"/>
        <v>10.68</v>
      </c>
      <c r="AB39" s="84"/>
      <c r="AC39" s="84">
        <f t="shared" si="3"/>
        <v>11.4</v>
      </c>
      <c r="AD39" s="84"/>
      <c r="AE39" s="84">
        <f t="shared" si="4"/>
        <v>12.12</v>
      </c>
      <c r="AF39" s="84"/>
      <c r="AG39" s="84">
        <f t="shared" si="5"/>
        <v>12.84</v>
      </c>
      <c r="AH39" s="84"/>
      <c r="AI39" s="84">
        <f t="shared" si="6"/>
        <v>13.56</v>
      </c>
      <c r="AJ39" s="84"/>
      <c r="AK39" s="84">
        <f t="shared" si="7"/>
        <v>14.28</v>
      </c>
      <c r="AL39" s="82"/>
      <c r="AM39" s="156">
        <v>15</v>
      </c>
      <c r="AN39" s="157"/>
      <c r="AO39" s="83">
        <f t="shared" si="8"/>
        <v>15.72</v>
      </c>
      <c r="AP39" s="84"/>
      <c r="AQ39" s="84">
        <f t="shared" si="9"/>
        <v>16.440000000000001</v>
      </c>
      <c r="AR39" s="84"/>
      <c r="AS39" s="84">
        <f t="shared" si="10"/>
        <v>17.16</v>
      </c>
      <c r="AT39" s="84"/>
      <c r="AU39" s="84">
        <f t="shared" si="11"/>
        <v>17.880000000000003</v>
      </c>
      <c r="AV39" s="84"/>
      <c r="AW39" s="84">
        <f t="shared" si="12"/>
        <v>18.600000000000001</v>
      </c>
      <c r="AX39" s="84"/>
      <c r="AY39" s="84">
        <f t="shared" si="13"/>
        <v>19.320000000000004</v>
      </c>
      <c r="AZ39" s="84"/>
      <c r="BA39" s="84">
        <f t="shared" si="14"/>
        <v>20.040000000000003</v>
      </c>
      <c r="BB39" s="84"/>
      <c r="BC39" s="84">
        <f t="shared" si="15"/>
        <v>20.76</v>
      </c>
      <c r="BD39" s="84"/>
      <c r="BE39" s="76" t="e">
        <f>INT(S39*LOOKUP("*",W13:BD13,W39:BD39))</f>
        <v>#N/A</v>
      </c>
      <c r="BF39" s="76"/>
      <c r="BG39" s="76"/>
      <c r="BH39" s="77"/>
      <c r="BI39" s="12"/>
    </row>
    <row r="40" spans="1:61" s="8" customFormat="1" ht="13.5" customHeight="1" thickBot="1">
      <c r="A40" s="180"/>
      <c r="B40" s="108"/>
      <c r="C40" s="109"/>
      <c r="D40" s="109"/>
      <c r="E40" s="110"/>
      <c r="F40" s="111">
        <f>$F$16</f>
        <v>45383</v>
      </c>
      <c r="G40" s="112"/>
      <c r="H40" s="7" t="s">
        <v>10</v>
      </c>
      <c r="I40" s="113">
        <f>$I$16</f>
        <v>46112</v>
      </c>
      <c r="J40" s="114"/>
      <c r="K40" s="116"/>
      <c r="L40" s="117"/>
      <c r="M40" s="117"/>
      <c r="N40" s="117"/>
      <c r="O40" s="118"/>
      <c r="P40" s="11"/>
      <c r="Q40" s="54">
        <v>23</v>
      </c>
      <c r="R40" s="50"/>
      <c r="S40" s="139">
        <f t="shared" si="16"/>
        <v>0</v>
      </c>
      <c r="T40" s="140"/>
      <c r="U40" s="141"/>
      <c r="V40" s="10"/>
      <c r="W40" s="83">
        <f t="shared" si="0"/>
        <v>9.2399999999999984</v>
      </c>
      <c r="X40" s="84"/>
      <c r="Y40" s="84">
        <f t="shared" si="1"/>
        <v>9.9600000000000009</v>
      </c>
      <c r="Z40" s="84"/>
      <c r="AA40" s="84">
        <f t="shared" si="2"/>
        <v>10.68</v>
      </c>
      <c r="AB40" s="84"/>
      <c r="AC40" s="84">
        <f t="shared" si="3"/>
        <v>11.4</v>
      </c>
      <c r="AD40" s="84"/>
      <c r="AE40" s="84">
        <f t="shared" si="4"/>
        <v>12.12</v>
      </c>
      <c r="AF40" s="84"/>
      <c r="AG40" s="84">
        <f t="shared" si="5"/>
        <v>12.84</v>
      </c>
      <c r="AH40" s="84"/>
      <c r="AI40" s="84">
        <f t="shared" si="6"/>
        <v>13.56</v>
      </c>
      <c r="AJ40" s="84"/>
      <c r="AK40" s="84">
        <f t="shared" si="7"/>
        <v>14.28</v>
      </c>
      <c r="AL40" s="82"/>
      <c r="AM40" s="156">
        <v>15</v>
      </c>
      <c r="AN40" s="157"/>
      <c r="AO40" s="83">
        <f t="shared" si="8"/>
        <v>15.72</v>
      </c>
      <c r="AP40" s="84"/>
      <c r="AQ40" s="84">
        <f t="shared" si="9"/>
        <v>16.440000000000001</v>
      </c>
      <c r="AR40" s="84"/>
      <c r="AS40" s="84">
        <f t="shared" si="10"/>
        <v>17.16</v>
      </c>
      <c r="AT40" s="84"/>
      <c r="AU40" s="84">
        <f t="shared" si="11"/>
        <v>17.880000000000003</v>
      </c>
      <c r="AV40" s="84"/>
      <c r="AW40" s="84">
        <f t="shared" si="12"/>
        <v>18.600000000000001</v>
      </c>
      <c r="AX40" s="84"/>
      <c r="AY40" s="84">
        <f t="shared" si="13"/>
        <v>19.320000000000004</v>
      </c>
      <c r="AZ40" s="84"/>
      <c r="BA40" s="84">
        <f t="shared" si="14"/>
        <v>20.040000000000003</v>
      </c>
      <c r="BB40" s="84"/>
      <c r="BC40" s="84">
        <f t="shared" si="15"/>
        <v>20.76</v>
      </c>
      <c r="BD40" s="84"/>
      <c r="BE40" s="76" t="e">
        <f>INT(S40*LOOKUP("*",W13:BD13,W40:BD40))</f>
        <v>#N/A</v>
      </c>
      <c r="BF40" s="76"/>
      <c r="BG40" s="76"/>
      <c r="BH40" s="77"/>
      <c r="BI40" s="42"/>
    </row>
    <row r="41" spans="1:61" ht="13.5" customHeight="1">
      <c r="B41" s="73" t="s">
        <v>25</v>
      </c>
      <c r="C41" s="74"/>
      <c r="D41" s="74"/>
      <c r="E41" s="74"/>
      <c r="F41" s="74"/>
      <c r="G41" s="74"/>
      <c r="H41" s="74"/>
      <c r="I41" s="74"/>
      <c r="J41" s="74"/>
      <c r="K41" s="116">
        <f>SUM(K14:N40)</f>
        <v>0</v>
      </c>
      <c r="L41" s="117"/>
      <c r="M41" s="117"/>
      <c r="N41" s="117"/>
      <c r="O41" s="118"/>
      <c r="P41" s="13"/>
      <c r="R41" s="50"/>
      <c r="S41" s="139">
        <f>SUM(S14:U40)</f>
        <v>0</v>
      </c>
      <c r="T41" s="140"/>
      <c r="U41" s="141"/>
      <c r="V41" s="10"/>
      <c r="W41" s="53"/>
      <c r="X41" s="53"/>
      <c r="Y41" s="53"/>
      <c r="Z41" s="53"/>
      <c r="AA41" s="53"/>
      <c r="AB41" s="53"/>
      <c r="AC41" s="53"/>
      <c r="AD41" s="53"/>
      <c r="AE41" s="53"/>
      <c r="AF41" s="53"/>
      <c r="AG41" s="53"/>
      <c r="AH41" s="53"/>
      <c r="AI41" s="53"/>
      <c r="AJ41" s="53"/>
      <c r="AK41" s="53"/>
      <c r="AL41" s="53"/>
      <c r="AM41" s="53"/>
      <c r="AN41" s="53"/>
      <c r="AO41" s="53"/>
      <c r="AV41" s="43"/>
      <c r="AW41" s="230" t="s">
        <v>76</v>
      </c>
      <c r="AX41" s="231"/>
      <c r="AY41" s="231"/>
      <c r="AZ41" s="231"/>
      <c r="BA41" s="231"/>
      <c r="BB41" s="231"/>
      <c r="BC41" s="231"/>
      <c r="BD41" s="232"/>
      <c r="BE41" s="89" t="e">
        <f>SUM(BE14:BH40)</f>
        <v>#N/A</v>
      </c>
      <c r="BF41" s="89"/>
      <c r="BG41" s="89"/>
      <c r="BH41" s="89"/>
      <c r="BI41" s="44" t="s">
        <v>22</v>
      </c>
    </row>
    <row r="42" spans="1:61" ht="3.75" customHeight="1">
      <c r="V42" s="4"/>
      <c r="W42" s="4"/>
      <c r="X42" s="4"/>
      <c r="Y42" s="4"/>
      <c r="Z42" s="4"/>
      <c r="AA42" s="4"/>
      <c r="AB42" s="4"/>
      <c r="AC42" s="4"/>
      <c r="AD42" s="4"/>
      <c r="AE42" s="4"/>
      <c r="AF42" s="4"/>
      <c r="AG42" s="4"/>
      <c r="AH42" s="4"/>
      <c r="AI42" s="4"/>
      <c r="AJ42" s="4"/>
      <c r="AK42" s="4"/>
      <c r="AL42" s="4"/>
      <c r="AM42" s="4"/>
      <c r="AN42" s="4"/>
      <c r="AO42" s="4"/>
      <c r="AV42" s="26"/>
      <c r="AW42" s="233"/>
      <c r="AX42" s="234"/>
      <c r="AY42" s="234"/>
      <c r="AZ42" s="234"/>
      <c r="BA42" s="234"/>
      <c r="BB42" s="234"/>
      <c r="BC42" s="234"/>
      <c r="BD42" s="235"/>
      <c r="BE42" s="90"/>
      <c r="BF42" s="90"/>
      <c r="BG42" s="90"/>
      <c r="BH42" s="90"/>
      <c r="BI42" s="45"/>
    </row>
    <row r="43" spans="1:61" ht="7.5" customHeight="1" thickBot="1">
      <c r="AV43" s="26"/>
      <c r="AW43" s="236"/>
      <c r="AX43" s="237"/>
      <c r="AY43" s="237"/>
      <c r="AZ43" s="237"/>
      <c r="BA43" s="237"/>
      <c r="BB43" s="237"/>
      <c r="BC43" s="237"/>
      <c r="BD43" s="238"/>
      <c r="BE43" s="91"/>
      <c r="BF43" s="91"/>
      <c r="BG43" s="91"/>
      <c r="BH43" s="91"/>
      <c r="BI43" s="46"/>
    </row>
    <row r="44" spans="1:61" ht="12" customHeight="1">
      <c r="A44" s="193" t="s">
        <v>34</v>
      </c>
      <c r="B44" s="194"/>
      <c r="C44" s="194"/>
      <c r="D44" s="204" t="s">
        <v>61</v>
      </c>
      <c r="E44" s="205"/>
      <c r="F44" s="205"/>
      <c r="G44" s="205"/>
      <c r="H44" s="205"/>
      <c r="I44" s="205"/>
      <c r="J44" s="205"/>
      <c r="K44" s="205"/>
      <c r="L44" s="205"/>
      <c r="M44" s="205"/>
      <c r="N44" s="205"/>
      <c r="O44" s="205"/>
      <c r="P44" s="205"/>
      <c r="Q44" s="205"/>
      <c r="R44" s="205"/>
      <c r="S44" s="206"/>
      <c r="T44" s="16"/>
      <c r="U44" s="21"/>
      <c r="V44" s="25"/>
      <c r="W44" s="199" t="s">
        <v>23</v>
      </c>
      <c r="X44" s="200"/>
      <c r="Y44" s="193" t="s">
        <v>26</v>
      </c>
      <c r="Z44" s="194"/>
      <c r="AA44" s="194"/>
      <c r="AB44" s="194"/>
      <c r="AC44" s="195"/>
      <c r="AD44" s="189" t="s">
        <v>31</v>
      </c>
      <c r="AE44" s="190"/>
      <c r="AF44" s="190"/>
      <c r="AG44" s="190"/>
      <c r="AH44" s="191"/>
      <c r="AI44" s="27"/>
      <c r="AJ44" s="27"/>
      <c r="AK44" s="27"/>
      <c r="AL44" s="28" t="s">
        <v>33</v>
      </c>
    </row>
    <row r="45" spans="1:61" ht="12.75" customHeight="1">
      <c r="A45" s="179"/>
      <c r="B45" s="196"/>
      <c r="C45" s="196"/>
      <c r="D45" s="207"/>
      <c r="E45" s="208"/>
      <c r="F45" s="208"/>
      <c r="G45" s="208"/>
      <c r="H45" s="208"/>
      <c r="I45" s="208"/>
      <c r="J45" s="208"/>
      <c r="K45" s="208"/>
      <c r="L45" s="208"/>
      <c r="M45" s="208"/>
      <c r="N45" s="208"/>
      <c r="O45" s="208"/>
      <c r="P45" s="208"/>
      <c r="Q45" s="208"/>
      <c r="R45" s="208"/>
      <c r="S45" s="209"/>
      <c r="T45" s="22" t="s">
        <v>28</v>
      </c>
      <c r="U45" s="61">
        <f>S41</f>
        <v>0</v>
      </c>
      <c r="V45" s="61"/>
      <c r="W45" s="61"/>
      <c r="X45" s="17"/>
      <c r="Y45" s="22" t="s">
        <v>27</v>
      </c>
      <c r="Z45" s="75">
        <v>0.02</v>
      </c>
      <c r="AA45" s="75"/>
      <c r="AB45" s="75"/>
      <c r="AC45" s="26"/>
      <c r="AD45" s="29" t="s">
        <v>29</v>
      </c>
      <c r="AE45" s="196" t="s">
        <v>30</v>
      </c>
      <c r="AF45" s="196"/>
      <c r="AG45" s="196"/>
      <c r="AH45" s="20"/>
      <c r="AI45" s="201">
        <f>ROUNDDOWN(U45*Z45,0)</f>
        <v>0</v>
      </c>
      <c r="AJ45" s="90"/>
      <c r="AK45" s="90"/>
      <c r="AL45" s="30"/>
      <c r="AO45" s="63" t="s">
        <v>53</v>
      </c>
      <c r="AP45" s="64"/>
      <c r="AQ45" s="64"/>
      <c r="AR45" s="64" t="s">
        <v>52</v>
      </c>
      <c r="AS45" s="64"/>
      <c r="AT45" s="64"/>
      <c r="AU45" s="64"/>
      <c r="AV45" s="64"/>
      <c r="AW45" s="64"/>
      <c r="AX45" s="64"/>
      <c r="AY45" s="64"/>
      <c r="AZ45" s="64"/>
      <c r="BA45" s="64" t="s">
        <v>51</v>
      </c>
      <c r="BB45" s="64"/>
      <c r="BC45" s="64"/>
      <c r="BD45" s="64"/>
      <c r="BE45" s="71"/>
      <c r="BF45" s="68" t="s">
        <v>60</v>
      </c>
      <c r="BG45" s="69"/>
      <c r="BH45" s="69"/>
      <c r="BI45" s="70"/>
    </row>
    <row r="46" spans="1:61" ht="11.25" thickBot="1">
      <c r="A46" s="197"/>
      <c r="B46" s="198"/>
      <c r="C46" s="198"/>
      <c r="D46" s="210"/>
      <c r="E46" s="211"/>
      <c r="F46" s="211"/>
      <c r="G46" s="211"/>
      <c r="H46" s="211"/>
      <c r="I46" s="211"/>
      <c r="J46" s="211"/>
      <c r="K46" s="211"/>
      <c r="L46" s="211"/>
      <c r="M46" s="211"/>
      <c r="N46" s="211"/>
      <c r="O46" s="211"/>
      <c r="P46" s="211"/>
      <c r="Q46" s="211"/>
      <c r="R46" s="211"/>
      <c r="S46" s="212"/>
      <c r="T46" s="18"/>
      <c r="U46" s="62"/>
      <c r="V46" s="62"/>
      <c r="W46" s="62"/>
      <c r="X46" s="19"/>
      <c r="Y46" s="14"/>
      <c r="Z46" s="192">
        <v>1000</v>
      </c>
      <c r="AA46" s="192"/>
      <c r="AB46" s="192"/>
      <c r="AC46" s="15"/>
      <c r="AD46" s="214" t="s">
        <v>32</v>
      </c>
      <c r="AE46" s="215"/>
      <c r="AF46" s="215"/>
      <c r="AG46" s="215"/>
      <c r="AH46" s="216"/>
      <c r="AI46" s="202"/>
      <c r="AJ46" s="203"/>
      <c r="AK46" s="203"/>
      <c r="AL46" s="31"/>
      <c r="AO46" s="64"/>
      <c r="AP46" s="64"/>
      <c r="AQ46" s="64"/>
      <c r="AR46" s="72"/>
      <c r="AS46" s="72"/>
      <c r="AT46" s="72"/>
      <c r="AU46" s="72"/>
      <c r="AV46" s="72"/>
      <c r="AW46" s="72"/>
      <c r="AX46" s="72"/>
      <c r="AY46" s="72"/>
      <c r="AZ46" s="72"/>
      <c r="BA46" s="72"/>
      <c r="BB46" s="72"/>
      <c r="BC46" s="72"/>
      <c r="BD46" s="73"/>
      <c r="BE46" s="74"/>
      <c r="BF46" s="65"/>
      <c r="BG46" s="66"/>
      <c r="BH46" s="66"/>
      <c r="BI46" s="67"/>
    </row>
    <row r="47" spans="1:61">
      <c r="A47" s="4" t="s">
        <v>54</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O47" s="64"/>
      <c r="AP47" s="64"/>
      <c r="AQ47" s="64"/>
      <c r="AR47" s="72"/>
      <c r="AS47" s="72"/>
      <c r="AT47" s="72"/>
      <c r="AU47" s="72"/>
      <c r="AV47" s="72"/>
      <c r="AW47" s="72"/>
      <c r="AX47" s="72"/>
      <c r="AY47" s="72"/>
      <c r="AZ47" s="72"/>
      <c r="BA47" s="72"/>
      <c r="BB47" s="72"/>
      <c r="BC47" s="72"/>
      <c r="BD47" s="73"/>
      <c r="BE47" s="74"/>
      <c r="BF47" s="65"/>
      <c r="BG47" s="66"/>
      <c r="BH47" s="66"/>
      <c r="BI47" s="67"/>
    </row>
  </sheetData>
  <mergeCells count="718">
    <mergeCell ref="W39:X39"/>
    <mergeCell ref="Y39:Z39"/>
    <mergeCell ref="AA39:AB39"/>
    <mergeCell ref="AU38:AV38"/>
    <mergeCell ref="AW38:AX38"/>
    <mergeCell ref="AW35:AX35"/>
    <mergeCell ref="AY35:AZ35"/>
    <mergeCell ref="S41:U41"/>
    <mergeCell ref="AW41:BD43"/>
    <mergeCell ref="AS39:AT39"/>
    <mergeCell ref="AU39:AV39"/>
    <mergeCell ref="AW39:AX39"/>
    <mergeCell ref="AK38:AL38"/>
    <mergeCell ref="W40:X40"/>
    <mergeCell ref="AY38:AZ38"/>
    <mergeCell ref="AI38:AJ38"/>
    <mergeCell ref="BA38:BB38"/>
    <mergeCell ref="AY39:AZ39"/>
    <mergeCell ref="BA39:BB39"/>
    <mergeCell ref="BC39:BD39"/>
    <mergeCell ref="AO38:AP38"/>
    <mergeCell ref="AG39:AH39"/>
    <mergeCell ref="AI39:AJ39"/>
    <mergeCell ref="AO39:AP39"/>
    <mergeCell ref="AQ39:AR39"/>
    <mergeCell ref="AQ38:AR38"/>
    <mergeCell ref="BA35:BB35"/>
    <mergeCell ref="AK35:AL35"/>
    <mergeCell ref="BC35:BD35"/>
    <mergeCell ref="AU36:AV36"/>
    <mergeCell ref="AW36:AX36"/>
    <mergeCell ref="AY36:AZ36"/>
    <mergeCell ref="BA36:BB36"/>
    <mergeCell ref="BC36:BD36"/>
    <mergeCell ref="AM36:AN36"/>
    <mergeCell ref="AO36:AP36"/>
    <mergeCell ref="AS36:AT36"/>
    <mergeCell ref="AQ36:AR36"/>
    <mergeCell ref="BC38:BD38"/>
    <mergeCell ref="AY27:AZ27"/>
    <mergeCell ref="BA27:BB27"/>
    <mergeCell ref="BC27:BD27"/>
    <mergeCell ref="Y29:Z29"/>
    <mergeCell ref="AA29:AB29"/>
    <mergeCell ref="AC29:AD29"/>
    <mergeCell ref="AE29:AF29"/>
    <mergeCell ref="AG29:AH29"/>
    <mergeCell ref="AI29:AJ29"/>
    <mergeCell ref="AS29:AT29"/>
    <mergeCell ref="AU29:AV29"/>
    <mergeCell ref="AW29:AX29"/>
    <mergeCell ref="AY29:AZ29"/>
    <mergeCell ref="BA29:BB29"/>
    <mergeCell ref="BC29:BD29"/>
    <mergeCell ref="AO29:AP29"/>
    <mergeCell ref="BA26:BB26"/>
    <mergeCell ref="AU20:AV20"/>
    <mergeCell ref="AY25:AZ25"/>
    <mergeCell ref="AS18:AT18"/>
    <mergeCell ref="AU18:AV18"/>
    <mergeCell ref="BC26:BD26"/>
    <mergeCell ref="AM19:AN19"/>
    <mergeCell ref="BC19:BD19"/>
    <mergeCell ref="AQ19:AR19"/>
    <mergeCell ref="AS19:AT19"/>
    <mergeCell ref="AS26:AT26"/>
    <mergeCell ref="AQ20:AR20"/>
    <mergeCell ref="AS20:AT20"/>
    <mergeCell ref="AM25:AN25"/>
    <mergeCell ref="AO25:AP25"/>
    <mergeCell ref="AQ25:AR25"/>
    <mergeCell ref="AM18:AN18"/>
    <mergeCell ref="AU26:AV26"/>
    <mergeCell ref="AW26:AX26"/>
    <mergeCell ref="BC22:BD22"/>
    <mergeCell ref="AM22:AN22"/>
    <mergeCell ref="BA22:BB22"/>
    <mergeCell ref="AQ22:AR22"/>
    <mergeCell ref="AU22:AV22"/>
    <mergeCell ref="AU8:BF8"/>
    <mergeCell ref="AU6:BF6"/>
    <mergeCell ref="A6:S6"/>
    <mergeCell ref="A3:S4"/>
    <mergeCell ref="AE14:AF14"/>
    <mergeCell ref="AC14:AD14"/>
    <mergeCell ref="AA14:AB14"/>
    <mergeCell ref="Y14:Z14"/>
    <mergeCell ref="AQ14:AR14"/>
    <mergeCell ref="AO14:AP14"/>
    <mergeCell ref="AM14:AN14"/>
    <mergeCell ref="AK14:AL14"/>
    <mergeCell ref="BC14:BD14"/>
    <mergeCell ref="BA14:BB14"/>
    <mergeCell ref="AY14:AZ14"/>
    <mergeCell ref="AW14:AX14"/>
    <mergeCell ref="AU14:AV14"/>
    <mergeCell ref="AS14:AT14"/>
    <mergeCell ref="O7:R7"/>
    <mergeCell ref="S14:U14"/>
    <mergeCell ref="AK13:AL13"/>
    <mergeCell ref="AM13:AN13"/>
    <mergeCell ref="AO13:AP13"/>
    <mergeCell ref="AQ13:AR13"/>
    <mergeCell ref="AI45:AK46"/>
    <mergeCell ref="D44:S46"/>
    <mergeCell ref="A7:C8"/>
    <mergeCell ref="D7:E7"/>
    <mergeCell ref="I7:N7"/>
    <mergeCell ref="G7:H7"/>
    <mergeCell ref="O8:P8"/>
    <mergeCell ref="AD46:AH46"/>
    <mergeCell ref="K31:O31"/>
    <mergeCell ref="K33:O33"/>
    <mergeCell ref="K23:O23"/>
    <mergeCell ref="K24:O24"/>
    <mergeCell ref="K25:O25"/>
    <mergeCell ref="K26:O26"/>
    <mergeCell ref="K27:O27"/>
    <mergeCell ref="K28:O28"/>
    <mergeCell ref="K17:O17"/>
    <mergeCell ref="K18:O18"/>
    <mergeCell ref="K19:O19"/>
    <mergeCell ref="K16:O16"/>
    <mergeCell ref="K14:O14"/>
    <mergeCell ref="K15:O15"/>
    <mergeCell ref="AI14:AJ14"/>
    <mergeCell ref="AG14:AH14"/>
    <mergeCell ref="K41:O41"/>
    <mergeCell ref="K40:O40"/>
    <mergeCell ref="K39:O39"/>
    <mergeCell ref="K38:O38"/>
    <mergeCell ref="K35:O35"/>
    <mergeCell ref="K36:O36"/>
    <mergeCell ref="K37:O37"/>
    <mergeCell ref="K29:O29"/>
    <mergeCell ref="K32:O32"/>
    <mergeCell ref="Z46:AB46"/>
    <mergeCell ref="Y44:AC44"/>
    <mergeCell ref="A44:C46"/>
    <mergeCell ref="AG16:AH16"/>
    <mergeCell ref="AA31:AB31"/>
    <mergeCell ref="AC31:AD31"/>
    <mergeCell ref="AE31:AF31"/>
    <mergeCell ref="AG31:AH31"/>
    <mergeCell ref="AE45:AG45"/>
    <mergeCell ref="W44:X44"/>
    <mergeCell ref="W23:X23"/>
    <mergeCell ref="Y23:Z23"/>
    <mergeCell ref="AA23:AB23"/>
    <mergeCell ref="AG23:AH23"/>
    <mergeCell ref="W26:X26"/>
    <mergeCell ref="Y26:Z26"/>
    <mergeCell ref="W25:X25"/>
    <mergeCell ref="Y25:Z25"/>
    <mergeCell ref="AA26:AB26"/>
    <mergeCell ref="W27:X27"/>
    <mergeCell ref="Y27:Z27"/>
    <mergeCell ref="AA27:AB27"/>
    <mergeCell ref="AC27:AD27"/>
    <mergeCell ref="AE27:AF27"/>
    <mergeCell ref="AD44:AH44"/>
    <mergeCell ref="A23:A25"/>
    <mergeCell ref="B20:E22"/>
    <mergeCell ref="B17:E19"/>
    <mergeCell ref="A14:A16"/>
    <mergeCell ref="S15:U15"/>
    <mergeCell ref="S16:U16"/>
    <mergeCell ref="B14:E16"/>
    <mergeCell ref="K20:O20"/>
    <mergeCell ref="A20:A22"/>
    <mergeCell ref="Y30:Z30"/>
    <mergeCell ref="AA30:AB30"/>
    <mergeCell ref="AC30:AD30"/>
    <mergeCell ref="AE30:AF30"/>
    <mergeCell ref="AG30:AH30"/>
    <mergeCell ref="W32:X32"/>
    <mergeCell ref="Y32:Z32"/>
    <mergeCell ref="AA32:AB32"/>
    <mergeCell ref="AC32:AD32"/>
    <mergeCell ref="AE32:AF32"/>
    <mergeCell ref="W33:X33"/>
    <mergeCell ref="Y33:Z33"/>
    <mergeCell ref="AA33:AB33"/>
    <mergeCell ref="AC33:AD33"/>
    <mergeCell ref="W15:X15"/>
    <mergeCell ref="Y15:Z15"/>
    <mergeCell ref="AA15:AB15"/>
    <mergeCell ref="W16:X16"/>
    <mergeCell ref="Y16:Z16"/>
    <mergeCell ref="W19:X19"/>
    <mergeCell ref="Y19:Z19"/>
    <mergeCell ref="W14:X14"/>
    <mergeCell ref="AC15:AD15"/>
    <mergeCell ref="AE15:AF15"/>
    <mergeCell ref="AG15:AH15"/>
    <mergeCell ref="AA19:AB19"/>
    <mergeCell ref="AC19:AD19"/>
    <mergeCell ref="AE19:AF19"/>
    <mergeCell ref="AG19:AH19"/>
    <mergeCell ref="AC16:AD16"/>
    <mergeCell ref="AE16:AF16"/>
    <mergeCell ref="AA16:AB16"/>
    <mergeCell ref="A38:A40"/>
    <mergeCell ref="A26:A28"/>
    <mergeCell ref="A29:A31"/>
    <mergeCell ref="B32:C37"/>
    <mergeCell ref="A17:A19"/>
    <mergeCell ref="AI22:AJ22"/>
    <mergeCell ref="W22:X22"/>
    <mergeCell ref="Y22:Z22"/>
    <mergeCell ref="AA22:AB22"/>
    <mergeCell ref="K21:O21"/>
    <mergeCell ref="K22:O22"/>
    <mergeCell ref="AI23:AJ23"/>
    <mergeCell ref="AI30:AJ30"/>
    <mergeCell ref="AE33:AF33"/>
    <mergeCell ref="W35:X35"/>
    <mergeCell ref="Y35:Z35"/>
    <mergeCell ref="AA35:AB35"/>
    <mergeCell ref="AC35:AD35"/>
    <mergeCell ref="AE35:AF35"/>
    <mergeCell ref="AG35:AH35"/>
    <mergeCell ref="AI35:AJ35"/>
    <mergeCell ref="AA36:AB36"/>
    <mergeCell ref="AC36:AD36"/>
    <mergeCell ref="AE36:AF36"/>
    <mergeCell ref="AI15:AJ15"/>
    <mergeCell ref="AG34:AH34"/>
    <mergeCell ref="AI16:AJ16"/>
    <mergeCell ref="AK16:AL16"/>
    <mergeCell ref="AG22:AH22"/>
    <mergeCell ref="AK19:AL19"/>
    <mergeCell ref="AI28:AJ28"/>
    <mergeCell ref="AK28:AL28"/>
    <mergeCell ref="AI19:AJ19"/>
    <mergeCell ref="AG27:AH27"/>
    <mergeCell ref="AK22:AL22"/>
    <mergeCell ref="AK26:AL26"/>
    <mergeCell ref="AK33:AL33"/>
    <mergeCell ref="AK15:AL15"/>
    <mergeCell ref="Y40:Z40"/>
    <mergeCell ref="AA40:AB40"/>
    <mergeCell ref="AC40:AD40"/>
    <mergeCell ref="AE40:AF40"/>
    <mergeCell ref="AG40:AH40"/>
    <mergeCell ref="W28:X28"/>
    <mergeCell ref="Y28:Z28"/>
    <mergeCell ref="AA28:AB28"/>
    <mergeCell ref="AC28:AD28"/>
    <mergeCell ref="AE28:AF28"/>
    <mergeCell ref="AC34:AD34"/>
    <mergeCell ref="AE34:AF34"/>
    <mergeCell ref="AG32:AH32"/>
    <mergeCell ref="AG33:AH33"/>
    <mergeCell ref="AG28:AH28"/>
    <mergeCell ref="Y38:Z38"/>
    <mergeCell ref="AA38:AB38"/>
    <mergeCell ref="AC38:AD38"/>
    <mergeCell ref="AE38:AF38"/>
    <mergeCell ref="AG38:AH38"/>
    <mergeCell ref="AC39:AD39"/>
    <mergeCell ref="AE39:AF39"/>
    <mergeCell ref="W38:X38"/>
    <mergeCell ref="Y34:Z34"/>
    <mergeCell ref="AI40:AJ40"/>
    <mergeCell ref="AK40:AL40"/>
    <mergeCell ref="AM40:AN40"/>
    <mergeCell ref="AM34:AN34"/>
    <mergeCell ref="AK29:AL29"/>
    <mergeCell ref="AK30:AL30"/>
    <mergeCell ref="AM29:AN29"/>
    <mergeCell ref="AM30:AN30"/>
    <mergeCell ref="AK32:AL32"/>
    <mergeCell ref="AM32:AN32"/>
    <mergeCell ref="AI32:AJ32"/>
    <mergeCell ref="AI33:AJ33"/>
    <mergeCell ref="AM33:AN33"/>
    <mergeCell ref="AK36:AL36"/>
    <mergeCell ref="AK39:AL39"/>
    <mergeCell ref="AM38:AN38"/>
    <mergeCell ref="AI34:AJ34"/>
    <mergeCell ref="AK34:AL34"/>
    <mergeCell ref="AM39:AN39"/>
    <mergeCell ref="AM15:AN15"/>
    <mergeCell ref="AO15:AP15"/>
    <mergeCell ref="AQ15:AR15"/>
    <mergeCell ref="AS15:AT15"/>
    <mergeCell ref="AM17:AN17"/>
    <mergeCell ref="AO17:AP17"/>
    <mergeCell ref="AM20:AN20"/>
    <mergeCell ref="AO20:AP20"/>
    <mergeCell ref="AO18:AP18"/>
    <mergeCell ref="AS17:AT17"/>
    <mergeCell ref="AU15:AV15"/>
    <mergeCell ref="AW15:AX15"/>
    <mergeCell ref="AY15:AZ15"/>
    <mergeCell ref="BA15:BB15"/>
    <mergeCell ref="BA19:BB19"/>
    <mergeCell ref="BA25:BB25"/>
    <mergeCell ref="BC25:BD25"/>
    <mergeCell ref="BC15:BD15"/>
    <mergeCell ref="W17:X17"/>
    <mergeCell ref="Y17:Z17"/>
    <mergeCell ref="AA17:AB17"/>
    <mergeCell ref="AC17:AD17"/>
    <mergeCell ref="AE17:AF17"/>
    <mergeCell ref="BC16:BD16"/>
    <mergeCell ref="AQ16:AR16"/>
    <mergeCell ref="AS16:AT16"/>
    <mergeCell ref="AU16:AV16"/>
    <mergeCell ref="AW16:AX16"/>
    <mergeCell ref="AY16:AZ16"/>
    <mergeCell ref="BA16:BB16"/>
    <mergeCell ref="BA17:BB17"/>
    <mergeCell ref="AM16:AN16"/>
    <mergeCell ref="AO16:AP16"/>
    <mergeCell ref="AO19:AP19"/>
    <mergeCell ref="AW22:AX22"/>
    <mergeCell ref="AY22:AZ22"/>
    <mergeCell ref="AW20:AX20"/>
    <mergeCell ref="AG17:AH17"/>
    <mergeCell ref="AI17:AJ17"/>
    <mergeCell ref="AK17:AL17"/>
    <mergeCell ref="AW17:AX17"/>
    <mergeCell ref="AY17:AZ17"/>
    <mergeCell ref="AK20:AL20"/>
    <mergeCell ref="AQ18:AR18"/>
    <mergeCell ref="AU19:AV19"/>
    <mergeCell ref="AW19:AX19"/>
    <mergeCell ref="AY19:AZ19"/>
    <mergeCell ref="AU17:AV17"/>
    <mergeCell ref="AY20:AZ20"/>
    <mergeCell ref="AQ17:AR17"/>
    <mergeCell ref="AS22:AT22"/>
    <mergeCell ref="AO22:AP22"/>
    <mergeCell ref="AM21:AN21"/>
    <mergeCell ref="AO21:AP21"/>
    <mergeCell ref="AO40:AP40"/>
    <mergeCell ref="AQ40:AR40"/>
    <mergeCell ref="AS40:AT40"/>
    <mergeCell ref="AU40:AV40"/>
    <mergeCell ref="AO28:AP28"/>
    <mergeCell ref="AQ28:AR28"/>
    <mergeCell ref="AS28:AT28"/>
    <mergeCell ref="AU28:AV28"/>
    <mergeCell ref="AQ29:AR29"/>
    <mergeCell ref="AO34:AP34"/>
    <mergeCell ref="AQ34:AR34"/>
    <mergeCell ref="AS34:AT34"/>
    <mergeCell ref="AU34:AV34"/>
    <mergeCell ref="AO30:AP30"/>
    <mergeCell ref="AQ30:AR30"/>
    <mergeCell ref="AS30:AT30"/>
    <mergeCell ref="AU30:AV30"/>
    <mergeCell ref="AO32:AP32"/>
    <mergeCell ref="AQ32:AR32"/>
    <mergeCell ref="AS32:AT32"/>
    <mergeCell ref="AU32:AV32"/>
    <mergeCell ref="AO33:AP33"/>
    <mergeCell ref="AQ33:AR33"/>
    <mergeCell ref="AS33:AT33"/>
    <mergeCell ref="W13:X13"/>
    <mergeCell ref="W12:X12"/>
    <mergeCell ref="Y13:Z13"/>
    <mergeCell ref="AA13:AB13"/>
    <mergeCell ref="AC13:AD13"/>
    <mergeCell ref="AE13:AF13"/>
    <mergeCell ref="Y12:Z12"/>
    <mergeCell ref="AG13:AH13"/>
    <mergeCell ref="AI13:AJ13"/>
    <mergeCell ref="W11:X11"/>
    <mergeCell ref="Y11:Z11"/>
    <mergeCell ref="AA11:AB11"/>
    <mergeCell ref="AC11:AD11"/>
    <mergeCell ref="AE11:AF11"/>
    <mergeCell ref="AG11:AH11"/>
    <mergeCell ref="AI11:AJ11"/>
    <mergeCell ref="AI12:AJ12"/>
    <mergeCell ref="AU12:AV12"/>
    <mergeCell ref="AG12:AH12"/>
    <mergeCell ref="AE12:AF12"/>
    <mergeCell ref="AC12:AD12"/>
    <mergeCell ref="AA12:AB12"/>
    <mergeCell ref="AS12:AT12"/>
    <mergeCell ref="AQ12:AR12"/>
    <mergeCell ref="AO12:AP12"/>
    <mergeCell ref="AM12:AN12"/>
    <mergeCell ref="AU11:AV11"/>
    <mergeCell ref="AW11:AX11"/>
    <mergeCell ref="AY11:AZ11"/>
    <mergeCell ref="AU13:AV13"/>
    <mergeCell ref="AM11:AN11"/>
    <mergeCell ref="AO11:AP11"/>
    <mergeCell ref="AQ11:AR11"/>
    <mergeCell ref="BA11:BB11"/>
    <mergeCell ref="BC11:BD11"/>
    <mergeCell ref="AW13:AX13"/>
    <mergeCell ref="AY13:AZ13"/>
    <mergeCell ref="BC13:BD13"/>
    <mergeCell ref="BC12:BD12"/>
    <mergeCell ref="BA12:BB12"/>
    <mergeCell ref="AY12:AZ12"/>
    <mergeCell ref="AW12:AX12"/>
    <mergeCell ref="AS11:AT11"/>
    <mergeCell ref="AS13:AT13"/>
    <mergeCell ref="BA13:BB13"/>
    <mergeCell ref="BC17:BD17"/>
    <mergeCell ref="W18:X18"/>
    <mergeCell ref="Y18:Z18"/>
    <mergeCell ref="AA18:AB18"/>
    <mergeCell ref="AC18:AD18"/>
    <mergeCell ref="AE18:AF18"/>
    <mergeCell ref="AG18:AH18"/>
    <mergeCell ref="AI18:AJ18"/>
    <mergeCell ref="AK18:AL18"/>
    <mergeCell ref="AW18:AX18"/>
    <mergeCell ref="AC22:AD22"/>
    <mergeCell ref="AE22:AF22"/>
    <mergeCell ref="W24:X24"/>
    <mergeCell ref="Y24:Z24"/>
    <mergeCell ref="AA24:AB24"/>
    <mergeCell ref="AC24:AD24"/>
    <mergeCell ref="AE24:AF24"/>
    <mergeCell ref="AG24:AH24"/>
    <mergeCell ref="AC23:AD23"/>
    <mergeCell ref="AE23:AF23"/>
    <mergeCell ref="W21:X21"/>
    <mergeCell ref="Y21:Z21"/>
    <mergeCell ref="AA21:AB21"/>
    <mergeCell ref="AC21:AD21"/>
    <mergeCell ref="AE21:AF21"/>
    <mergeCell ref="AG21:AH21"/>
    <mergeCell ref="BA20:BB20"/>
    <mergeCell ref="BC20:BD20"/>
    <mergeCell ref="AI21:AJ21"/>
    <mergeCell ref="AK21:AL21"/>
    <mergeCell ref="AQ21:AR21"/>
    <mergeCell ref="AS21:AT21"/>
    <mergeCell ref="AU21:AV21"/>
    <mergeCell ref="AW21:AX21"/>
    <mergeCell ref="AY21:AZ21"/>
    <mergeCell ref="BA21:BB21"/>
    <mergeCell ref="BC21:BD21"/>
    <mergeCell ref="W20:X20"/>
    <mergeCell ref="Y20:Z20"/>
    <mergeCell ref="AA20:AB20"/>
    <mergeCell ref="AC20:AD20"/>
    <mergeCell ref="AE20:AF20"/>
    <mergeCell ref="AG20:AH20"/>
    <mergeCell ref="AI20:AJ20"/>
    <mergeCell ref="AS25:AT25"/>
    <mergeCell ref="AU25:AV25"/>
    <mergeCell ref="AW25:AX25"/>
    <mergeCell ref="Y31:Z31"/>
    <mergeCell ref="AO23:AP23"/>
    <mergeCell ref="AQ23:AR23"/>
    <mergeCell ref="AS23:AT23"/>
    <mergeCell ref="AU23:AV23"/>
    <mergeCell ref="AW23:AX23"/>
    <mergeCell ref="AG25:AH25"/>
    <mergeCell ref="AI25:AJ25"/>
    <mergeCell ref="AK25:AL25"/>
    <mergeCell ref="AK23:AL23"/>
    <mergeCell ref="AI24:AJ24"/>
    <mergeCell ref="AK24:AL24"/>
    <mergeCell ref="AO27:AP27"/>
    <mergeCell ref="AQ27:AR27"/>
    <mergeCell ref="AS27:AT27"/>
    <mergeCell ref="AU27:AV27"/>
    <mergeCell ref="AW27:AX27"/>
    <mergeCell ref="BC23:BD23"/>
    <mergeCell ref="AM24:AN24"/>
    <mergeCell ref="BA28:BB28"/>
    <mergeCell ref="BC28:BD28"/>
    <mergeCell ref="AW28:AX28"/>
    <mergeCell ref="AA25:AB25"/>
    <mergeCell ref="AC25:AD25"/>
    <mergeCell ref="AE25:AF25"/>
    <mergeCell ref="AU24:AV24"/>
    <mergeCell ref="AI26:AJ26"/>
    <mergeCell ref="AM23:AN23"/>
    <mergeCell ref="AK27:AL27"/>
    <mergeCell ref="AM27:AN27"/>
    <mergeCell ref="AI27:AJ27"/>
    <mergeCell ref="AM26:AN26"/>
    <mergeCell ref="AO26:AP26"/>
    <mergeCell ref="AQ26:AR26"/>
    <mergeCell ref="AW24:AX24"/>
    <mergeCell ref="AY24:AZ24"/>
    <mergeCell ref="AQ24:AR24"/>
    <mergeCell ref="AY28:AZ28"/>
    <mergeCell ref="AY23:AZ23"/>
    <mergeCell ref="BA23:BB23"/>
    <mergeCell ref="AY26:AZ26"/>
    <mergeCell ref="BE14:BH14"/>
    <mergeCell ref="BE15:BH15"/>
    <mergeCell ref="BE16:BH16"/>
    <mergeCell ref="S32:U32"/>
    <mergeCell ref="S33:U33"/>
    <mergeCell ref="S23:U23"/>
    <mergeCell ref="S24:U24"/>
    <mergeCell ref="S26:U26"/>
    <mergeCell ref="S27:U27"/>
    <mergeCell ref="S28:U28"/>
    <mergeCell ref="S17:U17"/>
    <mergeCell ref="S18:U18"/>
    <mergeCell ref="S19:U19"/>
    <mergeCell ref="S20:U20"/>
    <mergeCell ref="S21:U21"/>
    <mergeCell ref="S22:U22"/>
    <mergeCell ref="BE20:BH20"/>
    <mergeCell ref="BE29:BH29"/>
    <mergeCell ref="BE30:BH30"/>
    <mergeCell ref="BC24:BD24"/>
    <mergeCell ref="BC31:BD31"/>
    <mergeCell ref="AS31:AT31"/>
    <mergeCell ref="AU31:AV31"/>
    <mergeCell ref="AW31:AX31"/>
    <mergeCell ref="BE21:BH21"/>
    <mergeCell ref="BE22:BH22"/>
    <mergeCell ref="BE23:BH23"/>
    <mergeCell ref="BE24:BH24"/>
    <mergeCell ref="BE25:BH25"/>
    <mergeCell ref="BE26:BH26"/>
    <mergeCell ref="S38:U38"/>
    <mergeCell ref="S39:U39"/>
    <mergeCell ref="S40:U40"/>
    <mergeCell ref="BA31:BB31"/>
    <mergeCell ref="AS24:AT24"/>
    <mergeCell ref="AC26:AD26"/>
    <mergeCell ref="AK31:AL31"/>
    <mergeCell ref="AM31:AN31"/>
    <mergeCell ref="AK37:AL37"/>
    <mergeCell ref="AI31:AJ31"/>
    <mergeCell ref="AO37:AP37"/>
    <mergeCell ref="AM35:AN35"/>
    <mergeCell ref="AO35:AP35"/>
    <mergeCell ref="AM37:AN37"/>
    <mergeCell ref="AM28:AN28"/>
    <mergeCell ref="BA24:BB24"/>
    <mergeCell ref="AO24:AP24"/>
    <mergeCell ref="AO31:AP31"/>
    <mergeCell ref="BE40:BH40"/>
    <mergeCell ref="BA40:BB40"/>
    <mergeCell ref="BC40:BD40"/>
    <mergeCell ref="AW40:AX40"/>
    <mergeCell ref="AS35:AT35"/>
    <mergeCell ref="BE27:BH27"/>
    <mergeCell ref="BE28:BH28"/>
    <mergeCell ref="AW37:AX37"/>
    <mergeCell ref="BE33:BH33"/>
    <mergeCell ref="BE34:BH34"/>
    <mergeCell ref="BE38:BH38"/>
    <mergeCell ref="BE35:BH35"/>
    <mergeCell ref="BE36:BH36"/>
    <mergeCell ref="BE31:BH31"/>
    <mergeCell ref="BE32:BH32"/>
    <mergeCell ref="AY40:AZ40"/>
    <mergeCell ref="BA34:BB34"/>
    <mergeCell ref="BC34:BD34"/>
    <mergeCell ref="AW34:AX34"/>
    <mergeCell ref="AY34:AZ34"/>
    <mergeCell ref="AW30:AX30"/>
    <mergeCell ref="AY30:AZ30"/>
    <mergeCell ref="BA30:BB30"/>
    <mergeCell ref="BC30:BD30"/>
    <mergeCell ref="S29:U29"/>
    <mergeCell ref="S30:U30"/>
    <mergeCell ref="S31:U31"/>
    <mergeCell ref="W29:X29"/>
    <mergeCell ref="W30:X30"/>
    <mergeCell ref="W31:X31"/>
    <mergeCell ref="W34:X34"/>
    <mergeCell ref="BE39:BH39"/>
    <mergeCell ref="AS38:AT38"/>
    <mergeCell ref="AY31:AZ31"/>
    <mergeCell ref="AQ37:AR37"/>
    <mergeCell ref="AS37:AT37"/>
    <mergeCell ref="AQ31:AR31"/>
    <mergeCell ref="AW32:AX32"/>
    <mergeCell ref="AY32:AZ32"/>
    <mergeCell ref="BA32:BB32"/>
    <mergeCell ref="BC32:BD32"/>
    <mergeCell ref="AU33:AV33"/>
    <mergeCell ref="AW33:AX33"/>
    <mergeCell ref="AY33:AZ33"/>
    <mergeCell ref="BA33:BB33"/>
    <mergeCell ref="BC33:BD33"/>
    <mergeCell ref="AQ35:AR35"/>
    <mergeCell ref="AU35:AV35"/>
    <mergeCell ref="AA34:AB34"/>
    <mergeCell ref="S37:U37"/>
    <mergeCell ref="W37:X37"/>
    <mergeCell ref="AA37:AB37"/>
    <mergeCell ref="AC37:AD37"/>
    <mergeCell ref="AE37:AF37"/>
    <mergeCell ref="AG37:AH37"/>
    <mergeCell ref="AI37:AJ37"/>
    <mergeCell ref="AG36:AH36"/>
    <mergeCell ref="AI36:AJ36"/>
    <mergeCell ref="A32:A37"/>
    <mergeCell ref="F33:G33"/>
    <mergeCell ref="I33:J33"/>
    <mergeCell ref="F34:G34"/>
    <mergeCell ref="I32:J32"/>
    <mergeCell ref="Y37:Z37"/>
    <mergeCell ref="K34:O34"/>
    <mergeCell ref="W36:X36"/>
    <mergeCell ref="Y36:Z36"/>
    <mergeCell ref="I35:J35"/>
    <mergeCell ref="S34:U34"/>
    <mergeCell ref="S35:U35"/>
    <mergeCell ref="S36:U36"/>
    <mergeCell ref="B5:H5"/>
    <mergeCell ref="F18:G18"/>
    <mergeCell ref="I18:J18"/>
    <mergeCell ref="F19:G19"/>
    <mergeCell ref="I19:J19"/>
    <mergeCell ref="F21:G21"/>
    <mergeCell ref="F36:G36"/>
    <mergeCell ref="I36:J36"/>
    <mergeCell ref="I20:J20"/>
    <mergeCell ref="F20:G20"/>
    <mergeCell ref="I23:J23"/>
    <mergeCell ref="F17:G17"/>
    <mergeCell ref="F24:G24"/>
    <mergeCell ref="B29:E31"/>
    <mergeCell ref="F29:G29"/>
    <mergeCell ref="A10:A13"/>
    <mergeCell ref="Q10:Q13"/>
    <mergeCell ref="F10:J13"/>
    <mergeCell ref="B10:E13"/>
    <mergeCell ref="B23:E25"/>
    <mergeCell ref="S1:AR1"/>
    <mergeCell ref="S2:AR2"/>
    <mergeCell ref="F14:G14"/>
    <mergeCell ref="I14:J14"/>
    <mergeCell ref="F15:G15"/>
    <mergeCell ref="I16:J16"/>
    <mergeCell ref="F22:G22"/>
    <mergeCell ref="F16:G16"/>
    <mergeCell ref="I17:J17"/>
    <mergeCell ref="S25:U25"/>
    <mergeCell ref="AE6:AF6"/>
    <mergeCell ref="I21:J21"/>
    <mergeCell ref="I22:J22"/>
    <mergeCell ref="W6:AB6"/>
    <mergeCell ref="AC6:AD6"/>
    <mergeCell ref="I15:J15"/>
    <mergeCell ref="K10:P13"/>
    <mergeCell ref="AA3:AJ4"/>
    <mergeCell ref="AK12:AL12"/>
    <mergeCell ref="F38:G38"/>
    <mergeCell ref="I34:J34"/>
    <mergeCell ref="F35:G35"/>
    <mergeCell ref="F23:G23"/>
    <mergeCell ref="F30:G30"/>
    <mergeCell ref="I30:J30"/>
    <mergeCell ref="F31:G31"/>
    <mergeCell ref="I29:J29"/>
    <mergeCell ref="F25:G25"/>
    <mergeCell ref="I25:J25"/>
    <mergeCell ref="F26:G26"/>
    <mergeCell ref="F32:G32"/>
    <mergeCell ref="F27:G27"/>
    <mergeCell ref="I27:J27"/>
    <mergeCell ref="F28:G28"/>
    <mergeCell ref="I28:J28"/>
    <mergeCell ref="I26:J26"/>
    <mergeCell ref="I24:J24"/>
    <mergeCell ref="BH1:BI2"/>
    <mergeCell ref="BE41:BH43"/>
    <mergeCell ref="BE10:BI13"/>
    <mergeCell ref="W10:BD10"/>
    <mergeCell ref="BE18:BH18"/>
    <mergeCell ref="AY18:AZ18"/>
    <mergeCell ref="BA18:BB18"/>
    <mergeCell ref="BC18:BD18"/>
    <mergeCell ref="B41:J41"/>
    <mergeCell ref="B38:E40"/>
    <mergeCell ref="AG26:AH26"/>
    <mergeCell ref="F40:G40"/>
    <mergeCell ref="I40:J40"/>
    <mergeCell ref="I37:J37"/>
    <mergeCell ref="B26:E28"/>
    <mergeCell ref="I38:J38"/>
    <mergeCell ref="F37:G37"/>
    <mergeCell ref="I31:J31"/>
    <mergeCell ref="K30:O30"/>
    <mergeCell ref="R10:V13"/>
    <mergeCell ref="F39:G39"/>
    <mergeCell ref="I39:J39"/>
    <mergeCell ref="D32:E34"/>
    <mergeCell ref="D35:E37"/>
    <mergeCell ref="AW4:AX4"/>
    <mergeCell ref="AU7:BE7"/>
    <mergeCell ref="U45:W46"/>
    <mergeCell ref="AO45:AQ47"/>
    <mergeCell ref="BF46:BI47"/>
    <mergeCell ref="BF45:BI45"/>
    <mergeCell ref="BA45:BE45"/>
    <mergeCell ref="AR45:AZ45"/>
    <mergeCell ref="BA46:BD47"/>
    <mergeCell ref="AR46:AZ47"/>
    <mergeCell ref="BE46:BE47"/>
    <mergeCell ref="Z45:AB45"/>
    <mergeCell ref="BE19:BH19"/>
    <mergeCell ref="AT9:BE9"/>
    <mergeCell ref="BE17:BH17"/>
    <mergeCell ref="AK11:AL11"/>
    <mergeCell ref="AR6:AS6"/>
    <mergeCell ref="AR8:AS8"/>
    <mergeCell ref="AE26:AF26"/>
    <mergeCell ref="AU37:AV37"/>
    <mergeCell ref="AY37:AZ37"/>
    <mergeCell ref="BA37:BB37"/>
    <mergeCell ref="BC37:BD37"/>
    <mergeCell ref="BE37:BH37"/>
  </mergeCells>
  <phoneticPr fontId="2"/>
  <conditionalFormatting sqref="BE14:BH43">
    <cfRule type="containsErrors" dxfId="7" priority="1" stopIfTrue="1">
      <formula>ISERROR(BE14)</formula>
    </cfRule>
  </conditionalFormatting>
  <dataValidations count="2">
    <dataValidation type="list" allowBlank="1" showInputMessage="1" showErrorMessage="1" sqref="W13:AL13 AO13:BD13" xr:uid="{09E09487-CE72-4D00-9DE3-8DC6C3D6C37F}">
      <formula1>"　 ,*"</formula1>
    </dataValidation>
    <dataValidation type="list" allowBlank="1" showInputMessage="1" showErrorMessage="1" sqref="AM13:AN13" xr:uid="{34688B32-D3C8-4B4B-9816-8E306AAA234F}">
      <formula1>"*"</formula1>
    </dataValidation>
  </dataValidations>
  <printOptions horizontalCentered="1"/>
  <pageMargins left="0.27" right="0.31" top="0.44" bottom="0.2362204724409449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1305-4C33-413B-9563-0DE75BD75B02}">
  <dimension ref="A1:BI47"/>
  <sheetViews>
    <sheetView topLeftCell="A2" zoomScale="145" zoomScaleNormal="145" workbookViewId="0">
      <selection activeCell="I16" sqref="I16:J16"/>
    </sheetView>
  </sheetViews>
  <sheetFormatPr defaultColWidth="2.375" defaultRowHeight="9.75"/>
  <cols>
    <col min="1" max="1" width="2.375" style="1" customWidth="1"/>
    <col min="2" max="2" width="2.375" style="1"/>
    <col min="3" max="3" width="2.5" style="1" customWidth="1"/>
    <col min="4" max="9" width="2.375" style="1"/>
    <col min="10" max="10" width="3" style="2" customWidth="1"/>
    <col min="11" max="14" width="2.375" style="2"/>
    <col min="15" max="15" width="1.25" style="2" customWidth="1"/>
    <col min="16" max="16" width="1.125" style="2" customWidth="1"/>
    <col min="17" max="17" width="2.75" style="2" bestFit="1" customWidth="1"/>
    <col min="18" max="18" width="2.75" style="2" customWidth="1"/>
    <col min="19" max="22" width="2.375" style="2"/>
    <col min="23" max="24" width="2.375" style="1"/>
    <col min="25" max="25" width="2.75" style="1" bestFit="1" customWidth="1"/>
    <col min="26" max="46" width="2.375" style="1"/>
    <col min="47" max="47" width="2.875" style="1" customWidth="1"/>
    <col min="48" max="48" width="1.875" style="1" customWidth="1"/>
    <col min="49" max="54" width="2.375" style="1"/>
    <col min="55" max="55" width="1.75" style="1" customWidth="1"/>
    <col min="56" max="56" width="3" style="1" customWidth="1"/>
    <col min="57" max="57" width="2" style="1" customWidth="1"/>
    <col min="58" max="58" width="2.75" style="1" customWidth="1"/>
    <col min="59" max="59" width="2" style="1" customWidth="1"/>
    <col min="60" max="60" width="3.125" style="1" customWidth="1"/>
    <col min="61" max="16384" width="2.375" style="1"/>
  </cols>
  <sheetData>
    <row r="1" spans="1:61" ht="13.5">
      <c r="S1" s="135" t="s">
        <v>44</v>
      </c>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Y1" s="3"/>
      <c r="AZ1" s="3"/>
      <c r="BA1" s="3"/>
      <c r="BB1" s="3"/>
      <c r="BC1" s="3"/>
      <c r="BF1" s="240" t="s">
        <v>63</v>
      </c>
      <c r="BG1" s="145"/>
      <c r="BH1" s="241"/>
      <c r="BI1" s="55"/>
    </row>
    <row r="2" spans="1:61" ht="15" customHeight="1">
      <c r="S2" s="137" t="str">
        <f>事業主控!S2</f>
        <v>令和7年度　一括有期事業総括表（建設の事業）</v>
      </c>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BH2" s="55"/>
      <c r="BI2" s="55"/>
    </row>
    <row r="3" spans="1:61" ht="3.75" customHeight="1">
      <c r="A3" s="222" t="s">
        <v>48</v>
      </c>
      <c r="B3" s="222"/>
      <c r="C3" s="222"/>
      <c r="D3" s="222"/>
      <c r="E3" s="222"/>
      <c r="F3" s="222"/>
      <c r="G3" s="222"/>
      <c r="H3" s="222"/>
      <c r="I3" s="222"/>
      <c r="J3" s="222"/>
      <c r="K3" s="222"/>
      <c r="L3" s="222"/>
      <c r="M3" s="222"/>
      <c r="N3" s="222"/>
      <c r="O3" s="222"/>
      <c r="P3" s="222"/>
      <c r="Q3" s="222"/>
      <c r="R3" s="223"/>
      <c r="S3" s="147"/>
      <c r="T3" s="37"/>
      <c r="U3" s="37"/>
      <c r="V3" s="37"/>
      <c r="W3" s="37"/>
      <c r="X3" s="37"/>
      <c r="Y3" s="37"/>
      <c r="Z3" s="37"/>
      <c r="AA3" s="146" t="s">
        <v>43</v>
      </c>
      <c r="AB3" s="147"/>
      <c r="AC3" s="147"/>
      <c r="AD3" s="147"/>
      <c r="AE3" s="147"/>
      <c r="AF3" s="147"/>
      <c r="AG3" s="147"/>
      <c r="AH3" s="147"/>
      <c r="AI3" s="147"/>
      <c r="AJ3" s="147"/>
      <c r="AK3" s="37"/>
      <c r="AL3" s="37"/>
      <c r="AM3" s="37"/>
      <c r="AN3" s="37"/>
      <c r="AO3" s="37"/>
      <c r="AP3" s="37"/>
      <c r="AQ3" s="37"/>
      <c r="AR3" s="37"/>
    </row>
    <row r="4" spans="1:61" s="40" customFormat="1">
      <c r="A4" s="222"/>
      <c r="B4" s="222"/>
      <c r="C4" s="222"/>
      <c r="D4" s="222"/>
      <c r="E4" s="222"/>
      <c r="F4" s="222"/>
      <c r="G4" s="222"/>
      <c r="H4" s="222"/>
      <c r="I4" s="222"/>
      <c r="J4" s="222"/>
      <c r="K4" s="222"/>
      <c r="L4" s="222"/>
      <c r="M4" s="222"/>
      <c r="N4" s="222"/>
      <c r="O4" s="222"/>
      <c r="P4" s="222"/>
      <c r="Q4" s="222"/>
      <c r="R4" s="223"/>
      <c r="S4" s="147"/>
      <c r="T4" s="38"/>
      <c r="U4" s="38"/>
      <c r="V4" s="38"/>
      <c r="W4" s="38"/>
      <c r="X4" s="38"/>
      <c r="Y4" s="39"/>
      <c r="Z4" s="39"/>
      <c r="AA4" s="147"/>
      <c r="AB4" s="147"/>
      <c r="AC4" s="147"/>
      <c r="AD4" s="147"/>
      <c r="AE4" s="147"/>
      <c r="AF4" s="147"/>
      <c r="AG4" s="147"/>
      <c r="AH4" s="147"/>
      <c r="AI4" s="147"/>
      <c r="AJ4" s="147"/>
      <c r="AR4" s="38" t="s">
        <v>64</v>
      </c>
      <c r="AU4" s="38">
        <f>事業主控!AU4</f>
        <v>0</v>
      </c>
      <c r="AV4" s="56" t="s">
        <v>65</v>
      </c>
      <c r="AW4" s="59">
        <f>事業主控!AW4</f>
        <v>0</v>
      </c>
      <c r="AX4" s="59"/>
      <c r="AY4" s="40" t="s">
        <v>66</v>
      </c>
      <c r="BA4" s="40" t="s">
        <v>67</v>
      </c>
      <c r="BD4" s="58">
        <f>事業主控!BD4</f>
        <v>0</v>
      </c>
      <c r="BE4" s="56" t="s">
        <v>65</v>
      </c>
      <c r="BF4" s="56">
        <f>事業主控!BF4</f>
        <v>0</v>
      </c>
      <c r="BG4" s="56" t="s">
        <v>65</v>
      </c>
      <c r="BH4" s="56">
        <f>事業主控!BH4</f>
        <v>0</v>
      </c>
      <c r="BI4" s="57" t="s">
        <v>68</v>
      </c>
    </row>
    <row r="5" spans="1:61" ht="15.75" customHeight="1">
      <c r="A5" s="2"/>
      <c r="B5" s="150" t="str">
        <f>事業主控!B5:H5</f>
        <v>令和　　年　　月　　日</v>
      </c>
      <c r="C5" s="150"/>
      <c r="D5" s="150"/>
      <c r="E5" s="150"/>
      <c r="F5" s="150"/>
      <c r="G5" s="150"/>
      <c r="H5" s="150"/>
      <c r="I5" s="3"/>
      <c r="W5" s="2"/>
      <c r="X5" s="2"/>
      <c r="Y5" s="5"/>
      <c r="Z5" s="5"/>
    </row>
    <row r="6" spans="1:61" ht="15.75" customHeight="1">
      <c r="A6" s="243" t="s">
        <v>42</v>
      </c>
      <c r="B6" s="243"/>
      <c r="C6" s="243"/>
      <c r="D6" s="243"/>
      <c r="E6" s="243"/>
      <c r="F6" s="243"/>
      <c r="G6" s="243"/>
      <c r="H6" s="243"/>
      <c r="I6" s="243"/>
      <c r="J6" s="243"/>
      <c r="K6" s="243"/>
      <c r="L6" s="243"/>
      <c r="M6" s="243"/>
      <c r="N6" s="243"/>
      <c r="O6" s="243"/>
      <c r="P6" s="243"/>
      <c r="Q6" s="243"/>
      <c r="R6" s="243"/>
      <c r="S6" s="243"/>
      <c r="T6" s="41"/>
      <c r="W6" s="144" t="s">
        <v>45</v>
      </c>
      <c r="X6" s="142"/>
      <c r="Y6" s="142"/>
      <c r="Z6" s="142"/>
      <c r="AA6" s="142"/>
      <c r="AB6" s="142"/>
      <c r="AC6" s="145">
        <f>事業主控!AC6:AD6</f>
        <v>0</v>
      </c>
      <c r="AD6" s="145"/>
      <c r="AE6" s="142" t="s">
        <v>46</v>
      </c>
      <c r="AF6" s="143"/>
      <c r="AR6" s="81" t="s">
        <v>38</v>
      </c>
      <c r="AS6" s="81"/>
      <c r="AT6" s="15"/>
      <c r="AU6" s="242">
        <f>事業主控!AU6</f>
        <v>0</v>
      </c>
      <c r="AV6" s="242"/>
      <c r="AW6" s="242"/>
      <c r="AX6" s="242"/>
      <c r="AY6" s="242"/>
      <c r="AZ6" s="242"/>
      <c r="BA6" s="242"/>
      <c r="BB6" s="242"/>
      <c r="BC6" s="242"/>
      <c r="BD6" s="242"/>
      <c r="BE6" s="242"/>
      <c r="BF6" s="242"/>
      <c r="BG6" s="15"/>
      <c r="BH6" s="15"/>
      <c r="BI6" s="15"/>
    </row>
    <row r="7" spans="1:61" ht="15.75" customHeight="1">
      <c r="A7" s="64" t="s">
        <v>35</v>
      </c>
      <c r="B7" s="64"/>
      <c r="C7" s="64"/>
      <c r="D7" s="64" t="s">
        <v>58</v>
      </c>
      <c r="E7" s="64"/>
      <c r="F7" s="32" t="s">
        <v>36</v>
      </c>
      <c r="G7" s="64" t="s">
        <v>57</v>
      </c>
      <c r="H7" s="64"/>
      <c r="I7" s="64" t="s">
        <v>59</v>
      </c>
      <c r="J7" s="64"/>
      <c r="K7" s="64"/>
      <c r="L7" s="64"/>
      <c r="M7" s="64"/>
      <c r="N7" s="64"/>
      <c r="O7" s="71" t="s">
        <v>56</v>
      </c>
      <c r="P7" s="226"/>
      <c r="Q7" s="226"/>
      <c r="R7" s="227"/>
      <c r="AQ7" s="34" t="s">
        <v>39</v>
      </c>
      <c r="AU7" s="239">
        <f>事業主控!AU7</f>
        <v>0</v>
      </c>
      <c r="AV7" s="239"/>
      <c r="AW7" s="239"/>
      <c r="AX7" s="239"/>
      <c r="AY7" s="239"/>
      <c r="AZ7" s="239"/>
      <c r="BA7" s="239"/>
      <c r="BB7" s="239"/>
      <c r="BC7" s="239"/>
      <c r="BD7" s="239"/>
      <c r="BE7" s="239"/>
      <c r="BF7" s="239"/>
      <c r="BI7" s="36" t="s">
        <v>41</v>
      </c>
    </row>
    <row r="8" spans="1:61" ht="14.25" customHeight="1">
      <c r="A8" s="64"/>
      <c r="B8" s="64"/>
      <c r="C8" s="64"/>
      <c r="D8" s="47">
        <f>事業主控!D8</f>
        <v>0</v>
      </c>
      <c r="E8" s="48">
        <f>事業主控!E8</f>
        <v>0</v>
      </c>
      <c r="F8" s="47">
        <f>事業主控!F8</f>
        <v>0</v>
      </c>
      <c r="G8" s="47">
        <f>事業主控!G8</f>
        <v>0</v>
      </c>
      <c r="H8" s="48">
        <f>事業主控!H8</f>
        <v>0</v>
      </c>
      <c r="I8" s="47">
        <f>事業主控!I8</f>
        <v>0</v>
      </c>
      <c r="J8" s="49">
        <f>事業主控!J8</f>
        <v>0</v>
      </c>
      <c r="K8" s="49">
        <f>事業主控!K8</f>
        <v>0</v>
      </c>
      <c r="L8" s="49">
        <f>事業主控!L8</f>
        <v>0</v>
      </c>
      <c r="M8" s="49">
        <f>事業主控!M8</f>
        <v>0</v>
      </c>
      <c r="N8" s="48">
        <f>事業主控!N8</f>
        <v>0</v>
      </c>
      <c r="O8" s="73">
        <f>事業主控!O8:P8</f>
        <v>0</v>
      </c>
      <c r="P8" s="213"/>
      <c r="Q8" s="49">
        <f>事業主控!Q8</f>
        <v>0</v>
      </c>
      <c r="R8" s="48">
        <f>事業主控!R8</f>
        <v>0</v>
      </c>
      <c r="S8" s="4"/>
      <c r="T8" s="4"/>
      <c r="U8" s="4"/>
      <c r="V8" s="4"/>
      <c r="W8" s="4"/>
      <c r="X8" s="4"/>
      <c r="Y8" s="4"/>
      <c r="Z8" s="4"/>
      <c r="AA8" s="4"/>
      <c r="AB8" s="4"/>
      <c r="AC8" s="4"/>
      <c r="AD8" s="4"/>
      <c r="AE8" s="4"/>
      <c r="AF8" s="4"/>
      <c r="AG8" s="4"/>
      <c r="AH8" s="4"/>
      <c r="AI8" s="4"/>
      <c r="AJ8" s="4"/>
      <c r="AK8" s="4"/>
      <c r="AL8" s="4"/>
      <c r="AM8" s="4"/>
      <c r="AN8" s="4"/>
      <c r="AO8" s="4"/>
      <c r="AP8" s="4"/>
      <c r="AQ8" s="4"/>
      <c r="AR8" s="81" t="s">
        <v>37</v>
      </c>
      <c r="AS8" s="81"/>
      <c r="AT8" s="24"/>
      <c r="AU8" s="244">
        <f>事業主控!AU8</f>
        <v>0</v>
      </c>
      <c r="AV8" s="244"/>
      <c r="AW8" s="244"/>
      <c r="AX8" s="244"/>
      <c r="AY8" s="244"/>
      <c r="AZ8" s="244"/>
      <c r="BA8" s="244"/>
      <c r="BB8" s="244"/>
      <c r="BC8" s="244"/>
      <c r="BD8" s="244"/>
      <c r="BE8" s="244"/>
      <c r="BF8" s="244"/>
      <c r="BG8" s="15"/>
      <c r="BH8" s="15"/>
      <c r="BI8" s="33"/>
    </row>
    <row r="9" spans="1:61">
      <c r="AR9" s="35"/>
      <c r="AS9" s="35"/>
      <c r="AT9" s="78" t="s">
        <v>40</v>
      </c>
      <c r="AU9" s="78"/>
      <c r="AV9" s="78"/>
      <c r="AW9" s="78"/>
      <c r="AX9" s="78"/>
      <c r="AY9" s="78"/>
      <c r="AZ9" s="78"/>
      <c r="BA9" s="78"/>
      <c r="BB9" s="78"/>
      <c r="BC9" s="78"/>
      <c r="BD9" s="78"/>
      <c r="BE9" s="78"/>
      <c r="BF9" s="35"/>
      <c r="BG9" s="35"/>
      <c r="BH9" s="35"/>
      <c r="BI9" s="35"/>
    </row>
    <row r="10" spans="1:61" ht="15.75" customHeight="1" thickBot="1">
      <c r="A10" s="128" t="s">
        <v>21</v>
      </c>
      <c r="B10" s="134" t="s">
        <v>0</v>
      </c>
      <c r="C10" s="134"/>
      <c r="D10" s="134"/>
      <c r="E10" s="134"/>
      <c r="F10" s="132" t="s">
        <v>11</v>
      </c>
      <c r="G10" s="132"/>
      <c r="H10" s="132"/>
      <c r="I10" s="132"/>
      <c r="J10" s="133"/>
      <c r="K10" s="120" t="s">
        <v>24</v>
      </c>
      <c r="L10" s="120"/>
      <c r="M10" s="120"/>
      <c r="N10" s="120"/>
      <c r="O10" s="120"/>
      <c r="P10" s="120"/>
      <c r="Q10" s="129" t="s">
        <v>49</v>
      </c>
      <c r="R10" s="119" t="s">
        <v>55</v>
      </c>
      <c r="S10" s="120"/>
      <c r="T10" s="120"/>
      <c r="U10" s="120"/>
      <c r="V10" s="120"/>
      <c r="W10" s="99" t="str">
        <f>事業主控!W10</f>
        <v>令　和　7　年　度　確　定　保　険　料　率</v>
      </c>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1"/>
      <c r="BE10" s="92" t="str">
        <f>事業主控!BE10</f>
        <v>令和7年度
確定保険料
（１円未満切捨て）</v>
      </c>
      <c r="BF10" s="93"/>
      <c r="BG10" s="93"/>
      <c r="BH10" s="93"/>
      <c r="BI10" s="94"/>
    </row>
    <row r="11" spans="1:61" ht="7.5" customHeight="1">
      <c r="A11" s="128"/>
      <c r="B11" s="134"/>
      <c r="C11" s="134"/>
      <c r="D11" s="134"/>
      <c r="E11" s="134"/>
      <c r="F11" s="132"/>
      <c r="G11" s="132"/>
      <c r="H11" s="132"/>
      <c r="I11" s="132"/>
      <c r="J11" s="133"/>
      <c r="K11" s="120"/>
      <c r="L11" s="120"/>
      <c r="M11" s="120"/>
      <c r="N11" s="120"/>
      <c r="O11" s="120"/>
      <c r="P11" s="120"/>
      <c r="Q11" s="130"/>
      <c r="R11" s="120"/>
      <c r="S11" s="120"/>
      <c r="T11" s="120"/>
      <c r="U11" s="120"/>
      <c r="V11" s="121"/>
      <c r="W11" s="163" t="s">
        <v>8</v>
      </c>
      <c r="X11" s="79"/>
      <c r="Y11" s="79" t="s">
        <v>8</v>
      </c>
      <c r="Z11" s="79"/>
      <c r="AA11" s="79" t="s">
        <v>8</v>
      </c>
      <c r="AB11" s="79"/>
      <c r="AC11" s="79" t="s">
        <v>8</v>
      </c>
      <c r="AD11" s="79"/>
      <c r="AE11" s="79" t="s">
        <v>8</v>
      </c>
      <c r="AF11" s="79"/>
      <c r="AG11" s="79" t="s">
        <v>8</v>
      </c>
      <c r="AH11" s="79"/>
      <c r="AI11" s="79" t="s">
        <v>8</v>
      </c>
      <c r="AJ11" s="79"/>
      <c r="AK11" s="79" t="s">
        <v>8</v>
      </c>
      <c r="AL11" s="80"/>
      <c r="AM11" s="163" t="s">
        <v>8</v>
      </c>
      <c r="AN11" s="164"/>
      <c r="AO11" s="165" t="s">
        <v>8</v>
      </c>
      <c r="AP11" s="79"/>
      <c r="AQ11" s="79" t="s">
        <v>8</v>
      </c>
      <c r="AR11" s="79"/>
      <c r="AS11" s="79" t="s">
        <v>8</v>
      </c>
      <c r="AT11" s="79"/>
      <c r="AU11" s="79" t="s">
        <v>8</v>
      </c>
      <c r="AV11" s="79"/>
      <c r="AW11" s="79" t="s">
        <v>8</v>
      </c>
      <c r="AX11" s="79"/>
      <c r="AY11" s="79" t="s">
        <v>8</v>
      </c>
      <c r="AZ11" s="79"/>
      <c r="BA11" s="79" t="s">
        <v>8</v>
      </c>
      <c r="BB11" s="79"/>
      <c r="BC11" s="79" t="s">
        <v>8</v>
      </c>
      <c r="BD11" s="164"/>
      <c r="BE11" s="95"/>
      <c r="BF11" s="95"/>
      <c r="BG11" s="95"/>
      <c r="BH11" s="95"/>
      <c r="BI11" s="96"/>
    </row>
    <row r="12" spans="1:61" ht="9.75" customHeight="1">
      <c r="A12" s="128"/>
      <c r="B12" s="134"/>
      <c r="C12" s="134"/>
      <c r="D12" s="134"/>
      <c r="E12" s="134"/>
      <c r="F12" s="132"/>
      <c r="G12" s="132"/>
      <c r="H12" s="132"/>
      <c r="I12" s="132"/>
      <c r="J12" s="133"/>
      <c r="K12" s="120"/>
      <c r="L12" s="120"/>
      <c r="M12" s="120"/>
      <c r="N12" s="120"/>
      <c r="O12" s="120"/>
      <c r="P12" s="120"/>
      <c r="Q12" s="130"/>
      <c r="R12" s="120"/>
      <c r="S12" s="120"/>
      <c r="T12" s="120"/>
      <c r="U12" s="120"/>
      <c r="V12" s="121"/>
      <c r="W12" s="170">
        <v>-40</v>
      </c>
      <c r="X12" s="148"/>
      <c r="Y12" s="148">
        <v>-35</v>
      </c>
      <c r="Z12" s="148"/>
      <c r="AA12" s="148">
        <v>-30</v>
      </c>
      <c r="AB12" s="148"/>
      <c r="AC12" s="148">
        <v>-25</v>
      </c>
      <c r="AD12" s="148"/>
      <c r="AE12" s="148">
        <v>-20</v>
      </c>
      <c r="AF12" s="148"/>
      <c r="AG12" s="148">
        <v>-15</v>
      </c>
      <c r="AH12" s="148"/>
      <c r="AI12" s="148">
        <v>-10</v>
      </c>
      <c r="AJ12" s="148"/>
      <c r="AK12" s="148">
        <v>-5</v>
      </c>
      <c r="AL12" s="149"/>
      <c r="AM12" s="170" t="s">
        <v>2</v>
      </c>
      <c r="AN12" s="171"/>
      <c r="AO12" s="169">
        <v>5</v>
      </c>
      <c r="AP12" s="167"/>
      <c r="AQ12" s="167">
        <v>10</v>
      </c>
      <c r="AR12" s="167"/>
      <c r="AS12" s="167">
        <v>15</v>
      </c>
      <c r="AT12" s="167"/>
      <c r="AU12" s="167">
        <v>20</v>
      </c>
      <c r="AV12" s="167"/>
      <c r="AW12" s="167">
        <v>25</v>
      </c>
      <c r="AX12" s="167"/>
      <c r="AY12" s="167">
        <v>30</v>
      </c>
      <c r="AZ12" s="167"/>
      <c r="BA12" s="167">
        <v>35</v>
      </c>
      <c r="BB12" s="167"/>
      <c r="BC12" s="167">
        <v>40</v>
      </c>
      <c r="BD12" s="168"/>
      <c r="BE12" s="95"/>
      <c r="BF12" s="95"/>
      <c r="BG12" s="95"/>
      <c r="BH12" s="95"/>
      <c r="BI12" s="96"/>
    </row>
    <row r="13" spans="1:61" ht="14.25" customHeight="1" thickBot="1">
      <c r="A13" s="128"/>
      <c r="B13" s="134"/>
      <c r="C13" s="134"/>
      <c r="D13" s="134"/>
      <c r="E13" s="134"/>
      <c r="F13" s="132"/>
      <c r="G13" s="132"/>
      <c r="H13" s="132"/>
      <c r="I13" s="132"/>
      <c r="J13" s="133"/>
      <c r="K13" s="120"/>
      <c r="L13" s="120"/>
      <c r="M13" s="120"/>
      <c r="N13" s="120"/>
      <c r="O13" s="120"/>
      <c r="P13" s="120"/>
      <c r="Q13" s="131"/>
      <c r="R13" s="120"/>
      <c r="S13" s="120"/>
      <c r="T13" s="120"/>
      <c r="U13" s="120"/>
      <c r="V13" s="121"/>
      <c r="W13" s="172">
        <f>事業主控!W13</f>
        <v>0</v>
      </c>
      <c r="X13" s="162"/>
      <c r="Y13" s="162">
        <f>事業主控!Y13</f>
        <v>0</v>
      </c>
      <c r="Z13" s="162"/>
      <c r="AA13" s="162">
        <f>事業主控!AA13</f>
        <v>0</v>
      </c>
      <c r="AB13" s="162"/>
      <c r="AC13" s="162">
        <f>事業主控!AC13</f>
        <v>0</v>
      </c>
      <c r="AD13" s="162"/>
      <c r="AE13" s="162">
        <f>事業主控!AE13</f>
        <v>0</v>
      </c>
      <c r="AF13" s="162"/>
      <c r="AG13" s="162">
        <f>事業主控!AG13</f>
        <v>0</v>
      </c>
      <c r="AH13" s="162"/>
      <c r="AI13" s="162">
        <f>事業主控!AI13</f>
        <v>0</v>
      </c>
      <c r="AJ13" s="162"/>
      <c r="AK13" s="162">
        <f>事業主控!AK13</f>
        <v>0</v>
      </c>
      <c r="AL13" s="166"/>
      <c r="AM13" s="172">
        <f>事業主控!AM13</f>
        <v>0</v>
      </c>
      <c r="AN13" s="162"/>
      <c r="AO13" s="172">
        <f>事業主控!AO13</f>
        <v>0</v>
      </c>
      <c r="AP13" s="162"/>
      <c r="AQ13" s="162">
        <f>事業主控!AQ13</f>
        <v>0</v>
      </c>
      <c r="AR13" s="162"/>
      <c r="AS13" s="162">
        <f>事業主控!AS13</f>
        <v>0</v>
      </c>
      <c r="AT13" s="162"/>
      <c r="AU13" s="162">
        <f>事業主控!AU13</f>
        <v>0</v>
      </c>
      <c r="AV13" s="162"/>
      <c r="AW13" s="162">
        <f>事業主控!AW13</f>
        <v>0</v>
      </c>
      <c r="AX13" s="162"/>
      <c r="AY13" s="162">
        <f>事業主控!AY13</f>
        <v>0</v>
      </c>
      <c r="AZ13" s="162"/>
      <c r="BA13" s="162">
        <f>事業主控!BA13</f>
        <v>0</v>
      </c>
      <c r="BB13" s="162"/>
      <c r="BC13" s="162">
        <f>事業主控!BC13</f>
        <v>0</v>
      </c>
      <c r="BD13" s="166"/>
      <c r="BE13" s="97"/>
      <c r="BF13" s="97"/>
      <c r="BG13" s="97"/>
      <c r="BH13" s="97"/>
      <c r="BI13" s="98"/>
    </row>
    <row r="14" spans="1:61" s="8" customFormat="1" ht="13.5" customHeight="1">
      <c r="A14" s="178">
        <v>31</v>
      </c>
      <c r="B14" s="102" t="s">
        <v>5</v>
      </c>
      <c r="C14" s="103"/>
      <c r="D14" s="103"/>
      <c r="E14" s="104"/>
      <c r="F14" s="115">
        <f>事業主控!F14:G14</f>
        <v>42095</v>
      </c>
      <c r="G14" s="114"/>
      <c r="H14" s="6" t="s">
        <v>10</v>
      </c>
      <c r="I14" s="113">
        <v>43190</v>
      </c>
      <c r="J14" s="114"/>
      <c r="K14" s="116">
        <f>事業主控!K14:O14</f>
        <v>0</v>
      </c>
      <c r="L14" s="117"/>
      <c r="M14" s="117"/>
      <c r="N14" s="117"/>
      <c r="O14" s="118"/>
      <c r="P14" s="9" t="s">
        <v>22</v>
      </c>
      <c r="Q14" s="54">
        <f>事業主控!Q14</f>
        <v>19</v>
      </c>
      <c r="R14" s="50"/>
      <c r="S14" s="139">
        <f>事業主控!S14:U14</f>
        <v>0</v>
      </c>
      <c r="T14" s="140"/>
      <c r="U14" s="141"/>
      <c r="V14" s="9" t="s">
        <v>23</v>
      </c>
      <c r="W14" s="187">
        <f t="shared" ref="W14:W40" si="0">($AM14-($AM14-0.6)*0.4)</f>
        <v>47.64</v>
      </c>
      <c r="X14" s="188"/>
      <c r="Y14" s="217">
        <f t="shared" ref="Y14:Y40" si="1">($AM14-($AM14-0.6)*0.35)</f>
        <v>51.56</v>
      </c>
      <c r="Z14" s="188"/>
      <c r="AA14" s="217">
        <f t="shared" ref="AA14:AA40" si="2">($AM14-($AM14-0.6)*0.3)</f>
        <v>55.480000000000004</v>
      </c>
      <c r="AB14" s="188"/>
      <c r="AC14" s="217">
        <f t="shared" ref="AC14:AC40" si="3">($AM14-($AM14-0.6)*0.25)</f>
        <v>59.4</v>
      </c>
      <c r="AD14" s="188"/>
      <c r="AE14" s="217">
        <f t="shared" ref="AE14:AE40" si="4">($AM14-($AM14-0.6)*0.2)</f>
        <v>63.32</v>
      </c>
      <c r="AF14" s="188"/>
      <c r="AG14" s="217">
        <f t="shared" ref="AG14:AG40" si="5">($AM14-($AM14-0.6)*0.15)</f>
        <v>67.239999999999995</v>
      </c>
      <c r="AH14" s="188"/>
      <c r="AI14" s="217">
        <f t="shared" ref="AI14:AI40" si="6">($AM14-($AM14-0.6)*0.1)</f>
        <v>71.16</v>
      </c>
      <c r="AJ14" s="188"/>
      <c r="AK14" s="217">
        <f t="shared" ref="AK14:AK40" si="7">($AM14-($AM14-0.6)*0.05)</f>
        <v>75.08</v>
      </c>
      <c r="AL14" s="225"/>
      <c r="AM14" s="224">
        <f>事業主控!AM14</f>
        <v>79</v>
      </c>
      <c r="AN14" s="225"/>
      <c r="AO14" s="224">
        <f t="shared" ref="AO14:AO40" si="8">($AM14-0.6)*1.05+0.6</f>
        <v>82.92</v>
      </c>
      <c r="AP14" s="188"/>
      <c r="AQ14" s="217">
        <f t="shared" ref="AQ14:AQ40" si="9">($AM14-0.6)*1.1+0.6</f>
        <v>86.84</v>
      </c>
      <c r="AR14" s="188"/>
      <c r="AS14" s="217">
        <f t="shared" ref="AS14:AS40" si="10">($AM14-0.6)*1.15+0.6</f>
        <v>90.759999999999991</v>
      </c>
      <c r="AT14" s="188"/>
      <c r="AU14" s="217">
        <f t="shared" ref="AU14:AU40" si="11">($AM14-0.6)*1.2+0.6</f>
        <v>94.679999999999993</v>
      </c>
      <c r="AV14" s="188"/>
      <c r="AW14" s="217">
        <f t="shared" ref="AW14:AW40" si="12">($AM14-0.6)*1.25+0.6</f>
        <v>98.6</v>
      </c>
      <c r="AX14" s="188"/>
      <c r="AY14" s="217">
        <f t="shared" ref="AY14:AY40" si="13">($AM14-0.6)*1.3+0.6</f>
        <v>102.52000000000001</v>
      </c>
      <c r="AZ14" s="188"/>
      <c r="BA14" s="217">
        <f t="shared" ref="BA14:BA40" si="14">($AM14-0.6)*1.35+0.6</f>
        <v>106.44000000000001</v>
      </c>
      <c r="BB14" s="188"/>
      <c r="BC14" s="217">
        <f t="shared" ref="BC14:BC40" si="15">($AM14-0.6)*1.4+0.6</f>
        <v>110.36</v>
      </c>
      <c r="BD14" s="188"/>
      <c r="BE14" s="76" t="e">
        <f>事業主控!BE14:BH14</f>
        <v>#N/A</v>
      </c>
      <c r="BF14" s="76"/>
      <c r="BG14" s="76"/>
      <c r="BH14" s="77"/>
      <c r="BI14" s="9" t="s">
        <v>22</v>
      </c>
    </row>
    <row r="15" spans="1:61" s="8" customFormat="1" ht="13.5" customHeight="1">
      <c r="A15" s="179"/>
      <c r="B15" s="105"/>
      <c r="C15" s="106"/>
      <c r="D15" s="106"/>
      <c r="E15" s="107"/>
      <c r="F15" s="115">
        <f>I14+1</f>
        <v>43191</v>
      </c>
      <c r="G15" s="114"/>
      <c r="H15" s="6" t="s">
        <v>10</v>
      </c>
      <c r="I15" s="113">
        <f>事業主控!I15:J15</f>
        <v>45382</v>
      </c>
      <c r="J15" s="114"/>
      <c r="K15" s="116">
        <f>事業主控!K15:O15</f>
        <v>0</v>
      </c>
      <c r="L15" s="117"/>
      <c r="M15" s="117"/>
      <c r="N15" s="117"/>
      <c r="O15" s="118"/>
      <c r="P15" s="10"/>
      <c r="Q15" s="54"/>
      <c r="R15" s="51"/>
      <c r="S15" s="139">
        <f>事業主控!S15:U15</f>
        <v>0</v>
      </c>
      <c r="T15" s="140"/>
      <c r="U15" s="141"/>
      <c r="V15" s="10"/>
      <c r="W15" s="83"/>
      <c r="X15" s="84"/>
      <c r="Y15" s="84"/>
      <c r="Z15" s="84"/>
      <c r="AA15" s="84"/>
      <c r="AB15" s="84"/>
      <c r="AC15" s="84"/>
      <c r="AD15" s="84"/>
      <c r="AE15" s="84"/>
      <c r="AF15" s="84"/>
      <c r="AG15" s="84"/>
      <c r="AH15" s="84"/>
      <c r="AI15" s="84"/>
      <c r="AJ15" s="84"/>
      <c r="AK15" s="84"/>
      <c r="AL15" s="82"/>
      <c r="AM15" s="156"/>
      <c r="AN15" s="157"/>
      <c r="AO15" s="83"/>
      <c r="AP15" s="84"/>
      <c r="AQ15" s="84"/>
      <c r="AR15" s="84"/>
      <c r="AS15" s="84"/>
      <c r="AT15" s="84"/>
      <c r="AU15" s="84"/>
      <c r="AV15" s="84"/>
      <c r="AW15" s="84"/>
      <c r="AX15" s="84"/>
      <c r="AY15" s="84"/>
      <c r="AZ15" s="84"/>
      <c r="BA15" s="84"/>
      <c r="BB15" s="84"/>
      <c r="BC15" s="84"/>
      <c r="BD15" s="84"/>
      <c r="BE15" s="76" t="e">
        <f>事業主控!BE15:BH15</f>
        <v>#N/A</v>
      </c>
      <c r="BF15" s="76"/>
      <c r="BG15" s="76"/>
      <c r="BH15" s="77"/>
      <c r="BI15" s="12"/>
    </row>
    <row r="16" spans="1:61" s="8" customFormat="1" ht="13.5" customHeight="1">
      <c r="A16" s="180"/>
      <c r="B16" s="108"/>
      <c r="C16" s="109"/>
      <c r="D16" s="109"/>
      <c r="E16" s="110"/>
      <c r="F16" s="115">
        <f>I15+1</f>
        <v>45383</v>
      </c>
      <c r="G16" s="114"/>
      <c r="H16" s="6" t="s">
        <v>10</v>
      </c>
      <c r="I16" s="113">
        <f>事業主控!I16:J16</f>
        <v>46112</v>
      </c>
      <c r="J16" s="114"/>
      <c r="K16" s="116">
        <f>事業主控!K16:O16</f>
        <v>0</v>
      </c>
      <c r="L16" s="117"/>
      <c r="M16" s="117"/>
      <c r="N16" s="117"/>
      <c r="O16" s="118"/>
      <c r="P16" s="11"/>
      <c r="Q16" s="54">
        <f>事業主控!Q16</f>
        <v>19</v>
      </c>
      <c r="R16" s="51"/>
      <c r="S16" s="139">
        <f>事業主控!S16:U16</f>
        <v>0</v>
      </c>
      <c r="T16" s="140"/>
      <c r="U16" s="141"/>
      <c r="V16" s="10"/>
      <c r="W16" s="83">
        <f t="shared" si="0"/>
        <v>20.64</v>
      </c>
      <c r="X16" s="84"/>
      <c r="Y16" s="84">
        <f t="shared" si="1"/>
        <v>22.310000000000002</v>
      </c>
      <c r="Z16" s="84"/>
      <c r="AA16" s="84">
        <f t="shared" si="2"/>
        <v>23.98</v>
      </c>
      <c r="AB16" s="84"/>
      <c r="AC16" s="84">
        <f t="shared" si="3"/>
        <v>25.65</v>
      </c>
      <c r="AD16" s="84"/>
      <c r="AE16" s="84">
        <f t="shared" si="4"/>
        <v>27.32</v>
      </c>
      <c r="AF16" s="84"/>
      <c r="AG16" s="84">
        <f t="shared" si="5"/>
        <v>28.990000000000002</v>
      </c>
      <c r="AH16" s="84"/>
      <c r="AI16" s="84">
        <f t="shared" si="6"/>
        <v>30.66</v>
      </c>
      <c r="AJ16" s="84"/>
      <c r="AK16" s="84">
        <f t="shared" si="7"/>
        <v>32.33</v>
      </c>
      <c r="AL16" s="82"/>
      <c r="AM16" s="156">
        <v>34</v>
      </c>
      <c r="AN16" s="157"/>
      <c r="AO16" s="83">
        <f t="shared" si="8"/>
        <v>35.67</v>
      </c>
      <c r="AP16" s="84"/>
      <c r="AQ16" s="84">
        <f t="shared" si="9"/>
        <v>37.340000000000003</v>
      </c>
      <c r="AR16" s="84"/>
      <c r="AS16" s="84">
        <f t="shared" si="10"/>
        <v>39.01</v>
      </c>
      <c r="AT16" s="84"/>
      <c r="AU16" s="84">
        <f t="shared" si="11"/>
        <v>40.68</v>
      </c>
      <c r="AV16" s="84"/>
      <c r="AW16" s="84">
        <f t="shared" si="12"/>
        <v>42.35</v>
      </c>
      <c r="AX16" s="84"/>
      <c r="AY16" s="84">
        <f t="shared" si="13"/>
        <v>44.02</v>
      </c>
      <c r="AZ16" s="84"/>
      <c r="BA16" s="84">
        <f t="shared" si="14"/>
        <v>45.690000000000005</v>
      </c>
      <c r="BB16" s="84"/>
      <c r="BC16" s="84">
        <f t="shared" si="15"/>
        <v>47.36</v>
      </c>
      <c r="BD16" s="84"/>
      <c r="BE16" s="76" t="e">
        <f>事業主控!BE16:BH16</f>
        <v>#N/A</v>
      </c>
      <c r="BF16" s="76"/>
      <c r="BG16" s="76"/>
      <c r="BH16" s="77"/>
      <c r="BI16" s="12"/>
    </row>
    <row r="17" spans="1:61" s="8" customFormat="1" ht="13.5" customHeight="1">
      <c r="A17" s="178">
        <v>32</v>
      </c>
      <c r="B17" s="102" t="s">
        <v>3</v>
      </c>
      <c r="C17" s="103"/>
      <c r="D17" s="103"/>
      <c r="E17" s="104"/>
      <c r="F17" s="115">
        <f>$F$14</f>
        <v>42095</v>
      </c>
      <c r="G17" s="114"/>
      <c r="H17" s="6" t="s">
        <v>10</v>
      </c>
      <c r="I17" s="113">
        <f>$I$14</f>
        <v>43190</v>
      </c>
      <c r="J17" s="114"/>
      <c r="K17" s="116">
        <f>事業主控!K17:O17</f>
        <v>0</v>
      </c>
      <c r="L17" s="117"/>
      <c r="M17" s="117"/>
      <c r="N17" s="117"/>
      <c r="O17" s="118"/>
      <c r="P17" s="11"/>
      <c r="Q17" s="54">
        <f>事業主控!Q17</f>
        <v>20</v>
      </c>
      <c r="R17" s="50"/>
      <c r="S17" s="139">
        <f>事業主控!S17:U17</f>
        <v>0</v>
      </c>
      <c r="T17" s="140"/>
      <c r="U17" s="141"/>
      <c r="V17" s="10"/>
      <c r="W17" s="82">
        <f t="shared" si="0"/>
        <v>6.84</v>
      </c>
      <c r="X17" s="83"/>
      <c r="Y17" s="82">
        <f t="shared" si="1"/>
        <v>7.36</v>
      </c>
      <c r="Z17" s="83"/>
      <c r="AA17" s="82">
        <f t="shared" si="2"/>
        <v>7.88</v>
      </c>
      <c r="AB17" s="83"/>
      <c r="AC17" s="82">
        <f t="shared" si="3"/>
        <v>8.4</v>
      </c>
      <c r="AD17" s="83"/>
      <c r="AE17" s="82">
        <f t="shared" si="4"/>
        <v>8.92</v>
      </c>
      <c r="AF17" s="83"/>
      <c r="AG17" s="82">
        <f t="shared" si="5"/>
        <v>9.44</v>
      </c>
      <c r="AH17" s="83"/>
      <c r="AI17" s="82">
        <f t="shared" si="6"/>
        <v>9.9600000000000009</v>
      </c>
      <c r="AJ17" s="83"/>
      <c r="AK17" s="82">
        <f t="shared" si="7"/>
        <v>10.48</v>
      </c>
      <c r="AL17" s="159"/>
      <c r="AM17" s="156">
        <f>事業主控!AM17</f>
        <v>11</v>
      </c>
      <c r="AN17" s="157"/>
      <c r="AO17" s="158">
        <f t="shared" si="8"/>
        <v>11.520000000000001</v>
      </c>
      <c r="AP17" s="83"/>
      <c r="AQ17" s="82">
        <f t="shared" si="9"/>
        <v>12.040000000000001</v>
      </c>
      <c r="AR17" s="83"/>
      <c r="AS17" s="82">
        <f t="shared" si="10"/>
        <v>12.559999999999999</v>
      </c>
      <c r="AT17" s="83"/>
      <c r="AU17" s="82">
        <f t="shared" si="11"/>
        <v>13.08</v>
      </c>
      <c r="AV17" s="83"/>
      <c r="AW17" s="82">
        <f t="shared" si="12"/>
        <v>13.6</v>
      </c>
      <c r="AX17" s="83"/>
      <c r="AY17" s="82">
        <f t="shared" si="13"/>
        <v>14.120000000000001</v>
      </c>
      <c r="AZ17" s="83"/>
      <c r="BA17" s="82">
        <f t="shared" si="14"/>
        <v>14.64</v>
      </c>
      <c r="BB17" s="83"/>
      <c r="BC17" s="82">
        <f t="shared" si="15"/>
        <v>15.159999999999998</v>
      </c>
      <c r="BD17" s="83"/>
      <c r="BE17" s="76" t="e">
        <f>事業主控!BE17:BH17</f>
        <v>#N/A</v>
      </c>
      <c r="BF17" s="76"/>
      <c r="BG17" s="76"/>
      <c r="BH17" s="77"/>
      <c r="BI17" s="12"/>
    </row>
    <row r="18" spans="1:61" s="8" customFormat="1" ht="13.5" customHeight="1">
      <c r="A18" s="179"/>
      <c r="B18" s="105"/>
      <c r="C18" s="106"/>
      <c r="D18" s="106"/>
      <c r="E18" s="107"/>
      <c r="F18" s="115">
        <f>$F$15</f>
        <v>43191</v>
      </c>
      <c r="G18" s="114"/>
      <c r="H18" s="6" t="s">
        <v>10</v>
      </c>
      <c r="I18" s="113">
        <f>$I$15</f>
        <v>45382</v>
      </c>
      <c r="J18" s="114"/>
      <c r="K18" s="116">
        <f>事業主控!K18:O18</f>
        <v>0</v>
      </c>
      <c r="L18" s="117"/>
      <c r="M18" s="117"/>
      <c r="N18" s="117"/>
      <c r="O18" s="118"/>
      <c r="P18" s="11"/>
      <c r="Q18" s="54">
        <f>事業主控!Q18</f>
        <v>19</v>
      </c>
      <c r="R18" s="50"/>
      <c r="S18" s="139">
        <f>事業主控!S18:U18</f>
        <v>0</v>
      </c>
      <c r="T18" s="140"/>
      <c r="U18" s="141"/>
      <c r="V18" s="10"/>
      <c r="W18" s="84">
        <f t="shared" si="0"/>
        <v>6.84</v>
      </c>
      <c r="X18" s="84"/>
      <c r="Y18" s="84">
        <f t="shared" si="1"/>
        <v>7.36</v>
      </c>
      <c r="Z18" s="84"/>
      <c r="AA18" s="84">
        <f t="shared" si="2"/>
        <v>7.88</v>
      </c>
      <c r="AB18" s="84"/>
      <c r="AC18" s="84">
        <f t="shared" si="3"/>
        <v>8.4</v>
      </c>
      <c r="AD18" s="84"/>
      <c r="AE18" s="84">
        <f t="shared" si="4"/>
        <v>8.92</v>
      </c>
      <c r="AF18" s="84"/>
      <c r="AG18" s="84">
        <f t="shared" si="5"/>
        <v>9.44</v>
      </c>
      <c r="AH18" s="84"/>
      <c r="AI18" s="84">
        <f t="shared" si="6"/>
        <v>9.9600000000000009</v>
      </c>
      <c r="AJ18" s="84"/>
      <c r="AK18" s="84">
        <f t="shared" si="7"/>
        <v>10.48</v>
      </c>
      <c r="AL18" s="82"/>
      <c r="AM18" s="156">
        <f>事業主控!AM18</f>
        <v>11</v>
      </c>
      <c r="AN18" s="157"/>
      <c r="AO18" s="83">
        <f t="shared" si="8"/>
        <v>11.520000000000001</v>
      </c>
      <c r="AP18" s="84"/>
      <c r="AQ18" s="84">
        <f t="shared" si="9"/>
        <v>12.040000000000001</v>
      </c>
      <c r="AR18" s="84"/>
      <c r="AS18" s="84">
        <f t="shared" si="10"/>
        <v>12.559999999999999</v>
      </c>
      <c r="AT18" s="84"/>
      <c r="AU18" s="84">
        <f t="shared" si="11"/>
        <v>13.08</v>
      </c>
      <c r="AV18" s="84"/>
      <c r="AW18" s="84">
        <f t="shared" si="12"/>
        <v>13.6</v>
      </c>
      <c r="AX18" s="84"/>
      <c r="AY18" s="84">
        <f t="shared" si="13"/>
        <v>14.120000000000001</v>
      </c>
      <c r="AZ18" s="84"/>
      <c r="BA18" s="84">
        <f t="shared" si="14"/>
        <v>14.64</v>
      </c>
      <c r="BB18" s="84"/>
      <c r="BC18" s="84">
        <f t="shared" si="15"/>
        <v>15.159999999999998</v>
      </c>
      <c r="BD18" s="84"/>
      <c r="BE18" s="76" t="e">
        <f>事業主控!BE18:BH18</f>
        <v>#N/A</v>
      </c>
      <c r="BF18" s="76"/>
      <c r="BG18" s="76"/>
      <c r="BH18" s="77"/>
      <c r="BI18" s="12"/>
    </row>
    <row r="19" spans="1:61" s="8" customFormat="1" ht="13.5" customHeight="1">
      <c r="A19" s="180"/>
      <c r="B19" s="108"/>
      <c r="C19" s="109"/>
      <c r="D19" s="109"/>
      <c r="E19" s="110"/>
      <c r="F19" s="115">
        <f>$F$16</f>
        <v>45383</v>
      </c>
      <c r="G19" s="114"/>
      <c r="H19" s="6" t="s">
        <v>10</v>
      </c>
      <c r="I19" s="113">
        <f>$I$16</f>
        <v>46112</v>
      </c>
      <c r="J19" s="114"/>
      <c r="K19" s="116">
        <f>事業主控!K19:O19</f>
        <v>0</v>
      </c>
      <c r="L19" s="117"/>
      <c r="M19" s="117"/>
      <c r="N19" s="117"/>
      <c r="O19" s="118"/>
      <c r="P19" s="11"/>
      <c r="Q19" s="54">
        <f>事業主控!Q19</f>
        <v>19</v>
      </c>
      <c r="R19" s="50"/>
      <c r="S19" s="139">
        <f>事業主控!S19:U19</f>
        <v>0</v>
      </c>
      <c r="T19" s="140"/>
      <c r="U19" s="141"/>
      <c r="V19" s="10"/>
      <c r="W19" s="84">
        <f t="shared" si="0"/>
        <v>6.84</v>
      </c>
      <c r="X19" s="84"/>
      <c r="Y19" s="84">
        <f t="shared" si="1"/>
        <v>7.36</v>
      </c>
      <c r="Z19" s="84"/>
      <c r="AA19" s="84">
        <f t="shared" si="2"/>
        <v>7.88</v>
      </c>
      <c r="AB19" s="84"/>
      <c r="AC19" s="84">
        <f t="shared" si="3"/>
        <v>8.4</v>
      </c>
      <c r="AD19" s="84"/>
      <c r="AE19" s="84">
        <f t="shared" si="4"/>
        <v>8.92</v>
      </c>
      <c r="AF19" s="84"/>
      <c r="AG19" s="84">
        <f t="shared" si="5"/>
        <v>9.44</v>
      </c>
      <c r="AH19" s="84"/>
      <c r="AI19" s="84">
        <f t="shared" si="6"/>
        <v>9.9600000000000009</v>
      </c>
      <c r="AJ19" s="84"/>
      <c r="AK19" s="84">
        <f t="shared" si="7"/>
        <v>10.48</v>
      </c>
      <c r="AL19" s="82"/>
      <c r="AM19" s="156">
        <f>事業主控!AM19</f>
        <v>11</v>
      </c>
      <c r="AN19" s="157"/>
      <c r="AO19" s="83">
        <f t="shared" si="8"/>
        <v>11.520000000000001</v>
      </c>
      <c r="AP19" s="84"/>
      <c r="AQ19" s="84">
        <f t="shared" si="9"/>
        <v>12.040000000000001</v>
      </c>
      <c r="AR19" s="84"/>
      <c r="AS19" s="84">
        <f t="shared" si="10"/>
        <v>12.559999999999999</v>
      </c>
      <c r="AT19" s="84"/>
      <c r="AU19" s="84">
        <f t="shared" si="11"/>
        <v>13.08</v>
      </c>
      <c r="AV19" s="84"/>
      <c r="AW19" s="84">
        <f t="shared" si="12"/>
        <v>13.6</v>
      </c>
      <c r="AX19" s="84"/>
      <c r="AY19" s="84">
        <f t="shared" si="13"/>
        <v>14.120000000000001</v>
      </c>
      <c r="AZ19" s="84"/>
      <c r="BA19" s="84">
        <f t="shared" si="14"/>
        <v>14.64</v>
      </c>
      <c r="BB19" s="84"/>
      <c r="BC19" s="84">
        <f t="shared" si="15"/>
        <v>15.159999999999998</v>
      </c>
      <c r="BD19" s="84"/>
      <c r="BE19" s="76" t="e">
        <f>事業主控!BE19:BH19</f>
        <v>#N/A</v>
      </c>
      <c r="BF19" s="76"/>
      <c r="BG19" s="76"/>
      <c r="BH19" s="77"/>
      <c r="BI19" s="12"/>
    </row>
    <row r="20" spans="1:61" s="8" customFormat="1" ht="13.5" customHeight="1">
      <c r="A20" s="178">
        <v>33</v>
      </c>
      <c r="B20" s="102" t="s">
        <v>1</v>
      </c>
      <c r="C20" s="103"/>
      <c r="D20" s="103"/>
      <c r="E20" s="104"/>
      <c r="F20" s="115">
        <f>$F$14</f>
        <v>42095</v>
      </c>
      <c r="G20" s="114"/>
      <c r="H20" s="6" t="s">
        <v>10</v>
      </c>
      <c r="I20" s="113">
        <f>$I$14</f>
        <v>43190</v>
      </c>
      <c r="J20" s="114"/>
      <c r="K20" s="116">
        <f>事業主控!K20:O20</f>
        <v>0</v>
      </c>
      <c r="L20" s="117"/>
      <c r="M20" s="117"/>
      <c r="N20" s="117"/>
      <c r="O20" s="118"/>
      <c r="P20" s="11"/>
      <c r="Q20" s="54">
        <f>事業主控!Q20</f>
        <v>18</v>
      </c>
      <c r="R20" s="50"/>
      <c r="S20" s="139">
        <f>事業主控!S20:U20</f>
        <v>0</v>
      </c>
      <c r="T20" s="140"/>
      <c r="U20" s="141"/>
      <c r="V20" s="10"/>
      <c r="W20" s="82">
        <f t="shared" si="0"/>
        <v>5.64</v>
      </c>
      <c r="X20" s="83"/>
      <c r="Y20" s="82">
        <f t="shared" si="1"/>
        <v>6.0600000000000005</v>
      </c>
      <c r="Z20" s="83"/>
      <c r="AA20" s="82">
        <f t="shared" si="2"/>
        <v>6.48</v>
      </c>
      <c r="AB20" s="83"/>
      <c r="AC20" s="82">
        <f t="shared" si="3"/>
        <v>6.9</v>
      </c>
      <c r="AD20" s="83"/>
      <c r="AE20" s="82">
        <f t="shared" si="4"/>
        <v>7.32</v>
      </c>
      <c r="AF20" s="83"/>
      <c r="AG20" s="82">
        <f t="shared" si="5"/>
        <v>7.74</v>
      </c>
      <c r="AH20" s="83"/>
      <c r="AI20" s="82">
        <f t="shared" si="6"/>
        <v>8.16</v>
      </c>
      <c r="AJ20" s="83"/>
      <c r="AK20" s="82">
        <f t="shared" si="7"/>
        <v>8.58</v>
      </c>
      <c r="AL20" s="159"/>
      <c r="AM20" s="156">
        <f>事業主控!AM20</f>
        <v>9</v>
      </c>
      <c r="AN20" s="157"/>
      <c r="AO20" s="158">
        <f t="shared" si="8"/>
        <v>9.42</v>
      </c>
      <c r="AP20" s="83"/>
      <c r="AQ20" s="82">
        <f t="shared" si="9"/>
        <v>9.8400000000000016</v>
      </c>
      <c r="AR20" s="83"/>
      <c r="AS20" s="82">
        <f t="shared" si="10"/>
        <v>10.26</v>
      </c>
      <c r="AT20" s="83"/>
      <c r="AU20" s="82">
        <f t="shared" si="11"/>
        <v>10.68</v>
      </c>
      <c r="AV20" s="83"/>
      <c r="AW20" s="82">
        <f t="shared" si="12"/>
        <v>11.1</v>
      </c>
      <c r="AX20" s="83"/>
      <c r="AY20" s="82">
        <f t="shared" si="13"/>
        <v>11.520000000000001</v>
      </c>
      <c r="AZ20" s="83"/>
      <c r="BA20" s="82">
        <f t="shared" si="14"/>
        <v>11.940000000000001</v>
      </c>
      <c r="BB20" s="83"/>
      <c r="BC20" s="82">
        <f t="shared" si="15"/>
        <v>12.36</v>
      </c>
      <c r="BD20" s="83"/>
      <c r="BE20" s="76" t="e">
        <f>事業主控!BE20:BH20</f>
        <v>#N/A</v>
      </c>
      <c r="BF20" s="76"/>
      <c r="BG20" s="76"/>
      <c r="BH20" s="77"/>
      <c r="BI20" s="12"/>
    </row>
    <row r="21" spans="1:61" s="8" customFormat="1" ht="13.5" customHeight="1">
      <c r="A21" s="179"/>
      <c r="B21" s="105"/>
      <c r="C21" s="106"/>
      <c r="D21" s="106"/>
      <c r="E21" s="107"/>
      <c r="F21" s="115">
        <f>$F$15</f>
        <v>43191</v>
      </c>
      <c r="G21" s="114"/>
      <c r="H21" s="6" t="s">
        <v>10</v>
      </c>
      <c r="I21" s="113">
        <f>$I$15</f>
        <v>45382</v>
      </c>
      <c r="J21" s="114"/>
      <c r="K21" s="116">
        <f>事業主控!K21:O21</f>
        <v>0</v>
      </c>
      <c r="L21" s="117"/>
      <c r="M21" s="117"/>
      <c r="N21" s="117"/>
      <c r="O21" s="118"/>
      <c r="P21" s="11"/>
      <c r="Q21" s="54">
        <f>事業主控!Q21</f>
        <v>17</v>
      </c>
      <c r="R21" s="50"/>
      <c r="S21" s="139">
        <f>事業主控!S21:U21</f>
        <v>0</v>
      </c>
      <c r="T21" s="140"/>
      <c r="U21" s="141"/>
      <c r="V21" s="10"/>
      <c r="W21" s="84">
        <f t="shared" si="0"/>
        <v>5.64</v>
      </c>
      <c r="X21" s="84"/>
      <c r="Y21" s="84">
        <f t="shared" si="1"/>
        <v>6.0600000000000005</v>
      </c>
      <c r="Z21" s="84"/>
      <c r="AA21" s="84">
        <f t="shared" si="2"/>
        <v>6.48</v>
      </c>
      <c r="AB21" s="84"/>
      <c r="AC21" s="84">
        <f t="shared" si="3"/>
        <v>6.9</v>
      </c>
      <c r="AD21" s="84"/>
      <c r="AE21" s="84">
        <f t="shared" si="4"/>
        <v>7.32</v>
      </c>
      <c r="AF21" s="84"/>
      <c r="AG21" s="84">
        <f t="shared" si="5"/>
        <v>7.74</v>
      </c>
      <c r="AH21" s="84"/>
      <c r="AI21" s="84">
        <f t="shared" si="6"/>
        <v>8.16</v>
      </c>
      <c r="AJ21" s="84"/>
      <c r="AK21" s="84">
        <f t="shared" si="7"/>
        <v>8.58</v>
      </c>
      <c r="AL21" s="82"/>
      <c r="AM21" s="156">
        <f>事業主控!AM21</f>
        <v>9</v>
      </c>
      <c r="AN21" s="157"/>
      <c r="AO21" s="83">
        <f t="shared" si="8"/>
        <v>9.42</v>
      </c>
      <c r="AP21" s="84"/>
      <c r="AQ21" s="84">
        <f t="shared" si="9"/>
        <v>9.8400000000000016</v>
      </c>
      <c r="AR21" s="84"/>
      <c r="AS21" s="84">
        <f t="shared" si="10"/>
        <v>10.26</v>
      </c>
      <c r="AT21" s="84"/>
      <c r="AU21" s="84">
        <f t="shared" si="11"/>
        <v>10.68</v>
      </c>
      <c r="AV21" s="84"/>
      <c r="AW21" s="84">
        <f t="shared" si="12"/>
        <v>11.1</v>
      </c>
      <c r="AX21" s="84"/>
      <c r="AY21" s="84">
        <f t="shared" si="13"/>
        <v>11.520000000000001</v>
      </c>
      <c r="AZ21" s="84"/>
      <c r="BA21" s="84">
        <f t="shared" si="14"/>
        <v>11.940000000000001</v>
      </c>
      <c r="BB21" s="84"/>
      <c r="BC21" s="84">
        <f t="shared" si="15"/>
        <v>12.36</v>
      </c>
      <c r="BD21" s="84"/>
      <c r="BE21" s="76" t="e">
        <f>事業主控!BE21:BH21</f>
        <v>#N/A</v>
      </c>
      <c r="BF21" s="76"/>
      <c r="BG21" s="76"/>
      <c r="BH21" s="77"/>
      <c r="BI21" s="12"/>
    </row>
    <row r="22" spans="1:61" s="8" customFormat="1" ht="13.5" customHeight="1">
      <c r="A22" s="180"/>
      <c r="B22" s="108"/>
      <c r="C22" s="109"/>
      <c r="D22" s="109"/>
      <c r="E22" s="110"/>
      <c r="F22" s="115">
        <f>$F$16</f>
        <v>45383</v>
      </c>
      <c r="G22" s="114"/>
      <c r="H22" s="6" t="s">
        <v>10</v>
      </c>
      <c r="I22" s="113">
        <f>$I$16</f>
        <v>46112</v>
      </c>
      <c r="J22" s="114"/>
      <c r="K22" s="116">
        <f>事業主控!K22:O22</f>
        <v>0</v>
      </c>
      <c r="L22" s="117"/>
      <c r="M22" s="117"/>
      <c r="N22" s="117"/>
      <c r="O22" s="118"/>
      <c r="P22" s="11"/>
      <c r="Q22" s="54">
        <f>事業主控!Q22</f>
        <v>17</v>
      </c>
      <c r="R22" s="50"/>
      <c r="S22" s="139">
        <f>事業主控!S22:U22</f>
        <v>0</v>
      </c>
      <c r="T22" s="140"/>
      <c r="U22" s="141"/>
      <c r="V22" s="10"/>
      <c r="W22" s="84">
        <f t="shared" si="0"/>
        <v>5.64</v>
      </c>
      <c r="X22" s="84"/>
      <c r="Y22" s="84">
        <f t="shared" si="1"/>
        <v>6.0600000000000005</v>
      </c>
      <c r="Z22" s="84"/>
      <c r="AA22" s="84">
        <f t="shared" si="2"/>
        <v>6.48</v>
      </c>
      <c r="AB22" s="84"/>
      <c r="AC22" s="84">
        <f t="shared" si="3"/>
        <v>6.9</v>
      </c>
      <c r="AD22" s="84"/>
      <c r="AE22" s="84">
        <f t="shared" si="4"/>
        <v>7.32</v>
      </c>
      <c r="AF22" s="84"/>
      <c r="AG22" s="84">
        <f t="shared" si="5"/>
        <v>7.74</v>
      </c>
      <c r="AH22" s="84"/>
      <c r="AI22" s="84">
        <f t="shared" si="6"/>
        <v>8.16</v>
      </c>
      <c r="AJ22" s="84"/>
      <c r="AK22" s="84">
        <f t="shared" si="7"/>
        <v>8.58</v>
      </c>
      <c r="AL22" s="82"/>
      <c r="AM22" s="156">
        <f>事業主控!AM22</f>
        <v>9</v>
      </c>
      <c r="AN22" s="157"/>
      <c r="AO22" s="83">
        <f t="shared" si="8"/>
        <v>9.42</v>
      </c>
      <c r="AP22" s="84"/>
      <c r="AQ22" s="84">
        <f t="shared" si="9"/>
        <v>9.8400000000000016</v>
      </c>
      <c r="AR22" s="84"/>
      <c r="AS22" s="84">
        <f t="shared" si="10"/>
        <v>10.26</v>
      </c>
      <c r="AT22" s="84"/>
      <c r="AU22" s="84">
        <f t="shared" si="11"/>
        <v>10.68</v>
      </c>
      <c r="AV22" s="84"/>
      <c r="AW22" s="84">
        <f t="shared" si="12"/>
        <v>11.1</v>
      </c>
      <c r="AX22" s="84"/>
      <c r="AY22" s="84">
        <f t="shared" si="13"/>
        <v>11.520000000000001</v>
      </c>
      <c r="AZ22" s="84"/>
      <c r="BA22" s="84">
        <f t="shared" si="14"/>
        <v>11.940000000000001</v>
      </c>
      <c r="BB22" s="84"/>
      <c r="BC22" s="84">
        <f t="shared" si="15"/>
        <v>12.36</v>
      </c>
      <c r="BD22" s="84"/>
      <c r="BE22" s="76" t="e">
        <f>事業主控!BE22:BH22</f>
        <v>#N/A</v>
      </c>
      <c r="BF22" s="76"/>
      <c r="BG22" s="76"/>
      <c r="BH22" s="77"/>
      <c r="BI22" s="12"/>
    </row>
    <row r="23" spans="1:61" s="8" customFormat="1" ht="13.5" customHeight="1">
      <c r="A23" s="178">
        <v>34</v>
      </c>
      <c r="B23" s="102" t="s">
        <v>7</v>
      </c>
      <c r="C23" s="103"/>
      <c r="D23" s="103"/>
      <c r="E23" s="104"/>
      <c r="F23" s="115">
        <f>$F$14</f>
        <v>42095</v>
      </c>
      <c r="G23" s="114"/>
      <c r="H23" s="6" t="s">
        <v>10</v>
      </c>
      <c r="I23" s="113">
        <f>$I$14</f>
        <v>43190</v>
      </c>
      <c r="J23" s="114"/>
      <c r="K23" s="116">
        <f>事業主控!K23:O23</f>
        <v>0</v>
      </c>
      <c r="L23" s="117"/>
      <c r="M23" s="117"/>
      <c r="N23" s="117"/>
      <c r="O23" s="118"/>
      <c r="P23" s="11"/>
      <c r="Q23" s="54">
        <f>事業主控!Q23</f>
        <v>25</v>
      </c>
      <c r="R23" s="50"/>
      <c r="S23" s="139">
        <f>事業主控!S23:U23</f>
        <v>0</v>
      </c>
      <c r="T23" s="140"/>
      <c r="U23" s="141"/>
      <c r="V23" s="10"/>
      <c r="W23" s="82">
        <f t="shared" si="0"/>
        <v>5.9399999999999995</v>
      </c>
      <c r="X23" s="83"/>
      <c r="Y23" s="82">
        <f t="shared" si="1"/>
        <v>6.3849999999999998</v>
      </c>
      <c r="Z23" s="83"/>
      <c r="AA23" s="82">
        <f t="shared" si="2"/>
        <v>6.83</v>
      </c>
      <c r="AB23" s="83"/>
      <c r="AC23" s="82">
        <f t="shared" si="3"/>
        <v>7.2750000000000004</v>
      </c>
      <c r="AD23" s="83"/>
      <c r="AE23" s="82">
        <f t="shared" si="4"/>
        <v>7.72</v>
      </c>
      <c r="AF23" s="83"/>
      <c r="AG23" s="82">
        <f t="shared" si="5"/>
        <v>8.1649999999999991</v>
      </c>
      <c r="AH23" s="83"/>
      <c r="AI23" s="82">
        <f t="shared" si="6"/>
        <v>8.61</v>
      </c>
      <c r="AJ23" s="83"/>
      <c r="AK23" s="82">
        <f t="shared" si="7"/>
        <v>9.0549999999999997</v>
      </c>
      <c r="AL23" s="159"/>
      <c r="AM23" s="156">
        <f>事業主控!AM23</f>
        <v>9.5</v>
      </c>
      <c r="AN23" s="157"/>
      <c r="AO23" s="158">
        <f t="shared" si="8"/>
        <v>9.9450000000000003</v>
      </c>
      <c r="AP23" s="83"/>
      <c r="AQ23" s="82">
        <f t="shared" si="9"/>
        <v>10.39</v>
      </c>
      <c r="AR23" s="83"/>
      <c r="AS23" s="82">
        <f t="shared" si="10"/>
        <v>10.834999999999999</v>
      </c>
      <c r="AT23" s="83"/>
      <c r="AU23" s="82">
        <f t="shared" si="11"/>
        <v>11.28</v>
      </c>
      <c r="AV23" s="83"/>
      <c r="AW23" s="82">
        <f t="shared" si="12"/>
        <v>11.725</v>
      </c>
      <c r="AX23" s="83"/>
      <c r="AY23" s="82">
        <f t="shared" si="13"/>
        <v>12.17</v>
      </c>
      <c r="AZ23" s="83"/>
      <c r="BA23" s="82">
        <f t="shared" si="14"/>
        <v>12.615</v>
      </c>
      <c r="BB23" s="83"/>
      <c r="BC23" s="82">
        <f t="shared" si="15"/>
        <v>13.059999999999999</v>
      </c>
      <c r="BD23" s="83"/>
      <c r="BE23" s="76" t="e">
        <f>事業主控!BE23:BH23</f>
        <v>#N/A</v>
      </c>
      <c r="BF23" s="76"/>
      <c r="BG23" s="76"/>
      <c r="BH23" s="77"/>
      <c r="BI23" s="12"/>
    </row>
    <row r="24" spans="1:61" s="8" customFormat="1" ht="13.5" customHeight="1">
      <c r="A24" s="179"/>
      <c r="B24" s="105"/>
      <c r="C24" s="106"/>
      <c r="D24" s="106"/>
      <c r="E24" s="107"/>
      <c r="F24" s="115">
        <f>$F$15</f>
        <v>43191</v>
      </c>
      <c r="G24" s="114"/>
      <c r="H24" s="6" t="s">
        <v>10</v>
      </c>
      <c r="I24" s="113">
        <f>$I$15</f>
        <v>45382</v>
      </c>
      <c r="J24" s="114"/>
      <c r="K24" s="116">
        <f>事業主控!K24:O24</f>
        <v>0</v>
      </c>
      <c r="L24" s="117"/>
      <c r="M24" s="117"/>
      <c r="N24" s="117"/>
      <c r="O24" s="118"/>
      <c r="P24" s="11"/>
      <c r="Q24" s="54">
        <f>事業主控!Q24</f>
        <v>24</v>
      </c>
      <c r="R24" s="50"/>
      <c r="S24" s="139">
        <f>事業主控!S24:U24</f>
        <v>0</v>
      </c>
      <c r="T24" s="140"/>
      <c r="U24" s="141"/>
      <c r="V24" s="10"/>
      <c r="W24" s="84">
        <f t="shared" si="0"/>
        <v>5.64</v>
      </c>
      <c r="X24" s="84"/>
      <c r="Y24" s="84">
        <f t="shared" si="1"/>
        <v>6.0600000000000005</v>
      </c>
      <c r="Z24" s="84"/>
      <c r="AA24" s="84">
        <f t="shared" si="2"/>
        <v>6.48</v>
      </c>
      <c r="AB24" s="84"/>
      <c r="AC24" s="84">
        <f t="shared" si="3"/>
        <v>6.9</v>
      </c>
      <c r="AD24" s="84"/>
      <c r="AE24" s="84">
        <f t="shared" si="4"/>
        <v>7.32</v>
      </c>
      <c r="AF24" s="84"/>
      <c r="AG24" s="84">
        <f t="shared" si="5"/>
        <v>7.74</v>
      </c>
      <c r="AH24" s="84"/>
      <c r="AI24" s="84">
        <f t="shared" si="6"/>
        <v>8.16</v>
      </c>
      <c r="AJ24" s="84"/>
      <c r="AK24" s="84">
        <f t="shared" si="7"/>
        <v>8.58</v>
      </c>
      <c r="AL24" s="82"/>
      <c r="AM24" s="156">
        <f>事業主控!AM24</f>
        <v>9</v>
      </c>
      <c r="AN24" s="157"/>
      <c r="AO24" s="83">
        <f t="shared" si="8"/>
        <v>9.42</v>
      </c>
      <c r="AP24" s="84"/>
      <c r="AQ24" s="84">
        <f t="shared" si="9"/>
        <v>9.8400000000000016</v>
      </c>
      <c r="AR24" s="84"/>
      <c r="AS24" s="84">
        <f t="shared" si="10"/>
        <v>10.26</v>
      </c>
      <c r="AT24" s="84"/>
      <c r="AU24" s="84">
        <f t="shared" si="11"/>
        <v>10.68</v>
      </c>
      <c r="AV24" s="84"/>
      <c r="AW24" s="84">
        <f t="shared" si="12"/>
        <v>11.1</v>
      </c>
      <c r="AX24" s="84"/>
      <c r="AY24" s="84">
        <f t="shared" si="13"/>
        <v>11.520000000000001</v>
      </c>
      <c r="AZ24" s="84"/>
      <c r="BA24" s="84">
        <f t="shared" si="14"/>
        <v>11.940000000000001</v>
      </c>
      <c r="BB24" s="84"/>
      <c r="BC24" s="84">
        <f t="shared" si="15"/>
        <v>12.36</v>
      </c>
      <c r="BD24" s="84"/>
      <c r="BE24" s="76" t="e">
        <f>事業主控!BE24:BH24</f>
        <v>#N/A</v>
      </c>
      <c r="BF24" s="76"/>
      <c r="BG24" s="76"/>
      <c r="BH24" s="77"/>
      <c r="BI24" s="12"/>
    </row>
    <row r="25" spans="1:61" s="8" customFormat="1" ht="13.5" customHeight="1">
      <c r="A25" s="180"/>
      <c r="B25" s="108"/>
      <c r="C25" s="109"/>
      <c r="D25" s="109"/>
      <c r="E25" s="110"/>
      <c r="F25" s="115">
        <f>$F$16</f>
        <v>45383</v>
      </c>
      <c r="G25" s="114"/>
      <c r="H25" s="6" t="s">
        <v>10</v>
      </c>
      <c r="I25" s="113">
        <f>$I$16</f>
        <v>46112</v>
      </c>
      <c r="J25" s="114"/>
      <c r="K25" s="116">
        <f>事業主控!K25:O25</f>
        <v>0</v>
      </c>
      <c r="L25" s="117"/>
      <c r="M25" s="117"/>
      <c r="N25" s="117"/>
      <c r="O25" s="118"/>
      <c r="P25" s="11"/>
      <c r="Q25" s="54">
        <f>事業主控!Q25</f>
        <v>19</v>
      </c>
      <c r="R25" s="50"/>
      <c r="S25" s="139">
        <f>事業主控!S25:U25</f>
        <v>0</v>
      </c>
      <c r="T25" s="140"/>
      <c r="U25" s="141"/>
      <c r="V25" s="10"/>
      <c r="W25" s="84">
        <f t="shared" si="0"/>
        <v>5.64</v>
      </c>
      <c r="X25" s="84"/>
      <c r="Y25" s="84">
        <f t="shared" si="1"/>
        <v>6.0600000000000005</v>
      </c>
      <c r="Z25" s="84"/>
      <c r="AA25" s="84">
        <f t="shared" si="2"/>
        <v>6.48</v>
      </c>
      <c r="AB25" s="84"/>
      <c r="AC25" s="84">
        <f t="shared" si="3"/>
        <v>6.9</v>
      </c>
      <c r="AD25" s="84"/>
      <c r="AE25" s="84">
        <f t="shared" si="4"/>
        <v>7.32</v>
      </c>
      <c r="AF25" s="84"/>
      <c r="AG25" s="84">
        <f t="shared" si="5"/>
        <v>7.74</v>
      </c>
      <c r="AH25" s="84"/>
      <c r="AI25" s="84">
        <f t="shared" si="6"/>
        <v>8.16</v>
      </c>
      <c r="AJ25" s="84"/>
      <c r="AK25" s="84">
        <f t="shared" si="7"/>
        <v>8.58</v>
      </c>
      <c r="AL25" s="82"/>
      <c r="AM25" s="156">
        <f>事業主控!AM25</f>
        <v>9</v>
      </c>
      <c r="AN25" s="157"/>
      <c r="AO25" s="83">
        <f t="shared" si="8"/>
        <v>9.42</v>
      </c>
      <c r="AP25" s="84"/>
      <c r="AQ25" s="84">
        <f t="shared" si="9"/>
        <v>9.8400000000000016</v>
      </c>
      <c r="AR25" s="84"/>
      <c r="AS25" s="84">
        <f t="shared" si="10"/>
        <v>10.26</v>
      </c>
      <c r="AT25" s="84"/>
      <c r="AU25" s="84">
        <f t="shared" si="11"/>
        <v>10.68</v>
      </c>
      <c r="AV25" s="84"/>
      <c r="AW25" s="84">
        <f t="shared" si="12"/>
        <v>11.1</v>
      </c>
      <c r="AX25" s="84"/>
      <c r="AY25" s="84">
        <f t="shared" si="13"/>
        <v>11.520000000000001</v>
      </c>
      <c r="AZ25" s="84"/>
      <c r="BA25" s="84">
        <f t="shared" si="14"/>
        <v>11.940000000000001</v>
      </c>
      <c r="BB25" s="84"/>
      <c r="BC25" s="84">
        <f t="shared" si="15"/>
        <v>12.36</v>
      </c>
      <c r="BD25" s="84"/>
      <c r="BE25" s="76" t="e">
        <f>事業主控!BE25:BH25</f>
        <v>#N/A</v>
      </c>
      <c r="BF25" s="76"/>
      <c r="BG25" s="76"/>
      <c r="BH25" s="77"/>
      <c r="BI25" s="12"/>
    </row>
    <row r="26" spans="1:61" s="8" customFormat="1" ht="13.5" customHeight="1">
      <c r="A26" s="178">
        <v>35</v>
      </c>
      <c r="B26" s="102" t="s">
        <v>4</v>
      </c>
      <c r="C26" s="103"/>
      <c r="D26" s="103"/>
      <c r="E26" s="104"/>
      <c r="F26" s="115">
        <f>$F$14</f>
        <v>42095</v>
      </c>
      <c r="G26" s="114"/>
      <c r="H26" s="6" t="s">
        <v>10</v>
      </c>
      <c r="I26" s="113">
        <f>$I$14</f>
        <v>43190</v>
      </c>
      <c r="J26" s="114"/>
      <c r="K26" s="116">
        <f>事業主控!K26:O26</f>
        <v>0</v>
      </c>
      <c r="L26" s="117"/>
      <c r="M26" s="117"/>
      <c r="N26" s="117"/>
      <c r="O26" s="118"/>
      <c r="P26" s="11"/>
      <c r="Q26" s="54">
        <f>事業主控!Q26</f>
        <v>23</v>
      </c>
      <c r="R26" s="50"/>
      <c r="S26" s="139">
        <f>事業主控!S26:U26</f>
        <v>0</v>
      </c>
      <c r="T26" s="140"/>
      <c r="U26" s="141"/>
      <c r="V26" s="10"/>
      <c r="W26" s="82">
        <f t="shared" si="0"/>
        <v>6.84</v>
      </c>
      <c r="X26" s="83"/>
      <c r="Y26" s="82">
        <f t="shared" si="1"/>
        <v>7.36</v>
      </c>
      <c r="Z26" s="83"/>
      <c r="AA26" s="82">
        <f t="shared" si="2"/>
        <v>7.88</v>
      </c>
      <c r="AB26" s="83"/>
      <c r="AC26" s="82">
        <f t="shared" si="3"/>
        <v>8.4</v>
      </c>
      <c r="AD26" s="83"/>
      <c r="AE26" s="82">
        <f t="shared" si="4"/>
        <v>8.92</v>
      </c>
      <c r="AF26" s="83"/>
      <c r="AG26" s="82">
        <f t="shared" si="5"/>
        <v>9.44</v>
      </c>
      <c r="AH26" s="83"/>
      <c r="AI26" s="82">
        <f t="shared" si="6"/>
        <v>9.9600000000000009</v>
      </c>
      <c r="AJ26" s="83"/>
      <c r="AK26" s="82">
        <f t="shared" si="7"/>
        <v>10.48</v>
      </c>
      <c r="AL26" s="159"/>
      <c r="AM26" s="156">
        <f>事業主控!AM26</f>
        <v>11</v>
      </c>
      <c r="AN26" s="157"/>
      <c r="AO26" s="158">
        <f t="shared" si="8"/>
        <v>11.520000000000001</v>
      </c>
      <c r="AP26" s="83"/>
      <c r="AQ26" s="82">
        <f t="shared" si="9"/>
        <v>12.040000000000001</v>
      </c>
      <c r="AR26" s="83"/>
      <c r="AS26" s="82">
        <f t="shared" si="10"/>
        <v>12.559999999999999</v>
      </c>
      <c r="AT26" s="83"/>
      <c r="AU26" s="82">
        <f t="shared" si="11"/>
        <v>13.08</v>
      </c>
      <c r="AV26" s="83"/>
      <c r="AW26" s="82">
        <f t="shared" si="12"/>
        <v>13.6</v>
      </c>
      <c r="AX26" s="83"/>
      <c r="AY26" s="82">
        <f t="shared" si="13"/>
        <v>14.120000000000001</v>
      </c>
      <c r="AZ26" s="83"/>
      <c r="BA26" s="82">
        <f t="shared" si="14"/>
        <v>14.64</v>
      </c>
      <c r="BB26" s="83"/>
      <c r="BC26" s="82">
        <f t="shared" si="15"/>
        <v>15.159999999999998</v>
      </c>
      <c r="BD26" s="83"/>
      <c r="BE26" s="76" t="e">
        <f>事業主控!BE26:BH26</f>
        <v>#N/A</v>
      </c>
      <c r="BF26" s="76"/>
      <c r="BG26" s="76"/>
      <c r="BH26" s="77"/>
      <c r="BI26" s="12"/>
    </row>
    <row r="27" spans="1:61" s="8" customFormat="1" ht="13.5" customHeight="1">
      <c r="A27" s="179"/>
      <c r="B27" s="105"/>
      <c r="C27" s="106"/>
      <c r="D27" s="106"/>
      <c r="E27" s="107"/>
      <c r="F27" s="115">
        <f>$F$15</f>
        <v>43191</v>
      </c>
      <c r="G27" s="114"/>
      <c r="H27" s="6" t="s">
        <v>10</v>
      </c>
      <c r="I27" s="113">
        <f>$I$15</f>
        <v>45382</v>
      </c>
      <c r="J27" s="114"/>
      <c r="K27" s="116">
        <f>事業主控!K27:O27</f>
        <v>0</v>
      </c>
      <c r="L27" s="117"/>
      <c r="M27" s="117"/>
      <c r="N27" s="117"/>
      <c r="O27" s="118"/>
      <c r="P27" s="11"/>
      <c r="Q27" s="54">
        <f>事業主控!Q27</f>
        <v>23</v>
      </c>
      <c r="R27" s="50"/>
      <c r="S27" s="139">
        <f>事業主控!S27:U27</f>
        <v>0</v>
      </c>
      <c r="T27" s="140"/>
      <c r="U27" s="141"/>
      <c r="V27" s="10"/>
      <c r="W27" s="84">
        <f t="shared" si="0"/>
        <v>5.9399999999999995</v>
      </c>
      <c r="X27" s="84"/>
      <c r="Y27" s="84">
        <f t="shared" si="1"/>
        <v>6.3849999999999998</v>
      </c>
      <c r="Z27" s="84"/>
      <c r="AA27" s="84">
        <f t="shared" si="2"/>
        <v>6.83</v>
      </c>
      <c r="AB27" s="84"/>
      <c r="AC27" s="84">
        <f t="shared" si="3"/>
        <v>7.2750000000000004</v>
      </c>
      <c r="AD27" s="84"/>
      <c r="AE27" s="84">
        <f t="shared" si="4"/>
        <v>7.72</v>
      </c>
      <c r="AF27" s="84"/>
      <c r="AG27" s="84">
        <f t="shared" si="5"/>
        <v>8.1649999999999991</v>
      </c>
      <c r="AH27" s="84"/>
      <c r="AI27" s="84">
        <f t="shared" si="6"/>
        <v>8.61</v>
      </c>
      <c r="AJ27" s="84"/>
      <c r="AK27" s="84">
        <f t="shared" si="7"/>
        <v>9.0549999999999997</v>
      </c>
      <c r="AL27" s="82"/>
      <c r="AM27" s="156">
        <f>事業主控!AM27</f>
        <v>9.5</v>
      </c>
      <c r="AN27" s="157"/>
      <c r="AO27" s="83">
        <f t="shared" si="8"/>
        <v>9.9450000000000003</v>
      </c>
      <c r="AP27" s="84"/>
      <c r="AQ27" s="84">
        <f t="shared" si="9"/>
        <v>10.39</v>
      </c>
      <c r="AR27" s="84"/>
      <c r="AS27" s="84">
        <f t="shared" si="10"/>
        <v>10.834999999999999</v>
      </c>
      <c r="AT27" s="84"/>
      <c r="AU27" s="84">
        <f t="shared" si="11"/>
        <v>11.28</v>
      </c>
      <c r="AV27" s="84"/>
      <c r="AW27" s="84">
        <f t="shared" si="12"/>
        <v>11.725</v>
      </c>
      <c r="AX27" s="84"/>
      <c r="AY27" s="84">
        <f t="shared" si="13"/>
        <v>12.17</v>
      </c>
      <c r="AZ27" s="84"/>
      <c r="BA27" s="84">
        <f t="shared" si="14"/>
        <v>12.615</v>
      </c>
      <c r="BB27" s="84"/>
      <c r="BC27" s="84">
        <f t="shared" si="15"/>
        <v>13.059999999999999</v>
      </c>
      <c r="BD27" s="84"/>
      <c r="BE27" s="76" t="e">
        <f>事業主控!BE27:BH27</f>
        <v>#N/A</v>
      </c>
      <c r="BF27" s="76"/>
      <c r="BG27" s="76"/>
      <c r="BH27" s="77"/>
      <c r="BI27" s="12"/>
    </row>
    <row r="28" spans="1:61" s="8" customFormat="1" ht="13.5" customHeight="1">
      <c r="A28" s="180"/>
      <c r="B28" s="108"/>
      <c r="C28" s="109"/>
      <c r="D28" s="109"/>
      <c r="E28" s="110"/>
      <c r="F28" s="115">
        <f>$F$16</f>
        <v>45383</v>
      </c>
      <c r="G28" s="114"/>
      <c r="H28" s="6" t="s">
        <v>10</v>
      </c>
      <c r="I28" s="113">
        <f>$I$16</f>
        <v>46112</v>
      </c>
      <c r="J28" s="114"/>
      <c r="K28" s="116">
        <f>事業主控!K28:O28</f>
        <v>0</v>
      </c>
      <c r="L28" s="117"/>
      <c r="M28" s="117"/>
      <c r="N28" s="117"/>
      <c r="O28" s="118"/>
      <c r="P28" s="11"/>
      <c r="Q28" s="54">
        <f>事業主控!Q28</f>
        <v>23</v>
      </c>
      <c r="R28" s="50"/>
      <c r="S28" s="139">
        <f>事業主控!S28:U28</f>
        <v>0</v>
      </c>
      <c r="T28" s="140"/>
      <c r="U28" s="141"/>
      <c r="V28" s="10"/>
      <c r="W28" s="84">
        <f t="shared" si="0"/>
        <v>5.9399999999999995</v>
      </c>
      <c r="X28" s="84"/>
      <c r="Y28" s="84">
        <f t="shared" si="1"/>
        <v>6.3849999999999998</v>
      </c>
      <c r="Z28" s="84"/>
      <c r="AA28" s="84">
        <f t="shared" si="2"/>
        <v>6.83</v>
      </c>
      <c r="AB28" s="84"/>
      <c r="AC28" s="84">
        <f t="shared" si="3"/>
        <v>7.2750000000000004</v>
      </c>
      <c r="AD28" s="84"/>
      <c r="AE28" s="84">
        <f t="shared" si="4"/>
        <v>7.72</v>
      </c>
      <c r="AF28" s="84"/>
      <c r="AG28" s="84">
        <f t="shared" si="5"/>
        <v>8.1649999999999991</v>
      </c>
      <c r="AH28" s="84"/>
      <c r="AI28" s="84">
        <f t="shared" si="6"/>
        <v>8.61</v>
      </c>
      <c r="AJ28" s="84"/>
      <c r="AK28" s="84">
        <f t="shared" si="7"/>
        <v>9.0549999999999997</v>
      </c>
      <c r="AL28" s="82"/>
      <c r="AM28" s="156">
        <f>事業主控!AM28</f>
        <v>9.5</v>
      </c>
      <c r="AN28" s="157"/>
      <c r="AO28" s="83">
        <f t="shared" si="8"/>
        <v>9.9450000000000003</v>
      </c>
      <c r="AP28" s="84"/>
      <c r="AQ28" s="84">
        <f t="shared" si="9"/>
        <v>10.39</v>
      </c>
      <c r="AR28" s="84"/>
      <c r="AS28" s="84">
        <f t="shared" si="10"/>
        <v>10.834999999999999</v>
      </c>
      <c r="AT28" s="84"/>
      <c r="AU28" s="84">
        <f t="shared" si="11"/>
        <v>11.28</v>
      </c>
      <c r="AV28" s="84"/>
      <c r="AW28" s="84">
        <f t="shared" si="12"/>
        <v>11.725</v>
      </c>
      <c r="AX28" s="84"/>
      <c r="AY28" s="84">
        <f t="shared" si="13"/>
        <v>12.17</v>
      </c>
      <c r="AZ28" s="84"/>
      <c r="BA28" s="84">
        <f t="shared" si="14"/>
        <v>12.615</v>
      </c>
      <c r="BB28" s="84"/>
      <c r="BC28" s="84">
        <f t="shared" si="15"/>
        <v>13.059999999999999</v>
      </c>
      <c r="BD28" s="84"/>
      <c r="BE28" s="76" t="e">
        <f>事業主控!BE28:BH28</f>
        <v>#N/A</v>
      </c>
      <c r="BF28" s="76"/>
      <c r="BG28" s="76"/>
      <c r="BH28" s="77"/>
      <c r="BI28" s="12"/>
    </row>
    <row r="29" spans="1:61" s="8" customFormat="1" ht="13.5" customHeight="1">
      <c r="A29" s="178">
        <v>38</v>
      </c>
      <c r="B29" s="102" t="s">
        <v>6</v>
      </c>
      <c r="C29" s="103"/>
      <c r="D29" s="103"/>
      <c r="E29" s="104"/>
      <c r="F29" s="115">
        <f>$F$14</f>
        <v>42095</v>
      </c>
      <c r="G29" s="114"/>
      <c r="H29" s="6" t="s">
        <v>10</v>
      </c>
      <c r="I29" s="113">
        <f>$I$14</f>
        <v>43190</v>
      </c>
      <c r="J29" s="114"/>
      <c r="K29" s="116">
        <f>事業主控!K29:O29</f>
        <v>0</v>
      </c>
      <c r="L29" s="117"/>
      <c r="M29" s="117"/>
      <c r="N29" s="117"/>
      <c r="O29" s="118"/>
      <c r="P29" s="11"/>
      <c r="Q29" s="54">
        <f>事業主控!Q29</f>
        <v>23</v>
      </c>
      <c r="R29" s="50"/>
      <c r="S29" s="139">
        <f>事業主控!S29:U29</f>
        <v>0</v>
      </c>
      <c r="T29" s="140"/>
      <c r="U29" s="141"/>
      <c r="V29" s="10"/>
      <c r="W29" s="82">
        <f t="shared" si="0"/>
        <v>9.2399999999999984</v>
      </c>
      <c r="X29" s="83"/>
      <c r="Y29" s="82">
        <f t="shared" si="1"/>
        <v>9.9600000000000009</v>
      </c>
      <c r="Z29" s="83"/>
      <c r="AA29" s="82">
        <f t="shared" si="2"/>
        <v>10.68</v>
      </c>
      <c r="AB29" s="83"/>
      <c r="AC29" s="82">
        <f t="shared" si="3"/>
        <v>11.4</v>
      </c>
      <c r="AD29" s="83"/>
      <c r="AE29" s="82">
        <f t="shared" si="4"/>
        <v>12.12</v>
      </c>
      <c r="AF29" s="83"/>
      <c r="AG29" s="82">
        <f t="shared" si="5"/>
        <v>12.84</v>
      </c>
      <c r="AH29" s="83"/>
      <c r="AI29" s="82">
        <f t="shared" si="6"/>
        <v>13.56</v>
      </c>
      <c r="AJ29" s="83"/>
      <c r="AK29" s="82">
        <f t="shared" si="7"/>
        <v>14.28</v>
      </c>
      <c r="AL29" s="159"/>
      <c r="AM29" s="156">
        <f>事業主控!AM29</f>
        <v>15</v>
      </c>
      <c r="AN29" s="157"/>
      <c r="AO29" s="158">
        <f t="shared" si="8"/>
        <v>15.72</v>
      </c>
      <c r="AP29" s="83"/>
      <c r="AQ29" s="82">
        <f t="shared" si="9"/>
        <v>16.440000000000001</v>
      </c>
      <c r="AR29" s="83"/>
      <c r="AS29" s="82">
        <f t="shared" si="10"/>
        <v>17.16</v>
      </c>
      <c r="AT29" s="83"/>
      <c r="AU29" s="82">
        <f t="shared" si="11"/>
        <v>17.880000000000003</v>
      </c>
      <c r="AV29" s="83"/>
      <c r="AW29" s="82">
        <f t="shared" si="12"/>
        <v>18.600000000000001</v>
      </c>
      <c r="AX29" s="83"/>
      <c r="AY29" s="82">
        <f t="shared" si="13"/>
        <v>19.320000000000004</v>
      </c>
      <c r="AZ29" s="83"/>
      <c r="BA29" s="82">
        <f t="shared" si="14"/>
        <v>20.040000000000003</v>
      </c>
      <c r="BB29" s="83"/>
      <c r="BC29" s="82">
        <f t="shared" si="15"/>
        <v>20.76</v>
      </c>
      <c r="BD29" s="83"/>
      <c r="BE29" s="76" t="e">
        <f>事業主控!BE29:BH29</f>
        <v>#N/A</v>
      </c>
      <c r="BF29" s="76"/>
      <c r="BG29" s="76"/>
      <c r="BH29" s="77"/>
      <c r="BI29" s="12"/>
    </row>
    <row r="30" spans="1:61" s="8" customFormat="1" ht="13.5" customHeight="1">
      <c r="A30" s="179"/>
      <c r="B30" s="105"/>
      <c r="C30" s="106"/>
      <c r="D30" s="106"/>
      <c r="E30" s="107"/>
      <c r="F30" s="115">
        <f>$F$15</f>
        <v>43191</v>
      </c>
      <c r="G30" s="114"/>
      <c r="H30" s="6" t="s">
        <v>10</v>
      </c>
      <c r="I30" s="113">
        <f>$I$15</f>
        <v>45382</v>
      </c>
      <c r="J30" s="114"/>
      <c r="K30" s="116">
        <f>事業主控!K30:O30</f>
        <v>0</v>
      </c>
      <c r="L30" s="117"/>
      <c r="M30" s="117"/>
      <c r="N30" s="117"/>
      <c r="O30" s="118"/>
      <c r="P30" s="11"/>
      <c r="Q30" s="54">
        <f>事業主控!Q30</f>
        <v>23</v>
      </c>
      <c r="R30" s="50"/>
      <c r="S30" s="139">
        <f>事業主控!S30:U30</f>
        <v>0</v>
      </c>
      <c r="T30" s="140"/>
      <c r="U30" s="141"/>
      <c r="V30" s="10"/>
      <c r="W30" s="84">
        <f t="shared" si="0"/>
        <v>7.4399999999999995</v>
      </c>
      <c r="X30" s="84"/>
      <c r="Y30" s="84">
        <f t="shared" si="1"/>
        <v>8.01</v>
      </c>
      <c r="Z30" s="84"/>
      <c r="AA30" s="84">
        <f t="shared" si="2"/>
        <v>8.58</v>
      </c>
      <c r="AB30" s="84"/>
      <c r="AC30" s="84">
        <f t="shared" si="3"/>
        <v>9.15</v>
      </c>
      <c r="AD30" s="84"/>
      <c r="AE30" s="84">
        <f t="shared" si="4"/>
        <v>9.7199999999999989</v>
      </c>
      <c r="AF30" s="84"/>
      <c r="AG30" s="84">
        <f t="shared" si="5"/>
        <v>10.29</v>
      </c>
      <c r="AH30" s="84"/>
      <c r="AI30" s="84">
        <f t="shared" si="6"/>
        <v>10.86</v>
      </c>
      <c r="AJ30" s="84"/>
      <c r="AK30" s="84">
        <f t="shared" si="7"/>
        <v>11.43</v>
      </c>
      <c r="AL30" s="82"/>
      <c r="AM30" s="156">
        <f>事業主控!AM30</f>
        <v>12</v>
      </c>
      <c r="AN30" s="157"/>
      <c r="AO30" s="83">
        <f t="shared" si="8"/>
        <v>12.57</v>
      </c>
      <c r="AP30" s="84"/>
      <c r="AQ30" s="84">
        <f t="shared" si="9"/>
        <v>13.14</v>
      </c>
      <c r="AR30" s="84"/>
      <c r="AS30" s="84">
        <f t="shared" si="10"/>
        <v>13.709999999999999</v>
      </c>
      <c r="AT30" s="84"/>
      <c r="AU30" s="84">
        <f t="shared" si="11"/>
        <v>14.28</v>
      </c>
      <c r="AV30" s="84"/>
      <c r="AW30" s="84">
        <f t="shared" si="12"/>
        <v>14.85</v>
      </c>
      <c r="AX30" s="84"/>
      <c r="AY30" s="84">
        <f t="shared" si="13"/>
        <v>15.42</v>
      </c>
      <c r="AZ30" s="84"/>
      <c r="BA30" s="84">
        <f t="shared" si="14"/>
        <v>15.990000000000002</v>
      </c>
      <c r="BB30" s="84"/>
      <c r="BC30" s="84">
        <f t="shared" si="15"/>
        <v>16.559999999999999</v>
      </c>
      <c r="BD30" s="84"/>
      <c r="BE30" s="76" t="e">
        <f>事業主控!BE30:BH30</f>
        <v>#N/A</v>
      </c>
      <c r="BF30" s="76"/>
      <c r="BG30" s="76"/>
      <c r="BH30" s="77"/>
      <c r="BI30" s="12"/>
    </row>
    <row r="31" spans="1:61" s="8" customFormat="1" ht="13.5" customHeight="1">
      <c r="A31" s="180"/>
      <c r="B31" s="108"/>
      <c r="C31" s="109"/>
      <c r="D31" s="109"/>
      <c r="E31" s="110"/>
      <c r="F31" s="115">
        <f>$F$16</f>
        <v>45383</v>
      </c>
      <c r="G31" s="114"/>
      <c r="H31" s="6" t="s">
        <v>10</v>
      </c>
      <c r="I31" s="113">
        <f>$I$16</f>
        <v>46112</v>
      </c>
      <c r="J31" s="114"/>
      <c r="K31" s="116">
        <f>事業主控!K31:O31</f>
        <v>0</v>
      </c>
      <c r="L31" s="117"/>
      <c r="M31" s="117"/>
      <c r="N31" s="117"/>
      <c r="O31" s="118"/>
      <c r="P31" s="11"/>
      <c r="Q31" s="54">
        <f>事業主控!Q31</f>
        <v>23</v>
      </c>
      <c r="R31" s="50"/>
      <c r="S31" s="139">
        <f>事業主控!S31:U31</f>
        <v>0</v>
      </c>
      <c r="T31" s="140"/>
      <c r="U31" s="141"/>
      <c r="V31" s="10"/>
      <c r="W31" s="84">
        <f t="shared" si="0"/>
        <v>7.4399999999999995</v>
      </c>
      <c r="X31" s="84"/>
      <c r="Y31" s="84">
        <f t="shared" si="1"/>
        <v>8.01</v>
      </c>
      <c r="Z31" s="84"/>
      <c r="AA31" s="84">
        <f t="shared" si="2"/>
        <v>8.58</v>
      </c>
      <c r="AB31" s="84"/>
      <c r="AC31" s="84">
        <f t="shared" si="3"/>
        <v>9.15</v>
      </c>
      <c r="AD31" s="84"/>
      <c r="AE31" s="84">
        <f t="shared" si="4"/>
        <v>9.7199999999999989</v>
      </c>
      <c r="AF31" s="84"/>
      <c r="AG31" s="84">
        <f t="shared" si="5"/>
        <v>10.29</v>
      </c>
      <c r="AH31" s="84"/>
      <c r="AI31" s="84">
        <f t="shared" si="6"/>
        <v>10.86</v>
      </c>
      <c r="AJ31" s="84"/>
      <c r="AK31" s="84">
        <f t="shared" si="7"/>
        <v>11.43</v>
      </c>
      <c r="AL31" s="82"/>
      <c r="AM31" s="156">
        <f>事業主控!AM31</f>
        <v>12</v>
      </c>
      <c r="AN31" s="157"/>
      <c r="AO31" s="83">
        <f t="shared" si="8"/>
        <v>12.57</v>
      </c>
      <c r="AP31" s="84"/>
      <c r="AQ31" s="84">
        <f t="shared" si="9"/>
        <v>13.14</v>
      </c>
      <c r="AR31" s="84"/>
      <c r="AS31" s="84">
        <f t="shared" si="10"/>
        <v>13.709999999999999</v>
      </c>
      <c r="AT31" s="84"/>
      <c r="AU31" s="84">
        <f t="shared" si="11"/>
        <v>14.28</v>
      </c>
      <c r="AV31" s="84"/>
      <c r="AW31" s="84">
        <f t="shared" si="12"/>
        <v>14.85</v>
      </c>
      <c r="AX31" s="84"/>
      <c r="AY31" s="84">
        <f t="shared" si="13"/>
        <v>15.42</v>
      </c>
      <c r="AZ31" s="84"/>
      <c r="BA31" s="84">
        <f t="shared" si="14"/>
        <v>15.990000000000002</v>
      </c>
      <c r="BB31" s="84"/>
      <c r="BC31" s="84">
        <f t="shared" si="15"/>
        <v>16.559999999999999</v>
      </c>
      <c r="BD31" s="84"/>
      <c r="BE31" s="76" t="e">
        <f>事業主控!BE31:BH31</f>
        <v>#N/A</v>
      </c>
      <c r="BF31" s="76"/>
      <c r="BG31" s="76"/>
      <c r="BH31" s="77"/>
      <c r="BI31" s="12"/>
    </row>
    <row r="32" spans="1:61" s="8" customFormat="1" ht="13.5" customHeight="1">
      <c r="A32" s="151">
        <v>36</v>
      </c>
      <c r="B32" s="181" t="s">
        <v>14</v>
      </c>
      <c r="C32" s="182"/>
      <c r="D32" s="122" t="s">
        <v>12</v>
      </c>
      <c r="E32" s="123"/>
      <c r="F32" s="115">
        <f>$F$14</f>
        <v>42095</v>
      </c>
      <c r="G32" s="114"/>
      <c r="H32" s="6" t="s">
        <v>10</v>
      </c>
      <c r="I32" s="113">
        <f>$I$14</f>
        <v>43190</v>
      </c>
      <c r="J32" s="114"/>
      <c r="K32" s="116">
        <f>事業主控!K32:O32</f>
        <v>0</v>
      </c>
      <c r="L32" s="117"/>
      <c r="M32" s="117"/>
      <c r="N32" s="117"/>
      <c r="O32" s="118"/>
      <c r="P32" s="11"/>
      <c r="Q32" s="54">
        <f>事業主控!Q32</f>
        <v>40</v>
      </c>
      <c r="R32" s="50"/>
      <c r="S32" s="139">
        <f>事業主控!S32:U32</f>
        <v>0</v>
      </c>
      <c r="T32" s="140"/>
      <c r="U32" s="141"/>
      <c r="V32" s="10"/>
      <c r="W32" s="82">
        <f t="shared" si="0"/>
        <v>4.1399999999999997</v>
      </c>
      <c r="X32" s="83"/>
      <c r="Y32" s="82">
        <f t="shared" si="1"/>
        <v>4.4350000000000005</v>
      </c>
      <c r="Z32" s="83"/>
      <c r="AA32" s="82">
        <f t="shared" si="2"/>
        <v>4.7300000000000004</v>
      </c>
      <c r="AB32" s="83"/>
      <c r="AC32" s="82">
        <f t="shared" si="3"/>
        <v>5.0250000000000004</v>
      </c>
      <c r="AD32" s="83"/>
      <c r="AE32" s="82">
        <f t="shared" si="4"/>
        <v>5.32</v>
      </c>
      <c r="AF32" s="83"/>
      <c r="AG32" s="82">
        <f t="shared" si="5"/>
        <v>5.6150000000000002</v>
      </c>
      <c r="AH32" s="83"/>
      <c r="AI32" s="82">
        <f t="shared" si="6"/>
        <v>5.91</v>
      </c>
      <c r="AJ32" s="83"/>
      <c r="AK32" s="82">
        <f t="shared" si="7"/>
        <v>6.2050000000000001</v>
      </c>
      <c r="AL32" s="159"/>
      <c r="AM32" s="156">
        <f>事業主控!AM32</f>
        <v>6.5</v>
      </c>
      <c r="AN32" s="157"/>
      <c r="AO32" s="158">
        <f t="shared" si="8"/>
        <v>6.7949999999999999</v>
      </c>
      <c r="AP32" s="83"/>
      <c r="AQ32" s="82">
        <f t="shared" si="9"/>
        <v>7.0900000000000007</v>
      </c>
      <c r="AR32" s="83"/>
      <c r="AS32" s="82">
        <f t="shared" si="10"/>
        <v>7.3849999999999998</v>
      </c>
      <c r="AT32" s="83"/>
      <c r="AU32" s="82">
        <f t="shared" si="11"/>
        <v>7.68</v>
      </c>
      <c r="AV32" s="83"/>
      <c r="AW32" s="82">
        <f t="shared" si="12"/>
        <v>7.9749999999999996</v>
      </c>
      <c r="AX32" s="83"/>
      <c r="AY32" s="82">
        <f t="shared" si="13"/>
        <v>8.2700000000000014</v>
      </c>
      <c r="AZ32" s="83"/>
      <c r="BA32" s="82">
        <f t="shared" si="14"/>
        <v>8.5650000000000013</v>
      </c>
      <c r="BB32" s="83"/>
      <c r="BC32" s="82">
        <f t="shared" si="15"/>
        <v>8.86</v>
      </c>
      <c r="BD32" s="83"/>
      <c r="BE32" s="76" t="e">
        <f>事業主控!BE32:BH32</f>
        <v>#N/A</v>
      </c>
      <c r="BF32" s="76"/>
      <c r="BG32" s="76"/>
      <c r="BH32" s="77"/>
      <c r="BI32" s="12"/>
    </row>
    <row r="33" spans="1:61" s="8" customFormat="1" ht="13.5" customHeight="1">
      <c r="A33" s="152"/>
      <c r="B33" s="183"/>
      <c r="C33" s="184"/>
      <c r="D33" s="124"/>
      <c r="E33" s="125"/>
      <c r="F33" s="115">
        <f>$F$15</f>
        <v>43191</v>
      </c>
      <c r="G33" s="114"/>
      <c r="H33" s="6" t="s">
        <v>10</v>
      </c>
      <c r="I33" s="113">
        <f>$I$15</f>
        <v>45382</v>
      </c>
      <c r="J33" s="114"/>
      <c r="K33" s="116">
        <f>事業主控!K33:O33</f>
        <v>0</v>
      </c>
      <c r="L33" s="117"/>
      <c r="M33" s="117"/>
      <c r="N33" s="117"/>
      <c r="O33" s="118"/>
      <c r="P33" s="11"/>
      <c r="Q33" s="54">
        <f>事業主控!Q33</f>
        <v>38</v>
      </c>
      <c r="R33" s="50"/>
      <c r="S33" s="139">
        <f>事業主控!S33:U33</f>
        <v>0</v>
      </c>
      <c r="T33" s="140"/>
      <c r="U33" s="141"/>
      <c r="V33" s="10"/>
      <c r="W33" s="84">
        <f t="shared" si="0"/>
        <v>4.1399999999999997</v>
      </c>
      <c r="X33" s="84"/>
      <c r="Y33" s="84">
        <f t="shared" si="1"/>
        <v>4.4350000000000005</v>
      </c>
      <c r="Z33" s="84"/>
      <c r="AA33" s="84">
        <f t="shared" si="2"/>
        <v>4.7300000000000004</v>
      </c>
      <c r="AB33" s="84"/>
      <c r="AC33" s="84">
        <f t="shared" si="3"/>
        <v>5.0250000000000004</v>
      </c>
      <c r="AD33" s="84"/>
      <c r="AE33" s="84">
        <f t="shared" si="4"/>
        <v>5.32</v>
      </c>
      <c r="AF33" s="84"/>
      <c r="AG33" s="84">
        <f t="shared" si="5"/>
        <v>5.6150000000000002</v>
      </c>
      <c r="AH33" s="84"/>
      <c r="AI33" s="84">
        <f t="shared" si="6"/>
        <v>5.91</v>
      </c>
      <c r="AJ33" s="84"/>
      <c r="AK33" s="84">
        <f t="shared" si="7"/>
        <v>6.2050000000000001</v>
      </c>
      <c r="AL33" s="82"/>
      <c r="AM33" s="156">
        <f>事業主控!AM33</f>
        <v>6.5</v>
      </c>
      <c r="AN33" s="157"/>
      <c r="AO33" s="83">
        <f t="shared" si="8"/>
        <v>6.7949999999999999</v>
      </c>
      <c r="AP33" s="84"/>
      <c r="AQ33" s="84">
        <f t="shared" si="9"/>
        <v>7.0900000000000007</v>
      </c>
      <c r="AR33" s="84"/>
      <c r="AS33" s="84">
        <f t="shared" si="10"/>
        <v>7.3849999999999998</v>
      </c>
      <c r="AT33" s="84"/>
      <c r="AU33" s="84">
        <f t="shared" si="11"/>
        <v>7.68</v>
      </c>
      <c r="AV33" s="84"/>
      <c r="AW33" s="84">
        <f t="shared" si="12"/>
        <v>7.9749999999999996</v>
      </c>
      <c r="AX33" s="84"/>
      <c r="AY33" s="84">
        <f t="shared" si="13"/>
        <v>8.2700000000000014</v>
      </c>
      <c r="AZ33" s="84"/>
      <c r="BA33" s="84">
        <f t="shared" si="14"/>
        <v>8.5650000000000013</v>
      </c>
      <c r="BB33" s="84"/>
      <c r="BC33" s="84">
        <f t="shared" si="15"/>
        <v>8.86</v>
      </c>
      <c r="BD33" s="84"/>
      <c r="BE33" s="76" t="e">
        <f>事業主控!BE33:BH33</f>
        <v>#N/A</v>
      </c>
      <c r="BF33" s="76"/>
      <c r="BG33" s="76"/>
      <c r="BH33" s="77"/>
      <c r="BI33" s="12"/>
    </row>
    <row r="34" spans="1:61" s="8" customFormat="1" ht="13.5" customHeight="1">
      <c r="A34" s="152"/>
      <c r="B34" s="183"/>
      <c r="C34" s="184"/>
      <c r="D34" s="126"/>
      <c r="E34" s="127"/>
      <c r="F34" s="115">
        <f>$F$16</f>
        <v>45383</v>
      </c>
      <c r="G34" s="114"/>
      <c r="H34" s="6" t="s">
        <v>10</v>
      </c>
      <c r="I34" s="113">
        <f>$I$16</f>
        <v>46112</v>
      </c>
      <c r="J34" s="114"/>
      <c r="K34" s="116">
        <f>事業主控!K34:O34</f>
        <v>0</v>
      </c>
      <c r="L34" s="117"/>
      <c r="M34" s="117"/>
      <c r="N34" s="117"/>
      <c r="O34" s="118"/>
      <c r="P34" s="11"/>
      <c r="Q34" s="54">
        <f>事業主控!Q34</f>
        <v>38</v>
      </c>
      <c r="R34" s="50"/>
      <c r="S34" s="139">
        <f>事業主控!S34:U34</f>
        <v>0</v>
      </c>
      <c r="T34" s="140"/>
      <c r="U34" s="141"/>
      <c r="V34" s="10"/>
      <c r="W34" s="84">
        <f t="shared" si="0"/>
        <v>3.84</v>
      </c>
      <c r="X34" s="84"/>
      <c r="Y34" s="84">
        <f t="shared" si="1"/>
        <v>4.1100000000000003</v>
      </c>
      <c r="Z34" s="84"/>
      <c r="AA34" s="84">
        <f t="shared" si="2"/>
        <v>4.38</v>
      </c>
      <c r="AB34" s="84"/>
      <c r="AC34" s="84">
        <f t="shared" si="3"/>
        <v>4.6500000000000004</v>
      </c>
      <c r="AD34" s="84"/>
      <c r="AE34" s="84">
        <f t="shared" si="4"/>
        <v>4.92</v>
      </c>
      <c r="AF34" s="84"/>
      <c r="AG34" s="84">
        <f t="shared" si="5"/>
        <v>5.1899999999999995</v>
      </c>
      <c r="AH34" s="84"/>
      <c r="AI34" s="84">
        <f t="shared" si="6"/>
        <v>5.46</v>
      </c>
      <c r="AJ34" s="84"/>
      <c r="AK34" s="84">
        <f t="shared" si="7"/>
        <v>5.73</v>
      </c>
      <c r="AL34" s="82"/>
      <c r="AM34" s="156">
        <f>事業主控!AM34</f>
        <v>6</v>
      </c>
      <c r="AN34" s="157"/>
      <c r="AO34" s="83">
        <f t="shared" si="8"/>
        <v>6.2700000000000005</v>
      </c>
      <c r="AP34" s="84"/>
      <c r="AQ34" s="84">
        <f t="shared" si="9"/>
        <v>6.5400000000000009</v>
      </c>
      <c r="AR34" s="84"/>
      <c r="AS34" s="84">
        <f t="shared" si="10"/>
        <v>6.81</v>
      </c>
      <c r="AT34" s="84"/>
      <c r="AU34" s="84">
        <f t="shared" si="11"/>
        <v>7.08</v>
      </c>
      <c r="AV34" s="84"/>
      <c r="AW34" s="84">
        <f t="shared" si="12"/>
        <v>7.35</v>
      </c>
      <c r="AX34" s="84"/>
      <c r="AY34" s="84">
        <f t="shared" si="13"/>
        <v>7.62</v>
      </c>
      <c r="AZ34" s="84"/>
      <c r="BA34" s="84">
        <f t="shared" si="14"/>
        <v>7.8900000000000006</v>
      </c>
      <c r="BB34" s="84"/>
      <c r="BC34" s="84">
        <f t="shared" si="15"/>
        <v>8.16</v>
      </c>
      <c r="BD34" s="84"/>
      <c r="BE34" s="76" t="e">
        <f>事業主控!BE34:BH34</f>
        <v>#N/A</v>
      </c>
      <c r="BF34" s="76"/>
      <c r="BG34" s="76"/>
      <c r="BH34" s="77"/>
      <c r="BI34" s="12"/>
    </row>
    <row r="35" spans="1:61" s="8" customFormat="1" ht="13.5" customHeight="1">
      <c r="A35" s="152"/>
      <c r="B35" s="183"/>
      <c r="C35" s="184"/>
      <c r="D35" s="122" t="s">
        <v>13</v>
      </c>
      <c r="E35" s="123"/>
      <c r="F35" s="115">
        <f>$F$14</f>
        <v>42095</v>
      </c>
      <c r="G35" s="114"/>
      <c r="H35" s="6" t="s">
        <v>10</v>
      </c>
      <c r="I35" s="113">
        <f>$I$14</f>
        <v>43190</v>
      </c>
      <c r="J35" s="114"/>
      <c r="K35" s="116">
        <f>事業主控!K35:O35</f>
        <v>0</v>
      </c>
      <c r="L35" s="117"/>
      <c r="M35" s="117"/>
      <c r="N35" s="117"/>
      <c r="O35" s="118"/>
      <c r="P35" s="11"/>
      <c r="Q35" s="54">
        <f>事業主控!Q35</f>
        <v>22</v>
      </c>
      <c r="R35" s="50"/>
      <c r="S35" s="139">
        <f>事業主控!S35:U35</f>
        <v>0</v>
      </c>
      <c r="T35" s="140"/>
      <c r="U35" s="141"/>
      <c r="V35" s="10"/>
      <c r="W35" s="82">
        <f t="shared" si="0"/>
        <v>4.1399999999999997</v>
      </c>
      <c r="X35" s="83"/>
      <c r="Y35" s="82">
        <f t="shared" si="1"/>
        <v>4.4350000000000005</v>
      </c>
      <c r="Z35" s="83"/>
      <c r="AA35" s="82">
        <f t="shared" si="2"/>
        <v>4.7300000000000004</v>
      </c>
      <c r="AB35" s="83"/>
      <c r="AC35" s="82">
        <f t="shared" si="3"/>
        <v>5.0250000000000004</v>
      </c>
      <c r="AD35" s="83"/>
      <c r="AE35" s="82">
        <f t="shared" si="4"/>
        <v>5.32</v>
      </c>
      <c r="AF35" s="83"/>
      <c r="AG35" s="82">
        <f t="shared" si="5"/>
        <v>5.6150000000000002</v>
      </c>
      <c r="AH35" s="83"/>
      <c r="AI35" s="82">
        <f t="shared" si="6"/>
        <v>5.91</v>
      </c>
      <c r="AJ35" s="83"/>
      <c r="AK35" s="82">
        <f t="shared" si="7"/>
        <v>6.2050000000000001</v>
      </c>
      <c r="AL35" s="159"/>
      <c r="AM35" s="156">
        <f>事業主控!AM35</f>
        <v>6.5</v>
      </c>
      <c r="AN35" s="157"/>
      <c r="AO35" s="158">
        <f t="shared" si="8"/>
        <v>6.7949999999999999</v>
      </c>
      <c r="AP35" s="83"/>
      <c r="AQ35" s="82">
        <f t="shared" si="9"/>
        <v>7.0900000000000007</v>
      </c>
      <c r="AR35" s="83"/>
      <c r="AS35" s="82">
        <f t="shared" si="10"/>
        <v>7.3849999999999998</v>
      </c>
      <c r="AT35" s="83"/>
      <c r="AU35" s="82">
        <f t="shared" si="11"/>
        <v>7.68</v>
      </c>
      <c r="AV35" s="83"/>
      <c r="AW35" s="82">
        <f t="shared" si="12"/>
        <v>7.9749999999999996</v>
      </c>
      <c r="AX35" s="83"/>
      <c r="AY35" s="82">
        <f t="shared" si="13"/>
        <v>8.2700000000000014</v>
      </c>
      <c r="AZ35" s="83"/>
      <c r="BA35" s="82">
        <f t="shared" si="14"/>
        <v>8.5650000000000013</v>
      </c>
      <c r="BB35" s="83"/>
      <c r="BC35" s="82">
        <f t="shared" si="15"/>
        <v>8.86</v>
      </c>
      <c r="BD35" s="83"/>
      <c r="BE35" s="76" t="e">
        <f>事業主控!BE35:BH35</f>
        <v>#N/A</v>
      </c>
      <c r="BF35" s="76"/>
      <c r="BG35" s="76"/>
      <c r="BH35" s="77"/>
      <c r="BI35" s="12"/>
    </row>
    <row r="36" spans="1:61" s="8" customFormat="1" ht="13.5" customHeight="1">
      <c r="A36" s="152"/>
      <c r="B36" s="183"/>
      <c r="C36" s="184"/>
      <c r="D36" s="124"/>
      <c r="E36" s="125"/>
      <c r="F36" s="115">
        <f>$F$15</f>
        <v>43191</v>
      </c>
      <c r="G36" s="114"/>
      <c r="H36" s="6" t="s">
        <v>10</v>
      </c>
      <c r="I36" s="113">
        <f>$I$15</f>
        <v>45382</v>
      </c>
      <c r="J36" s="114"/>
      <c r="K36" s="116">
        <f>事業主控!K36:O36</f>
        <v>0</v>
      </c>
      <c r="L36" s="117"/>
      <c r="M36" s="117"/>
      <c r="N36" s="117"/>
      <c r="O36" s="118"/>
      <c r="P36" s="11"/>
      <c r="Q36" s="54">
        <f>事業主控!Q36</f>
        <v>21</v>
      </c>
      <c r="R36" s="50"/>
      <c r="S36" s="139">
        <f>事業主控!S36:U36</f>
        <v>0</v>
      </c>
      <c r="T36" s="140"/>
      <c r="U36" s="141"/>
      <c r="V36" s="10"/>
      <c r="W36" s="84">
        <f t="shared" si="0"/>
        <v>4.1399999999999997</v>
      </c>
      <c r="X36" s="84"/>
      <c r="Y36" s="84">
        <f t="shared" si="1"/>
        <v>4.4350000000000005</v>
      </c>
      <c r="Z36" s="84"/>
      <c r="AA36" s="84">
        <f t="shared" si="2"/>
        <v>4.7300000000000004</v>
      </c>
      <c r="AB36" s="84"/>
      <c r="AC36" s="84">
        <f t="shared" si="3"/>
        <v>5.0250000000000004</v>
      </c>
      <c r="AD36" s="84"/>
      <c r="AE36" s="84">
        <f t="shared" si="4"/>
        <v>5.32</v>
      </c>
      <c r="AF36" s="84"/>
      <c r="AG36" s="84">
        <f t="shared" si="5"/>
        <v>5.6150000000000002</v>
      </c>
      <c r="AH36" s="84"/>
      <c r="AI36" s="84">
        <f t="shared" si="6"/>
        <v>5.91</v>
      </c>
      <c r="AJ36" s="84"/>
      <c r="AK36" s="84">
        <f t="shared" si="7"/>
        <v>6.2050000000000001</v>
      </c>
      <c r="AL36" s="82"/>
      <c r="AM36" s="156">
        <f>事業主控!AM36</f>
        <v>6.5</v>
      </c>
      <c r="AN36" s="157"/>
      <c r="AO36" s="83">
        <f t="shared" si="8"/>
        <v>6.7949999999999999</v>
      </c>
      <c r="AP36" s="84"/>
      <c r="AQ36" s="84">
        <f t="shared" si="9"/>
        <v>7.0900000000000007</v>
      </c>
      <c r="AR36" s="84"/>
      <c r="AS36" s="84">
        <f t="shared" si="10"/>
        <v>7.3849999999999998</v>
      </c>
      <c r="AT36" s="84"/>
      <c r="AU36" s="84">
        <f t="shared" si="11"/>
        <v>7.68</v>
      </c>
      <c r="AV36" s="84"/>
      <c r="AW36" s="84">
        <f t="shared" si="12"/>
        <v>7.9749999999999996</v>
      </c>
      <c r="AX36" s="84"/>
      <c r="AY36" s="84">
        <f t="shared" si="13"/>
        <v>8.2700000000000014</v>
      </c>
      <c r="AZ36" s="84"/>
      <c r="BA36" s="84">
        <f t="shared" si="14"/>
        <v>8.5650000000000013</v>
      </c>
      <c r="BB36" s="84"/>
      <c r="BC36" s="84">
        <f t="shared" si="15"/>
        <v>8.86</v>
      </c>
      <c r="BD36" s="84"/>
      <c r="BE36" s="76" t="e">
        <f>事業主控!BE36:BH36</f>
        <v>#N/A</v>
      </c>
      <c r="BF36" s="76"/>
      <c r="BG36" s="76"/>
      <c r="BH36" s="77"/>
      <c r="BI36" s="12"/>
    </row>
    <row r="37" spans="1:61" s="8" customFormat="1" ht="13.5" customHeight="1">
      <c r="A37" s="153"/>
      <c r="B37" s="185"/>
      <c r="C37" s="186"/>
      <c r="D37" s="126"/>
      <c r="E37" s="127"/>
      <c r="F37" s="115">
        <f>$F$16</f>
        <v>45383</v>
      </c>
      <c r="G37" s="114"/>
      <c r="H37" s="6" t="s">
        <v>10</v>
      </c>
      <c r="I37" s="113">
        <f>$I$16</f>
        <v>46112</v>
      </c>
      <c r="J37" s="114"/>
      <c r="K37" s="116">
        <f>事業主控!K37:O37</f>
        <v>0</v>
      </c>
      <c r="L37" s="117"/>
      <c r="M37" s="117"/>
      <c r="N37" s="117"/>
      <c r="O37" s="118"/>
      <c r="P37" s="11"/>
      <c r="Q37" s="54">
        <f>事業主控!Q37</f>
        <v>21</v>
      </c>
      <c r="R37" s="50"/>
      <c r="S37" s="139">
        <f>事業主控!S37:U37</f>
        <v>0</v>
      </c>
      <c r="T37" s="140"/>
      <c r="U37" s="141"/>
      <c r="V37" s="10"/>
      <c r="W37" s="84">
        <f t="shared" si="0"/>
        <v>3.84</v>
      </c>
      <c r="X37" s="84"/>
      <c r="Y37" s="84">
        <f t="shared" si="1"/>
        <v>4.1100000000000003</v>
      </c>
      <c r="Z37" s="84"/>
      <c r="AA37" s="84">
        <f t="shared" si="2"/>
        <v>4.38</v>
      </c>
      <c r="AB37" s="84"/>
      <c r="AC37" s="84">
        <f t="shared" si="3"/>
        <v>4.6500000000000004</v>
      </c>
      <c r="AD37" s="84"/>
      <c r="AE37" s="84">
        <f t="shared" si="4"/>
        <v>4.92</v>
      </c>
      <c r="AF37" s="84"/>
      <c r="AG37" s="84">
        <f t="shared" si="5"/>
        <v>5.1899999999999995</v>
      </c>
      <c r="AH37" s="84"/>
      <c r="AI37" s="84">
        <f t="shared" si="6"/>
        <v>5.46</v>
      </c>
      <c r="AJ37" s="84"/>
      <c r="AK37" s="84">
        <f t="shared" si="7"/>
        <v>5.73</v>
      </c>
      <c r="AL37" s="82"/>
      <c r="AM37" s="156">
        <f>事業主控!AM37</f>
        <v>6</v>
      </c>
      <c r="AN37" s="157"/>
      <c r="AO37" s="83">
        <f t="shared" si="8"/>
        <v>6.2700000000000005</v>
      </c>
      <c r="AP37" s="84"/>
      <c r="AQ37" s="84">
        <f t="shared" si="9"/>
        <v>6.5400000000000009</v>
      </c>
      <c r="AR37" s="84"/>
      <c r="AS37" s="84">
        <f t="shared" si="10"/>
        <v>6.81</v>
      </c>
      <c r="AT37" s="84"/>
      <c r="AU37" s="84">
        <f t="shared" si="11"/>
        <v>7.08</v>
      </c>
      <c r="AV37" s="84"/>
      <c r="AW37" s="84">
        <f t="shared" si="12"/>
        <v>7.35</v>
      </c>
      <c r="AX37" s="84"/>
      <c r="AY37" s="84">
        <f t="shared" si="13"/>
        <v>7.62</v>
      </c>
      <c r="AZ37" s="84"/>
      <c r="BA37" s="84">
        <f t="shared" si="14"/>
        <v>7.8900000000000006</v>
      </c>
      <c r="BB37" s="84"/>
      <c r="BC37" s="84">
        <f t="shared" si="15"/>
        <v>8.16</v>
      </c>
      <c r="BD37" s="84"/>
      <c r="BE37" s="76" t="e">
        <f>事業主控!BE37:BH37</f>
        <v>#N/A</v>
      </c>
      <c r="BF37" s="76"/>
      <c r="BG37" s="76"/>
      <c r="BH37" s="77"/>
      <c r="BI37" s="12"/>
    </row>
    <row r="38" spans="1:61" s="8" customFormat="1" ht="13.5" customHeight="1">
      <c r="A38" s="178">
        <v>37</v>
      </c>
      <c r="B38" s="102" t="s">
        <v>9</v>
      </c>
      <c r="C38" s="103"/>
      <c r="D38" s="103"/>
      <c r="E38" s="104"/>
      <c r="F38" s="115">
        <f>$F$14</f>
        <v>42095</v>
      </c>
      <c r="G38" s="114"/>
      <c r="H38" s="6" t="s">
        <v>10</v>
      </c>
      <c r="I38" s="113">
        <f>$I$14</f>
        <v>43190</v>
      </c>
      <c r="J38" s="114"/>
      <c r="K38" s="116">
        <f>事業主控!K38:O38</f>
        <v>0</v>
      </c>
      <c r="L38" s="117"/>
      <c r="M38" s="117"/>
      <c r="N38" s="117"/>
      <c r="O38" s="118"/>
      <c r="P38" s="11"/>
      <c r="Q38" s="54">
        <f>事業主控!Q38</f>
        <v>24</v>
      </c>
      <c r="R38" s="50"/>
      <c r="S38" s="139">
        <f>事業主控!S38:U38</f>
        <v>0</v>
      </c>
      <c r="T38" s="140"/>
      <c r="U38" s="141"/>
      <c r="V38" s="10"/>
      <c r="W38" s="177">
        <f t="shared" si="0"/>
        <v>10.440000000000001</v>
      </c>
      <c r="X38" s="155"/>
      <c r="Y38" s="154">
        <f t="shared" si="1"/>
        <v>11.260000000000002</v>
      </c>
      <c r="Z38" s="155"/>
      <c r="AA38" s="154">
        <f t="shared" si="2"/>
        <v>12.080000000000002</v>
      </c>
      <c r="AB38" s="155"/>
      <c r="AC38" s="154">
        <f t="shared" si="3"/>
        <v>12.9</v>
      </c>
      <c r="AD38" s="155"/>
      <c r="AE38" s="154">
        <f t="shared" si="4"/>
        <v>13.72</v>
      </c>
      <c r="AF38" s="155"/>
      <c r="AG38" s="154">
        <f t="shared" si="5"/>
        <v>14.540000000000001</v>
      </c>
      <c r="AH38" s="155"/>
      <c r="AI38" s="154">
        <f t="shared" si="6"/>
        <v>15.36</v>
      </c>
      <c r="AJ38" s="155"/>
      <c r="AK38" s="154">
        <f t="shared" si="7"/>
        <v>16.18</v>
      </c>
      <c r="AL38" s="176"/>
      <c r="AM38" s="156">
        <f>事業主控!AM38</f>
        <v>17</v>
      </c>
      <c r="AN38" s="157"/>
      <c r="AO38" s="175">
        <f t="shared" si="8"/>
        <v>17.82</v>
      </c>
      <c r="AP38" s="155"/>
      <c r="AQ38" s="154">
        <f t="shared" si="9"/>
        <v>18.64</v>
      </c>
      <c r="AR38" s="155"/>
      <c r="AS38" s="154">
        <f t="shared" si="10"/>
        <v>19.459999999999997</v>
      </c>
      <c r="AT38" s="155"/>
      <c r="AU38" s="154">
        <f t="shared" si="11"/>
        <v>20.279999999999998</v>
      </c>
      <c r="AV38" s="155"/>
      <c r="AW38" s="154">
        <f t="shared" si="12"/>
        <v>21.1</v>
      </c>
      <c r="AX38" s="155"/>
      <c r="AY38" s="154">
        <f t="shared" si="13"/>
        <v>21.92</v>
      </c>
      <c r="AZ38" s="155"/>
      <c r="BA38" s="154">
        <f t="shared" si="14"/>
        <v>22.740000000000002</v>
      </c>
      <c r="BB38" s="155"/>
      <c r="BC38" s="154">
        <f t="shared" si="15"/>
        <v>23.56</v>
      </c>
      <c r="BD38" s="155"/>
      <c r="BE38" s="76" t="e">
        <f>事業主控!BE38:BH38</f>
        <v>#N/A</v>
      </c>
      <c r="BF38" s="76"/>
      <c r="BG38" s="76"/>
      <c r="BH38" s="77"/>
      <c r="BI38" s="12"/>
    </row>
    <row r="39" spans="1:61" s="8" customFormat="1" ht="13.5" customHeight="1">
      <c r="A39" s="179"/>
      <c r="B39" s="105"/>
      <c r="C39" s="106"/>
      <c r="D39" s="106"/>
      <c r="E39" s="107"/>
      <c r="F39" s="115">
        <f>$F$15</f>
        <v>43191</v>
      </c>
      <c r="G39" s="114"/>
      <c r="H39" s="6" t="s">
        <v>10</v>
      </c>
      <c r="I39" s="113">
        <f>$I$15</f>
        <v>45382</v>
      </c>
      <c r="J39" s="114"/>
      <c r="K39" s="116">
        <f>事業主控!K39:O39</f>
        <v>0</v>
      </c>
      <c r="L39" s="117"/>
      <c r="M39" s="117"/>
      <c r="N39" s="117"/>
      <c r="O39" s="118"/>
      <c r="P39" s="11"/>
      <c r="Q39" s="54">
        <f>事業主控!Q39</f>
        <v>24</v>
      </c>
      <c r="R39" s="50"/>
      <c r="S39" s="139">
        <f>事業主控!S39:U39</f>
        <v>0</v>
      </c>
      <c r="T39" s="140"/>
      <c r="U39" s="141"/>
      <c r="V39" s="10"/>
      <c r="W39" s="83">
        <f t="shared" si="0"/>
        <v>9.2399999999999984</v>
      </c>
      <c r="X39" s="84"/>
      <c r="Y39" s="84">
        <f t="shared" si="1"/>
        <v>9.9600000000000009</v>
      </c>
      <c r="Z39" s="84"/>
      <c r="AA39" s="84">
        <f t="shared" si="2"/>
        <v>10.68</v>
      </c>
      <c r="AB39" s="84"/>
      <c r="AC39" s="84">
        <f t="shared" si="3"/>
        <v>11.4</v>
      </c>
      <c r="AD39" s="84"/>
      <c r="AE39" s="84">
        <f t="shared" si="4"/>
        <v>12.12</v>
      </c>
      <c r="AF39" s="84"/>
      <c r="AG39" s="84">
        <f t="shared" si="5"/>
        <v>12.84</v>
      </c>
      <c r="AH39" s="84"/>
      <c r="AI39" s="84">
        <f t="shared" si="6"/>
        <v>13.56</v>
      </c>
      <c r="AJ39" s="84"/>
      <c r="AK39" s="84">
        <f t="shared" si="7"/>
        <v>14.28</v>
      </c>
      <c r="AL39" s="82"/>
      <c r="AM39" s="156">
        <f>事業主控!AM39</f>
        <v>15</v>
      </c>
      <c r="AN39" s="157"/>
      <c r="AO39" s="83">
        <f t="shared" si="8"/>
        <v>15.72</v>
      </c>
      <c r="AP39" s="84"/>
      <c r="AQ39" s="84">
        <f t="shared" si="9"/>
        <v>16.440000000000001</v>
      </c>
      <c r="AR39" s="84"/>
      <c r="AS39" s="84">
        <f t="shared" si="10"/>
        <v>17.16</v>
      </c>
      <c r="AT39" s="84"/>
      <c r="AU39" s="84">
        <f t="shared" si="11"/>
        <v>17.880000000000003</v>
      </c>
      <c r="AV39" s="84"/>
      <c r="AW39" s="84">
        <f t="shared" si="12"/>
        <v>18.600000000000001</v>
      </c>
      <c r="AX39" s="84"/>
      <c r="AY39" s="84">
        <f t="shared" si="13"/>
        <v>19.320000000000004</v>
      </c>
      <c r="AZ39" s="84"/>
      <c r="BA39" s="84">
        <f t="shared" si="14"/>
        <v>20.040000000000003</v>
      </c>
      <c r="BB39" s="84"/>
      <c r="BC39" s="84">
        <f t="shared" si="15"/>
        <v>20.76</v>
      </c>
      <c r="BD39" s="84"/>
      <c r="BE39" s="76" t="e">
        <f>事業主控!BE39:BH39</f>
        <v>#N/A</v>
      </c>
      <c r="BF39" s="76"/>
      <c r="BG39" s="76"/>
      <c r="BH39" s="77"/>
      <c r="BI39" s="12"/>
    </row>
    <row r="40" spans="1:61" s="8" customFormat="1" ht="13.5" customHeight="1" thickBot="1">
      <c r="A40" s="180"/>
      <c r="B40" s="108"/>
      <c r="C40" s="109"/>
      <c r="D40" s="109"/>
      <c r="E40" s="110"/>
      <c r="F40" s="111">
        <f>$F$16</f>
        <v>45383</v>
      </c>
      <c r="G40" s="112"/>
      <c r="H40" s="7" t="s">
        <v>10</v>
      </c>
      <c r="I40" s="245">
        <f>$I$16</f>
        <v>46112</v>
      </c>
      <c r="J40" s="112"/>
      <c r="K40" s="116">
        <f>事業主控!K40:O40</f>
        <v>0</v>
      </c>
      <c r="L40" s="117"/>
      <c r="M40" s="117"/>
      <c r="N40" s="117"/>
      <c r="O40" s="118"/>
      <c r="P40" s="11"/>
      <c r="Q40" s="54">
        <f>事業主控!Q40</f>
        <v>23</v>
      </c>
      <c r="R40" s="50"/>
      <c r="S40" s="139">
        <f>事業主控!S40:U40</f>
        <v>0</v>
      </c>
      <c r="T40" s="140"/>
      <c r="U40" s="141"/>
      <c r="V40" s="10"/>
      <c r="W40" s="83">
        <f t="shared" si="0"/>
        <v>9.2399999999999984</v>
      </c>
      <c r="X40" s="84"/>
      <c r="Y40" s="84">
        <f t="shared" si="1"/>
        <v>9.9600000000000009</v>
      </c>
      <c r="Z40" s="84"/>
      <c r="AA40" s="84">
        <f t="shared" si="2"/>
        <v>10.68</v>
      </c>
      <c r="AB40" s="84"/>
      <c r="AC40" s="84">
        <f t="shared" si="3"/>
        <v>11.4</v>
      </c>
      <c r="AD40" s="84"/>
      <c r="AE40" s="84">
        <f t="shared" si="4"/>
        <v>12.12</v>
      </c>
      <c r="AF40" s="84"/>
      <c r="AG40" s="84">
        <f t="shared" si="5"/>
        <v>12.84</v>
      </c>
      <c r="AH40" s="84"/>
      <c r="AI40" s="84">
        <f t="shared" si="6"/>
        <v>13.56</v>
      </c>
      <c r="AJ40" s="84"/>
      <c r="AK40" s="84">
        <f t="shared" si="7"/>
        <v>14.28</v>
      </c>
      <c r="AL40" s="82"/>
      <c r="AM40" s="156">
        <f>事業主控!AM40</f>
        <v>15</v>
      </c>
      <c r="AN40" s="157"/>
      <c r="AO40" s="83">
        <f t="shared" si="8"/>
        <v>15.72</v>
      </c>
      <c r="AP40" s="84"/>
      <c r="AQ40" s="84">
        <f t="shared" si="9"/>
        <v>16.440000000000001</v>
      </c>
      <c r="AR40" s="84"/>
      <c r="AS40" s="84">
        <f t="shared" si="10"/>
        <v>17.16</v>
      </c>
      <c r="AT40" s="84"/>
      <c r="AU40" s="84">
        <f t="shared" si="11"/>
        <v>17.880000000000003</v>
      </c>
      <c r="AV40" s="84"/>
      <c r="AW40" s="84">
        <f t="shared" si="12"/>
        <v>18.600000000000001</v>
      </c>
      <c r="AX40" s="84"/>
      <c r="AY40" s="84">
        <f t="shared" si="13"/>
        <v>19.320000000000004</v>
      </c>
      <c r="AZ40" s="84"/>
      <c r="BA40" s="84">
        <f t="shared" si="14"/>
        <v>20.040000000000003</v>
      </c>
      <c r="BB40" s="84"/>
      <c r="BC40" s="84">
        <f t="shared" si="15"/>
        <v>20.76</v>
      </c>
      <c r="BD40" s="84"/>
      <c r="BE40" s="76" t="e">
        <f>事業主控!BE40:BH40</f>
        <v>#N/A</v>
      </c>
      <c r="BF40" s="76"/>
      <c r="BG40" s="76"/>
      <c r="BH40" s="77"/>
      <c r="BI40" s="42"/>
    </row>
    <row r="41" spans="1:61" ht="13.5" customHeight="1">
      <c r="B41" s="73" t="s">
        <v>25</v>
      </c>
      <c r="C41" s="74"/>
      <c r="D41" s="74"/>
      <c r="E41" s="74"/>
      <c r="F41" s="74"/>
      <c r="G41" s="74"/>
      <c r="H41" s="74"/>
      <c r="I41" s="74"/>
      <c r="J41" s="74"/>
      <c r="K41" s="116">
        <f>SUM(K14:N40)</f>
        <v>0</v>
      </c>
      <c r="L41" s="117"/>
      <c r="M41" s="117"/>
      <c r="N41" s="117"/>
      <c r="O41" s="118"/>
      <c r="P41" s="13"/>
      <c r="R41" s="50"/>
      <c r="S41" s="139">
        <f>SUM(S14:U40)</f>
        <v>0</v>
      </c>
      <c r="T41" s="140"/>
      <c r="U41" s="141"/>
      <c r="V41" s="10"/>
      <c r="W41" s="53"/>
      <c r="X41" s="53"/>
      <c r="Y41" s="53"/>
      <c r="Z41" s="53"/>
      <c r="AA41" s="53"/>
      <c r="AB41" s="53"/>
      <c r="AC41" s="53"/>
      <c r="AD41" s="53"/>
      <c r="AE41" s="53"/>
      <c r="AF41" s="53"/>
      <c r="AG41" s="53"/>
      <c r="AH41" s="53"/>
      <c r="AI41" s="53"/>
      <c r="AJ41" s="53"/>
      <c r="AK41" s="53"/>
      <c r="AL41" s="53"/>
      <c r="AM41" s="53"/>
      <c r="AN41" s="53"/>
      <c r="AO41" s="53"/>
      <c r="AV41" s="43"/>
      <c r="AW41" s="230" t="str">
        <f>事業主控!AW41</f>
        <v>計
（令和7年度 確定保険料）</v>
      </c>
      <c r="AX41" s="231"/>
      <c r="AY41" s="231"/>
      <c r="AZ41" s="231"/>
      <c r="BA41" s="231"/>
      <c r="BB41" s="231"/>
      <c r="BC41" s="231"/>
      <c r="BD41" s="232"/>
      <c r="BE41" s="89" t="e">
        <f>事業主控!BE41:BH43</f>
        <v>#N/A</v>
      </c>
      <c r="BF41" s="89"/>
      <c r="BG41" s="89"/>
      <c r="BH41" s="89"/>
      <c r="BI41" s="44" t="s">
        <v>22</v>
      </c>
    </row>
    <row r="42" spans="1:61" ht="3.75" customHeight="1">
      <c r="V42" s="4"/>
      <c r="W42" s="4"/>
      <c r="X42" s="4"/>
      <c r="Y42" s="4"/>
      <c r="Z42" s="4"/>
      <c r="AA42" s="4"/>
      <c r="AB42" s="4"/>
      <c r="AC42" s="4"/>
      <c r="AD42" s="4"/>
      <c r="AE42" s="4"/>
      <c r="AF42" s="4"/>
      <c r="AG42" s="4"/>
      <c r="AH42" s="4"/>
      <c r="AI42" s="4"/>
      <c r="AJ42" s="4"/>
      <c r="AK42" s="4"/>
      <c r="AL42" s="4"/>
      <c r="AM42" s="4"/>
      <c r="AN42" s="4"/>
      <c r="AO42" s="4"/>
      <c r="AV42" s="26"/>
      <c r="AW42" s="233"/>
      <c r="AX42" s="234"/>
      <c r="AY42" s="234"/>
      <c r="AZ42" s="234"/>
      <c r="BA42" s="234"/>
      <c r="BB42" s="234"/>
      <c r="BC42" s="234"/>
      <c r="BD42" s="235"/>
      <c r="BE42" s="90"/>
      <c r="BF42" s="90"/>
      <c r="BG42" s="90"/>
      <c r="BH42" s="90"/>
      <c r="BI42" s="45"/>
    </row>
    <row r="43" spans="1:61" ht="7.5" customHeight="1" thickBot="1">
      <c r="AV43" s="26"/>
      <c r="AW43" s="236"/>
      <c r="AX43" s="237"/>
      <c r="AY43" s="237"/>
      <c r="AZ43" s="237"/>
      <c r="BA43" s="237"/>
      <c r="BB43" s="237"/>
      <c r="BC43" s="237"/>
      <c r="BD43" s="238"/>
      <c r="BE43" s="91"/>
      <c r="BF43" s="91"/>
      <c r="BG43" s="91"/>
      <c r="BH43" s="91"/>
      <c r="BI43" s="46"/>
    </row>
    <row r="44" spans="1:61" ht="12" customHeight="1">
      <c r="A44" s="193" t="s">
        <v>34</v>
      </c>
      <c r="B44" s="194"/>
      <c r="C44" s="194"/>
      <c r="D44" s="204" t="s">
        <v>73</v>
      </c>
      <c r="E44" s="205"/>
      <c r="F44" s="205"/>
      <c r="G44" s="205"/>
      <c r="H44" s="205"/>
      <c r="I44" s="205"/>
      <c r="J44" s="205"/>
      <c r="K44" s="205"/>
      <c r="L44" s="205"/>
      <c r="M44" s="205"/>
      <c r="N44" s="205"/>
      <c r="O44" s="205"/>
      <c r="P44" s="205"/>
      <c r="Q44" s="205"/>
      <c r="R44" s="205"/>
      <c r="S44" s="206"/>
      <c r="T44" s="16"/>
      <c r="U44" s="21"/>
      <c r="V44" s="25"/>
      <c r="W44" s="199" t="s">
        <v>23</v>
      </c>
      <c r="X44" s="200"/>
      <c r="Y44" s="193" t="s">
        <v>26</v>
      </c>
      <c r="Z44" s="194"/>
      <c r="AA44" s="194"/>
      <c r="AB44" s="194"/>
      <c r="AC44" s="195"/>
      <c r="AD44" s="189" t="s">
        <v>31</v>
      </c>
      <c r="AE44" s="190"/>
      <c r="AF44" s="190"/>
      <c r="AG44" s="190"/>
      <c r="AH44" s="191"/>
      <c r="AI44" s="27"/>
      <c r="AJ44" s="27"/>
      <c r="AK44" s="27"/>
      <c r="AL44" s="28" t="s">
        <v>22</v>
      </c>
    </row>
    <row r="45" spans="1:61" ht="13.5" customHeight="1">
      <c r="A45" s="179"/>
      <c r="B45" s="196"/>
      <c r="C45" s="196"/>
      <c r="D45" s="207"/>
      <c r="E45" s="208"/>
      <c r="F45" s="208"/>
      <c r="G45" s="208"/>
      <c r="H45" s="208"/>
      <c r="I45" s="208"/>
      <c r="J45" s="208"/>
      <c r="K45" s="208"/>
      <c r="L45" s="208"/>
      <c r="M45" s="208"/>
      <c r="N45" s="208"/>
      <c r="O45" s="208"/>
      <c r="P45" s="208"/>
      <c r="Q45" s="208"/>
      <c r="R45" s="208"/>
      <c r="S45" s="209"/>
      <c r="T45" s="22" t="s">
        <v>28</v>
      </c>
      <c r="U45" s="61">
        <f>S41</f>
        <v>0</v>
      </c>
      <c r="V45" s="61"/>
      <c r="W45" s="61"/>
      <c r="X45" s="17"/>
      <c r="Y45" s="22" t="s">
        <v>27</v>
      </c>
      <c r="Z45" s="75">
        <v>0.02</v>
      </c>
      <c r="AA45" s="75"/>
      <c r="AB45" s="75"/>
      <c r="AC45" s="26"/>
      <c r="AD45" s="29" t="s">
        <v>29</v>
      </c>
      <c r="AE45" s="196" t="s">
        <v>30</v>
      </c>
      <c r="AF45" s="196"/>
      <c r="AG45" s="196"/>
      <c r="AH45" s="20"/>
      <c r="AI45" s="201">
        <f>ROUNDDOWN(U45*Z45,0)</f>
        <v>0</v>
      </c>
      <c r="AJ45" s="90"/>
      <c r="AK45" s="90"/>
      <c r="AL45" s="30"/>
      <c r="AO45" s="63" t="s">
        <v>53</v>
      </c>
      <c r="AP45" s="64"/>
      <c r="AQ45" s="64"/>
      <c r="AR45" s="64" t="s">
        <v>52</v>
      </c>
      <c r="AS45" s="64"/>
      <c r="AT45" s="64"/>
      <c r="AU45" s="64"/>
      <c r="AV45" s="64"/>
      <c r="AW45" s="64"/>
      <c r="AX45" s="64"/>
      <c r="AY45" s="64"/>
      <c r="AZ45" s="64"/>
      <c r="BA45" s="64" t="s">
        <v>51</v>
      </c>
      <c r="BB45" s="64"/>
      <c r="BC45" s="64"/>
      <c r="BD45" s="64"/>
      <c r="BE45" s="71"/>
      <c r="BF45" s="68" t="s">
        <v>50</v>
      </c>
      <c r="BG45" s="69"/>
      <c r="BH45" s="69"/>
      <c r="BI45" s="70"/>
    </row>
    <row r="46" spans="1:61" ht="11.25" thickBot="1">
      <c r="A46" s="197"/>
      <c r="B46" s="198"/>
      <c r="C46" s="198"/>
      <c r="D46" s="210"/>
      <c r="E46" s="211"/>
      <c r="F46" s="211"/>
      <c r="G46" s="211"/>
      <c r="H46" s="211"/>
      <c r="I46" s="211"/>
      <c r="J46" s="211"/>
      <c r="K46" s="211"/>
      <c r="L46" s="211"/>
      <c r="M46" s="211"/>
      <c r="N46" s="211"/>
      <c r="O46" s="211"/>
      <c r="P46" s="211"/>
      <c r="Q46" s="211"/>
      <c r="R46" s="211"/>
      <c r="S46" s="212"/>
      <c r="T46" s="18"/>
      <c r="U46" s="62"/>
      <c r="V46" s="62"/>
      <c r="W46" s="62"/>
      <c r="X46" s="19"/>
      <c r="Y46" s="14"/>
      <c r="Z46" s="192">
        <v>1000</v>
      </c>
      <c r="AA46" s="192"/>
      <c r="AB46" s="192"/>
      <c r="AC46" s="15"/>
      <c r="AD46" s="214" t="s">
        <v>32</v>
      </c>
      <c r="AE46" s="215"/>
      <c r="AF46" s="215"/>
      <c r="AG46" s="215"/>
      <c r="AH46" s="216"/>
      <c r="AI46" s="202"/>
      <c r="AJ46" s="203"/>
      <c r="AK46" s="203"/>
      <c r="AL46" s="31"/>
      <c r="AO46" s="64"/>
      <c r="AP46" s="64"/>
      <c r="AQ46" s="64"/>
      <c r="AR46" s="72">
        <f>事業主控!AR46</f>
        <v>0</v>
      </c>
      <c r="AS46" s="72"/>
      <c r="AT46" s="72"/>
      <c r="AU46" s="72"/>
      <c r="AV46" s="72"/>
      <c r="AW46" s="72"/>
      <c r="AX46" s="72"/>
      <c r="AY46" s="72"/>
      <c r="AZ46" s="72"/>
      <c r="BA46" s="72">
        <f>事業主控!BA46</f>
        <v>0</v>
      </c>
      <c r="BB46" s="72"/>
      <c r="BC46" s="72"/>
      <c r="BD46" s="73"/>
      <c r="BE46" s="74"/>
      <c r="BF46" s="65">
        <f>事業主控!BF46</f>
        <v>0</v>
      </c>
      <c r="BG46" s="66"/>
      <c r="BH46" s="66"/>
      <c r="BI46" s="67"/>
    </row>
    <row r="47" spans="1:61">
      <c r="A47" s="4" t="s">
        <v>54</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O47" s="64"/>
      <c r="AP47" s="64"/>
      <c r="AQ47" s="64"/>
      <c r="AR47" s="72"/>
      <c r="AS47" s="72"/>
      <c r="AT47" s="72"/>
      <c r="AU47" s="72"/>
      <c r="AV47" s="72"/>
      <c r="AW47" s="72"/>
      <c r="AX47" s="72"/>
      <c r="AY47" s="72"/>
      <c r="AZ47" s="72"/>
      <c r="BA47" s="72"/>
      <c r="BB47" s="72"/>
      <c r="BC47" s="72"/>
      <c r="BD47" s="73"/>
      <c r="BE47" s="74"/>
      <c r="BF47" s="65"/>
      <c r="BG47" s="66"/>
      <c r="BH47" s="66"/>
      <c r="BI47" s="67"/>
    </row>
  </sheetData>
  <mergeCells count="718">
    <mergeCell ref="BC36:BD36"/>
    <mergeCell ref="AW37:AX37"/>
    <mergeCell ref="AY34:AZ34"/>
    <mergeCell ref="BA34:BB34"/>
    <mergeCell ref="BA33:BB33"/>
    <mergeCell ref="AU33:AV33"/>
    <mergeCell ref="AW33:AX33"/>
    <mergeCell ref="W36:X36"/>
    <mergeCell ref="Y36:Z36"/>
    <mergeCell ref="AA36:AB36"/>
    <mergeCell ref="AC36:AD36"/>
    <mergeCell ref="AE36:AF36"/>
    <mergeCell ref="AG36:AH36"/>
    <mergeCell ref="AI36:AJ36"/>
    <mergeCell ref="AM36:AN36"/>
    <mergeCell ref="AO36:AP36"/>
    <mergeCell ref="AK36:AL36"/>
    <mergeCell ref="AQ36:AR36"/>
    <mergeCell ref="AS36:AT36"/>
    <mergeCell ref="AU36:AV36"/>
    <mergeCell ref="AW36:AX36"/>
    <mergeCell ref="AY36:AZ36"/>
    <mergeCell ref="BA36:BB36"/>
    <mergeCell ref="AK37:AL37"/>
    <mergeCell ref="AW18:AX18"/>
    <mergeCell ref="AY18:AZ18"/>
    <mergeCell ref="AG16:AH16"/>
    <mergeCell ref="AI16:AJ16"/>
    <mergeCell ref="AK16:AL16"/>
    <mergeCell ref="BC33:BD33"/>
    <mergeCell ref="W35:X35"/>
    <mergeCell ref="Y35:Z35"/>
    <mergeCell ref="AA35:AB35"/>
    <mergeCell ref="AC35:AD35"/>
    <mergeCell ref="AE35:AF35"/>
    <mergeCell ref="AG35:AH35"/>
    <mergeCell ref="AI35:AJ35"/>
    <mergeCell ref="AK35:AL35"/>
    <mergeCell ref="AM35:AN35"/>
    <mergeCell ref="AY35:AZ35"/>
    <mergeCell ref="BA35:BB35"/>
    <mergeCell ref="BC35:BD35"/>
    <mergeCell ref="AU35:AV35"/>
    <mergeCell ref="AW35:AX35"/>
    <mergeCell ref="BC34:BD34"/>
    <mergeCell ref="AS34:AT34"/>
    <mergeCell ref="AU34:AV34"/>
    <mergeCell ref="AW34:AX34"/>
    <mergeCell ref="AE18:AF18"/>
    <mergeCell ref="AG18:AH18"/>
    <mergeCell ref="AI18:AJ18"/>
    <mergeCell ref="AK18:AL18"/>
    <mergeCell ref="AM18:AN18"/>
    <mergeCell ref="AO18:AP18"/>
    <mergeCell ref="AQ18:AR18"/>
    <mergeCell ref="AS18:AT18"/>
    <mergeCell ref="AU18:AV18"/>
    <mergeCell ref="AR46:AZ47"/>
    <mergeCell ref="BA46:BD47"/>
    <mergeCell ref="BE46:BE47"/>
    <mergeCell ref="BF46:BI47"/>
    <mergeCell ref="AI45:AK46"/>
    <mergeCell ref="U45:W46"/>
    <mergeCell ref="Z45:AB45"/>
    <mergeCell ref="AE45:AG45"/>
    <mergeCell ref="Z46:AB46"/>
    <mergeCell ref="AD46:AH46"/>
    <mergeCell ref="AO45:AQ47"/>
    <mergeCell ref="AR45:AZ45"/>
    <mergeCell ref="BA45:BE45"/>
    <mergeCell ref="AK40:AL40"/>
    <mergeCell ref="A44:C46"/>
    <mergeCell ref="D44:S46"/>
    <mergeCell ref="W44:X44"/>
    <mergeCell ref="Y44:AC44"/>
    <mergeCell ref="AD44:AH44"/>
    <mergeCell ref="BE40:BH40"/>
    <mergeCell ref="B41:J41"/>
    <mergeCell ref="K41:O41"/>
    <mergeCell ref="BE41:BH43"/>
    <mergeCell ref="AM40:AN40"/>
    <mergeCell ref="AO40:AP40"/>
    <mergeCell ref="AQ40:AR40"/>
    <mergeCell ref="AS40:AT40"/>
    <mergeCell ref="AU40:AV40"/>
    <mergeCell ref="AW40:AX40"/>
    <mergeCell ref="AY40:AZ40"/>
    <mergeCell ref="BA40:BB40"/>
    <mergeCell ref="BC40:BD40"/>
    <mergeCell ref="AA40:AB40"/>
    <mergeCell ref="AC40:AD40"/>
    <mergeCell ref="AE40:AF40"/>
    <mergeCell ref="AG40:AH40"/>
    <mergeCell ref="BF45:BI45"/>
    <mergeCell ref="S41:U41"/>
    <mergeCell ref="AW41:BD43"/>
    <mergeCell ref="F40:G40"/>
    <mergeCell ref="I40:J40"/>
    <mergeCell ref="K40:O40"/>
    <mergeCell ref="S40:U40"/>
    <mergeCell ref="W40:X40"/>
    <mergeCell ref="Y40:Z40"/>
    <mergeCell ref="W38:X38"/>
    <mergeCell ref="Y38:Z38"/>
    <mergeCell ref="AA38:AB38"/>
    <mergeCell ref="AC38:AD38"/>
    <mergeCell ref="AE38:AF38"/>
    <mergeCell ref="AG38:AH38"/>
    <mergeCell ref="AI38:AJ38"/>
    <mergeCell ref="BA38:BB38"/>
    <mergeCell ref="BC38:BD38"/>
    <mergeCell ref="AS38:AT38"/>
    <mergeCell ref="AU38:AV38"/>
    <mergeCell ref="AW38:AX38"/>
    <mergeCell ref="AY38:AZ38"/>
    <mergeCell ref="AW39:AX39"/>
    <mergeCell ref="AY39:AZ39"/>
    <mergeCell ref="AI40:AJ40"/>
    <mergeCell ref="BE38:BH38"/>
    <mergeCell ref="F39:G39"/>
    <mergeCell ref="I39:J39"/>
    <mergeCell ref="K39:O39"/>
    <mergeCell ref="S39:U39"/>
    <mergeCell ref="BE39:BH39"/>
    <mergeCell ref="AK38:AL38"/>
    <mergeCell ref="AM38:AN38"/>
    <mergeCell ref="AO38:AP38"/>
    <mergeCell ref="AQ38:AR38"/>
    <mergeCell ref="W39:X39"/>
    <mergeCell ref="Y39:Z39"/>
    <mergeCell ref="AA39:AB39"/>
    <mergeCell ref="AC39:AD39"/>
    <mergeCell ref="AE39:AF39"/>
    <mergeCell ref="AG39:AH39"/>
    <mergeCell ref="BA39:BB39"/>
    <mergeCell ref="BC39:BD39"/>
    <mergeCell ref="AI39:AJ39"/>
    <mergeCell ref="AK39:AL39"/>
    <mergeCell ref="AS39:AT39"/>
    <mergeCell ref="AU39:AV39"/>
    <mergeCell ref="F37:G37"/>
    <mergeCell ref="I37:J37"/>
    <mergeCell ref="K37:O37"/>
    <mergeCell ref="S37:U37"/>
    <mergeCell ref="W37:X37"/>
    <mergeCell ref="BC37:BD37"/>
    <mergeCell ref="BE37:BH37"/>
    <mergeCell ref="A38:A40"/>
    <mergeCell ref="B38:E40"/>
    <mergeCell ref="F38:G38"/>
    <mergeCell ref="I38:J38"/>
    <mergeCell ref="K38:O38"/>
    <mergeCell ref="AM37:AN37"/>
    <mergeCell ref="AO37:AP37"/>
    <mergeCell ref="AQ37:AR37"/>
    <mergeCell ref="AM39:AN39"/>
    <mergeCell ref="AO39:AP39"/>
    <mergeCell ref="AQ39:AR39"/>
    <mergeCell ref="S38:U38"/>
    <mergeCell ref="AY37:AZ37"/>
    <mergeCell ref="BA37:BB37"/>
    <mergeCell ref="AS37:AT37"/>
    <mergeCell ref="AU37:AV37"/>
    <mergeCell ref="AA37:AB37"/>
    <mergeCell ref="BE34:BH34"/>
    <mergeCell ref="D35:E37"/>
    <mergeCell ref="F35:G35"/>
    <mergeCell ref="I35:J35"/>
    <mergeCell ref="K35:O35"/>
    <mergeCell ref="S35:U35"/>
    <mergeCell ref="Y37:Z37"/>
    <mergeCell ref="BE35:BH35"/>
    <mergeCell ref="F36:G36"/>
    <mergeCell ref="I36:J36"/>
    <mergeCell ref="K36:O36"/>
    <mergeCell ref="S36:U36"/>
    <mergeCell ref="BE36:BH36"/>
    <mergeCell ref="AO35:AP35"/>
    <mergeCell ref="AQ35:AR35"/>
    <mergeCell ref="AS35:AT35"/>
    <mergeCell ref="AC37:AD37"/>
    <mergeCell ref="AE37:AF37"/>
    <mergeCell ref="AG37:AH37"/>
    <mergeCell ref="AI37:AJ37"/>
    <mergeCell ref="AK34:AL34"/>
    <mergeCell ref="AM34:AN34"/>
    <mergeCell ref="AO34:AP34"/>
    <mergeCell ref="AQ34:AR34"/>
    <mergeCell ref="AQ33:AR33"/>
    <mergeCell ref="F34:G34"/>
    <mergeCell ref="I34:J34"/>
    <mergeCell ref="K34:O34"/>
    <mergeCell ref="S34:U34"/>
    <mergeCell ref="W34:X34"/>
    <mergeCell ref="Y34:Z34"/>
    <mergeCell ref="AE34:AF34"/>
    <mergeCell ref="AG34:AH34"/>
    <mergeCell ref="AI34:AJ34"/>
    <mergeCell ref="AS33:AT33"/>
    <mergeCell ref="BE32:BH32"/>
    <mergeCell ref="F33:G33"/>
    <mergeCell ref="I33:J33"/>
    <mergeCell ref="K33:O33"/>
    <mergeCell ref="S33:U33"/>
    <mergeCell ref="BE33:BH33"/>
    <mergeCell ref="W32:X32"/>
    <mergeCell ref="Y32:Z32"/>
    <mergeCell ref="AA32:AB32"/>
    <mergeCell ref="AY32:AZ32"/>
    <mergeCell ref="AU32:AV32"/>
    <mergeCell ref="AW32:AX32"/>
    <mergeCell ref="BC32:BD32"/>
    <mergeCell ref="W33:X33"/>
    <mergeCell ref="Y33:Z33"/>
    <mergeCell ref="AA33:AB33"/>
    <mergeCell ref="AC33:AD33"/>
    <mergeCell ref="AE33:AF33"/>
    <mergeCell ref="AG33:AH33"/>
    <mergeCell ref="AI33:AJ33"/>
    <mergeCell ref="AK33:AL33"/>
    <mergeCell ref="AM33:AN33"/>
    <mergeCell ref="AO33:AP33"/>
    <mergeCell ref="AY33:AZ33"/>
    <mergeCell ref="AG31:AH31"/>
    <mergeCell ref="AI31:AJ31"/>
    <mergeCell ref="AK31:AL31"/>
    <mergeCell ref="BC31:BD31"/>
    <mergeCell ref="BE31:BH31"/>
    <mergeCell ref="A32:A37"/>
    <mergeCell ref="B32:C37"/>
    <mergeCell ref="D32:E34"/>
    <mergeCell ref="F32:G32"/>
    <mergeCell ref="I32:J32"/>
    <mergeCell ref="K32:O32"/>
    <mergeCell ref="AM31:AN31"/>
    <mergeCell ref="AO31:AP31"/>
    <mergeCell ref="S32:U32"/>
    <mergeCell ref="AA34:AB34"/>
    <mergeCell ref="AC34:AD34"/>
    <mergeCell ref="AC32:AD32"/>
    <mergeCell ref="AY31:AZ31"/>
    <mergeCell ref="BA31:BB31"/>
    <mergeCell ref="AQ31:AR31"/>
    <mergeCell ref="AS31:AT31"/>
    <mergeCell ref="AU31:AV31"/>
    <mergeCell ref="AW31:AX31"/>
    <mergeCell ref="BA32:BB32"/>
    <mergeCell ref="F31:G31"/>
    <mergeCell ref="I31:J31"/>
    <mergeCell ref="K31:O31"/>
    <mergeCell ref="S31:U31"/>
    <mergeCell ref="W31:X31"/>
    <mergeCell ref="Y31:Z31"/>
    <mergeCell ref="AA31:AB31"/>
    <mergeCell ref="AC31:AD31"/>
    <mergeCell ref="AE31:AF31"/>
    <mergeCell ref="AE32:AF32"/>
    <mergeCell ref="AG32:AH32"/>
    <mergeCell ref="AI32:AJ32"/>
    <mergeCell ref="AK32:AL32"/>
    <mergeCell ref="AM32:AN32"/>
    <mergeCell ref="AO32:AP32"/>
    <mergeCell ref="AQ32:AR32"/>
    <mergeCell ref="AS32:AT32"/>
    <mergeCell ref="BE29:BH29"/>
    <mergeCell ref="F30:G30"/>
    <mergeCell ref="I30:J30"/>
    <mergeCell ref="K30:O30"/>
    <mergeCell ref="S30:U30"/>
    <mergeCell ref="BE30:BH30"/>
    <mergeCell ref="W29:X29"/>
    <mergeCell ref="Y29:Z29"/>
    <mergeCell ref="AA29:AB29"/>
    <mergeCell ref="AC29:AD29"/>
    <mergeCell ref="AS29:AT29"/>
    <mergeCell ref="AU29:AV29"/>
    <mergeCell ref="AW29:AX29"/>
    <mergeCell ref="AY29:AZ29"/>
    <mergeCell ref="AC30:AD30"/>
    <mergeCell ref="AE30:AF30"/>
    <mergeCell ref="AG30:AH30"/>
    <mergeCell ref="AI30:AJ30"/>
    <mergeCell ref="AK30:AL30"/>
    <mergeCell ref="AM30:AN30"/>
    <mergeCell ref="AO30:AP30"/>
    <mergeCell ref="AQ30:AR30"/>
    <mergeCell ref="AS30:AT30"/>
    <mergeCell ref="AU30:AV30"/>
    <mergeCell ref="BC29:BD29"/>
    <mergeCell ref="BA30:BB30"/>
    <mergeCell ref="BC30:BD30"/>
    <mergeCell ref="AG29:AH29"/>
    <mergeCell ref="AI29:AJ29"/>
    <mergeCell ref="AK29:AL29"/>
    <mergeCell ref="AM29:AN29"/>
    <mergeCell ref="AO29:AP29"/>
    <mergeCell ref="AQ29:AR29"/>
    <mergeCell ref="AW30:AX30"/>
    <mergeCell ref="AY30:AZ30"/>
    <mergeCell ref="AG28:AH28"/>
    <mergeCell ref="AI28:AJ28"/>
    <mergeCell ref="AK28:AL28"/>
    <mergeCell ref="BA28:BB28"/>
    <mergeCell ref="BC28:BD28"/>
    <mergeCell ref="BE28:BH28"/>
    <mergeCell ref="A29:A31"/>
    <mergeCell ref="B29:E31"/>
    <mergeCell ref="F29:G29"/>
    <mergeCell ref="I29:J29"/>
    <mergeCell ref="K29:O29"/>
    <mergeCell ref="AM28:AN28"/>
    <mergeCell ref="AO28:AP28"/>
    <mergeCell ref="S29:U29"/>
    <mergeCell ref="AE29:AF29"/>
    <mergeCell ref="W30:X30"/>
    <mergeCell ref="Y30:Z30"/>
    <mergeCell ref="AA30:AB30"/>
    <mergeCell ref="AY28:AZ28"/>
    <mergeCell ref="AQ28:AR28"/>
    <mergeCell ref="AS28:AT28"/>
    <mergeCell ref="AU28:AV28"/>
    <mergeCell ref="AW28:AX28"/>
    <mergeCell ref="BA29:BB29"/>
    <mergeCell ref="F28:G28"/>
    <mergeCell ref="I28:J28"/>
    <mergeCell ref="K28:O28"/>
    <mergeCell ref="S28:U28"/>
    <mergeCell ref="W28:X28"/>
    <mergeCell ref="Y28:Z28"/>
    <mergeCell ref="AA28:AB28"/>
    <mergeCell ref="AC28:AD28"/>
    <mergeCell ref="AE28:AF28"/>
    <mergeCell ref="BE26:BH26"/>
    <mergeCell ref="F27:G27"/>
    <mergeCell ref="I27:J27"/>
    <mergeCell ref="K27:O27"/>
    <mergeCell ref="S27:U27"/>
    <mergeCell ref="BE27:BH27"/>
    <mergeCell ref="W26:X26"/>
    <mergeCell ref="Y26:Z26"/>
    <mergeCell ref="AA26:AB26"/>
    <mergeCell ref="AC26:AD26"/>
    <mergeCell ref="AS26:AT26"/>
    <mergeCell ref="AU26:AV26"/>
    <mergeCell ref="AW26:AX26"/>
    <mergeCell ref="AY26:AZ26"/>
    <mergeCell ref="AC27:AD27"/>
    <mergeCell ref="AE27:AF27"/>
    <mergeCell ref="AG27:AH27"/>
    <mergeCell ref="AI27:AJ27"/>
    <mergeCell ref="AK27:AL27"/>
    <mergeCell ref="AM27:AN27"/>
    <mergeCell ref="AO27:AP27"/>
    <mergeCell ref="AQ27:AR27"/>
    <mergeCell ref="AS27:AT27"/>
    <mergeCell ref="AU27:AV27"/>
    <mergeCell ref="BC26:BD26"/>
    <mergeCell ref="BA27:BB27"/>
    <mergeCell ref="BC27:BD27"/>
    <mergeCell ref="AG26:AH26"/>
    <mergeCell ref="AI26:AJ26"/>
    <mergeCell ref="AK26:AL26"/>
    <mergeCell ref="AM26:AN26"/>
    <mergeCell ref="AO26:AP26"/>
    <mergeCell ref="AQ26:AR26"/>
    <mergeCell ref="AW27:AX27"/>
    <mergeCell ref="AY27:AZ27"/>
    <mergeCell ref="AG25:AH25"/>
    <mergeCell ref="AI25:AJ25"/>
    <mergeCell ref="AK25:AL25"/>
    <mergeCell ref="BA25:BB25"/>
    <mergeCell ref="BC25:BD25"/>
    <mergeCell ref="BE25:BH25"/>
    <mergeCell ref="A26:A28"/>
    <mergeCell ref="B26:E28"/>
    <mergeCell ref="F26:G26"/>
    <mergeCell ref="I26:J26"/>
    <mergeCell ref="K26:O26"/>
    <mergeCell ref="AM25:AN25"/>
    <mergeCell ref="AO25:AP25"/>
    <mergeCell ref="S26:U26"/>
    <mergeCell ref="AE26:AF26"/>
    <mergeCell ref="W27:X27"/>
    <mergeCell ref="Y27:Z27"/>
    <mergeCell ref="AA27:AB27"/>
    <mergeCell ref="AY25:AZ25"/>
    <mergeCell ref="AQ25:AR25"/>
    <mergeCell ref="AS25:AT25"/>
    <mergeCell ref="AU25:AV25"/>
    <mergeCell ref="AW25:AX25"/>
    <mergeCell ref="BA26:BB26"/>
    <mergeCell ref="F25:G25"/>
    <mergeCell ref="I25:J25"/>
    <mergeCell ref="K25:O25"/>
    <mergeCell ref="S25:U25"/>
    <mergeCell ref="W25:X25"/>
    <mergeCell ref="Y25:Z25"/>
    <mergeCell ref="AA25:AB25"/>
    <mergeCell ref="AC25:AD25"/>
    <mergeCell ref="AE25:AF25"/>
    <mergeCell ref="BE23:BH23"/>
    <mergeCell ref="F24:G24"/>
    <mergeCell ref="I24:J24"/>
    <mergeCell ref="K24:O24"/>
    <mergeCell ref="S24:U24"/>
    <mergeCell ref="BE24:BH24"/>
    <mergeCell ref="W23:X23"/>
    <mergeCell ref="Y23:Z23"/>
    <mergeCell ref="AA23:AB23"/>
    <mergeCell ref="AC23:AD23"/>
    <mergeCell ref="AS23:AT23"/>
    <mergeCell ref="AU23:AV23"/>
    <mergeCell ref="AW23:AX23"/>
    <mergeCell ref="AY23:AZ23"/>
    <mergeCell ref="AC24:AD24"/>
    <mergeCell ref="AE24:AF24"/>
    <mergeCell ref="AG24:AH24"/>
    <mergeCell ref="AI24:AJ24"/>
    <mergeCell ref="AK24:AL24"/>
    <mergeCell ref="AM24:AN24"/>
    <mergeCell ref="AO24:AP24"/>
    <mergeCell ref="AQ24:AR24"/>
    <mergeCell ref="AS24:AT24"/>
    <mergeCell ref="AU24:AV24"/>
    <mergeCell ref="BC23:BD23"/>
    <mergeCell ref="BA24:BB24"/>
    <mergeCell ref="BC24:BD24"/>
    <mergeCell ref="AG23:AH23"/>
    <mergeCell ref="AI23:AJ23"/>
    <mergeCell ref="AK23:AL23"/>
    <mergeCell ref="AM23:AN23"/>
    <mergeCell ref="AO23:AP23"/>
    <mergeCell ref="AQ23:AR23"/>
    <mergeCell ref="AW24:AX24"/>
    <mergeCell ref="AY24:AZ24"/>
    <mergeCell ref="AG22:AH22"/>
    <mergeCell ref="AI22:AJ22"/>
    <mergeCell ref="AK22:AL22"/>
    <mergeCell ref="BA22:BB22"/>
    <mergeCell ref="BC22:BD22"/>
    <mergeCell ref="BE22:BH22"/>
    <mergeCell ref="A23:A25"/>
    <mergeCell ref="B23:E25"/>
    <mergeCell ref="F23:G23"/>
    <mergeCell ref="I23:J23"/>
    <mergeCell ref="K23:O23"/>
    <mergeCell ref="AM22:AN22"/>
    <mergeCell ref="AO22:AP22"/>
    <mergeCell ref="S23:U23"/>
    <mergeCell ref="AE23:AF23"/>
    <mergeCell ref="W24:X24"/>
    <mergeCell ref="Y24:Z24"/>
    <mergeCell ref="AA24:AB24"/>
    <mergeCell ref="AY22:AZ22"/>
    <mergeCell ref="AQ22:AR22"/>
    <mergeCell ref="AS22:AT22"/>
    <mergeCell ref="AU22:AV22"/>
    <mergeCell ref="AW22:AX22"/>
    <mergeCell ref="BA23:BB23"/>
    <mergeCell ref="F22:G22"/>
    <mergeCell ref="I22:J22"/>
    <mergeCell ref="K22:O22"/>
    <mergeCell ref="S22:U22"/>
    <mergeCell ref="W22:X22"/>
    <mergeCell ref="Y22:Z22"/>
    <mergeCell ref="AA22:AB22"/>
    <mergeCell ref="AC22:AD22"/>
    <mergeCell ref="AE22:AF22"/>
    <mergeCell ref="BE20:BH20"/>
    <mergeCell ref="F21:G21"/>
    <mergeCell ref="I21:J21"/>
    <mergeCell ref="K21:O21"/>
    <mergeCell ref="S21:U21"/>
    <mergeCell ref="BE21:BH21"/>
    <mergeCell ref="W20:X20"/>
    <mergeCell ref="Y20:Z20"/>
    <mergeCell ref="AA20:AB20"/>
    <mergeCell ref="AC20:AD20"/>
    <mergeCell ref="AS20:AT20"/>
    <mergeCell ref="AU20:AV20"/>
    <mergeCell ref="AW20:AX20"/>
    <mergeCell ref="AY20:AZ20"/>
    <mergeCell ref="AC21:AD21"/>
    <mergeCell ref="AE21:AF21"/>
    <mergeCell ref="AG21:AH21"/>
    <mergeCell ref="AI21:AJ21"/>
    <mergeCell ref="AK21:AL21"/>
    <mergeCell ref="AM21:AN21"/>
    <mergeCell ref="AO21:AP21"/>
    <mergeCell ref="AQ21:AR21"/>
    <mergeCell ref="AS21:AT21"/>
    <mergeCell ref="AU21:AV21"/>
    <mergeCell ref="BC20:BD20"/>
    <mergeCell ref="BA21:BB21"/>
    <mergeCell ref="BC21:BD21"/>
    <mergeCell ref="AG20:AH20"/>
    <mergeCell ref="AI20:AJ20"/>
    <mergeCell ref="AK20:AL20"/>
    <mergeCell ref="AM20:AN20"/>
    <mergeCell ref="AO20:AP20"/>
    <mergeCell ref="AQ20:AR20"/>
    <mergeCell ref="AW21:AX21"/>
    <mergeCell ref="AY21:AZ21"/>
    <mergeCell ref="AG19:AH19"/>
    <mergeCell ref="AI19:AJ19"/>
    <mergeCell ref="AK19:AL19"/>
    <mergeCell ref="BA19:BB19"/>
    <mergeCell ref="BC19:BD19"/>
    <mergeCell ref="BE19:BH19"/>
    <mergeCell ref="A20:A22"/>
    <mergeCell ref="B20:E22"/>
    <mergeCell ref="F20:G20"/>
    <mergeCell ref="I20:J20"/>
    <mergeCell ref="K20:O20"/>
    <mergeCell ref="AM19:AN19"/>
    <mergeCell ref="AO19:AP19"/>
    <mergeCell ref="S20:U20"/>
    <mergeCell ref="AE20:AF20"/>
    <mergeCell ref="W21:X21"/>
    <mergeCell ref="Y21:Z21"/>
    <mergeCell ref="AA21:AB21"/>
    <mergeCell ref="AY19:AZ19"/>
    <mergeCell ref="AQ19:AR19"/>
    <mergeCell ref="AS19:AT19"/>
    <mergeCell ref="AU19:AV19"/>
    <mergeCell ref="AW19:AX19"/>
    <mergeCell ref="BA20:BB20"/>
    <mergeCell ref="F19:G19"/>
    <mergeCell ref="I19:J19"/>
    <mergeCell ref="K19:O19"/>
    <mergeCell ref="S19:U19"/>
    <mergeCell ref="W19:X19"/>
    <mergeCell ref="Y19:Z19"/>
    <mergeCell ref="AA19:AB19"/>
    <mergeCell ref="AC19:AD19"/>
    <mergeCell ref="AE19:AF19"/>
    <mergeCell ref="BE17:BH17"/>
    <mergeCell ref="F18:G18"/>
    <mergeCell ref="I18:J18"/>
    <mergeCell ref="K18:O18"/>
    <mergeCell ref="S18:U18"/>
    <mergeCell ref="BE18:BH18"/>
    <mergeCell ref="W17:X17"/>
    <mergeCell ref="Y17:Z17"/>
    <mergeCell ref="AA17:AB17"/>
    <mergeCell ref="AC17:AD17"/>
    <mergeCell ref="BC17:BD17"/>
    <mergeCell ref="BA18:BB18"/>
    <mergeCell ref="BC18:BD18"/>
    <mergeCell ref="AG17:AH17"/>
    <mergeCell ref="AI17:AJ17"/>
    <mergeCell ref="AK17:AL17"/>
    <mergeCell ref="AM17:AN17"/>
    <mergeCell ref="AO17:AP17"/>
    <mergeCell ref="AQ17:AR17"/>
    <mergeCell ref="AS17:AT17"/>
    <mergeCell ref="AU17:AV17"/>
    <mergeCell ref="AW17:AX17"/>
    <mergeCell ref="AY17:AZ17"/>
    <mergeCell ref="AC18:AD18"/>
    <mergeCell ref="BA16:BB16"/>
    <mergeCell ref="BC16:BD16"/>
    <mergeCell ref="BE16:BH16"/>
    <mergeCell ref="A17:A19"/>
    <mergeCell ref="B17:E19"/>
    <mergeCell ref="F17:G17"/>
    <mergeCell ref="I17:J17"/>
    <mergeCell ref="K17:O17"/>
    <mergeCell ref="AM16:AN16"/>
    <mergeCell ref="AO16:AP16"/>
    <mergeCell ref="S17:U17"/>
    <mergeCell ref="AE17:AF17"/>
    <mergeCell ref="W18:X18"/>
    <mergeCell ref="Y18:Z18"/>
    <mergeCell ref="AA18:AB18"/>
    <mergeCell ref="AY16:AZ16"/>
    <mergeCell ref="AQ16:AR16"/>
    <mergeCell ref="AS16:AT16"/>
    <mergeCell ref="AU16:AV16"/>
    <mergeCell ref="AW16:AX16"/>
    <mergeCell ref="BA17:BB17"/>
    <mergeCell ref="F16:G16"/>
    <mergeCell ref="I16:J16"/>
    <mergeCell ref="K16:O16"/>
    <mergeCell ref="S16:U16"/>
    <mergeCell ref="W16:X16"/>
    <mergeCell ref="Y16:Z16"/>
    <mergeCell ref="AA16:AB16"/>
    <mergeCell ref="AC16:AD16"/>
    <mergeCell ref="AE16:AF16"/>
    <mergeCell ref="AO14:AP14"/>
    <mergeCell ref="AW15:AX15"/>
    <mergeCell ref="AY15:AZ15"/>
    <mergeCell ref="AU15:AV15"/>
    <mergeCell ref="BE14:BH14"/>
    <mergeCell ref="F15:G15"/>
    <mergeCell ref="I15:J15"/>
    <mergeCell ref="K15:O15"/>
    <mergeCell ref="S15:U15"/>
    <mergeCell ref="BE15:BH15"/>
    <mergeCell ref="BC14:BD14"/>
    <mergeCell ref="BA14:BB14"/>
    <mergeCell ref="AY14:AZ14"/>
    <mergeCell ref="AW14:AX14"/>
    <mergeCell ref="AA14:AB14"/>
    <mergeCell ref="Y14:Z14"/>
    <mergeCell ref="AC15:AD15"/>
    <mergeCell ref="AE15:AF15"/>
    <mergeCell ref="AG15:AH15"/>
    <mergeCell ref="AI15:AJ15"/>
    <mergeCell ref="AK15:AL15"/>
    <mergeCell ref="AM15:AN15"/>
    <mergeCell ref="AO15:AP15"/>
    <mergeCell ref="AQ15:AR15"/>
    <mergeCell ref="AS15:AT15"/>
    <mergeCell ref="BA13:BB13"/>
    <mergeCell ref="BC13:BD13"/>
    <mergeCell ref="A14:A16"/>
    <mergeCell ref="B14:E16"/>
    <mergeCell ref="F14:G14"/>
    <mergeCell ref="I14:J14"/>
    <mergeCell ref="K14:O14"/>
    <mergeCell ref="AK13:AL13"/>
    <mergeCell ref="AM14:AN14"/>
    <mergeCell ref="AK14:AL14"/>
    <mergeCell ref="S14:U14"/>
    <mergeCell ref="W14:X14"/>
    <mergeCell ref="W15:X15"/>
    <mergeCell ref="Y15:Z15"/>
    <mergeCell ref="AA15:AB15"/>
    <mergeCell ref="AI14:AJ14"/>
    <mergeCell ref="AG14:AH14"/>
    <mergeCell ref="AE14:AF14"/>
    <mergeCell ref="AC14:AD14"/>
    <mergeCell ref="AU14:AV14"/>
    <mergeCell ref="AS14:AT14"/>
    <mergeCell ref="BA15:BB15"/>
    <mergeCell ref="BC15:BD15"/>
    <mergeCell ref="AQ14:AR14"/>
    <mergeCell ref="AO13:AP13"/>
    <mergeCell ref="AQ13:AR13"/>
    <mergeCell ref="AS13:AT13"/>
    <mergeCell ref="AU13:AV13"/>
    <mergeCell ref="AY12:AZ12"/>
    <mergeCell ref="AO12:AP12"/>
    <mergeCell ref="AQ12:AR12"/>
    <mergeCell ref="AS12:AT12"/>
    <mergeCell ref="AU12:AV12"/>
    <mergeCell ref="AW13:AX13"/>
    <mergeCell ref="AY13:AZ13"/>
    <mergeCell ref="W13:X13"/>
    <mergeCell ref="Y13:Z13"/>
    <mergeCell ref="AA13:AB13"/>
    <mergeCell ref="AC13:AD13"/>
    <mergeCell ref="AE13:AF13"/>
    <mergeCell ref="AG13:AH13"/>
    <mergeCell ref="AI13:AJ13"/>
    <mergeCell ref="AM12:AN12"/>
    <mergeCell ref="AM13:AN13"/>
    <mergeCell ref="AM11:AN11"/>
    <mergeCell ref="AW12:AX12"/>
    <mergeCell ref="BA11:BB11"/>
    <mergeCell ref="BC11:BD11"/>
    <mergeCell ref="W12:X12"/>
    <mergeCell ref="Y12:Z12"/>
    <mergeCell ref="AA12:AB12"/>
    <mergeCell ref="AC12:AD12"/>
    <mergeCell ref="AE12:AF12"/>
    <mergeCell ref="AG12:AH12"/>
    <mergeCell ref="AI12:AJ12"/>
    <mergeCell ref="BA12:BB12"/>
    <mergeCell ref="BC12:BD12"/>
    <mergeCell ref="AT9:BE9"/>
    <mergeCell ref="A10:A13"/>
    <mergeCell ref="B10:E13"/>
    <mergeCell ref="F10:J13"/>
    <mergeCell ref="K10:P13"/>
    <mergeCell ref="Q10:Q13"/>
    <mergeCell ref="R10:V13"/>
    <mergeCell ref="W10:BD10"/>
    <mergeCell ref="AY11:AZ11"/>
    <mergeCell ref="BE10:BI13"/>
    <mergeCell ref="W11:X11"/>
    <mergeCell ref="Y11:Z11"/>
    <mergeCell ref="AA11:AB11"/>
    <mergeCell ref="AC11:AD11"/>
    <mergeCell ref="AE11:AF11"/>
    <mergeCell ref="AG11:AH11"/>
    <mergeCell ref="AI11:AJ11"/>
    <mergeCell ref="AK11:AL11"/>
    <mergeCell ref="AK12:AL12"/>
    <mergeCell ref="AO11:AP11"/>
    <mergeCell ref="AQ11:AR11"/>
    <mergeCell ref="AS11:AT11"/>
    <mergeCell ref="AU11:AV11"/>
    <mergeCell ref="AW11:AX11"/>
    <mergeCell ref="AU7:BF7"/>
    <mergeCell ref="S1:AR1"/>
    <mergeCell ref="S2:AR2"/>
    <mergeCell ref="AA3:AJ4"/>
    <mergeCell ref="B5:H5"/>
    <mergeCell ref="A3:S4"/>
    <mergeCell ref="BF1:BH1"/>
    <mergeCell ref="AW4:AX4"/>
    <mergeCell ref="W6:AB6"/>
    <mergeCell ref="AC6:AD6"/>
    <mergeCell ref="AE6:AF6"/>
    <mergeCell ref="AR6:AS6"/>
    <mergeCell ref="AU6:BF6"/>
    <mergeCell ref="A6:S6"/>
    <mergeCell ref="A7:C8"/>
    <mergeCell ref="D7:E7"/>
    <mergeCell ref="G7:H7"/>
    <mergeCell ref="I7:N7"/>
    <mergeCell ref="O7:R7"/>
    <mergeCell ref="O8:P8"/>
    <mergeCell ref="AR8:AS8"/>
    <mergeCell ref="AU8:BF8"/>
  </mergeCells>
  <phoneticPr fontId="2"/>
  <conditionalFormatting sqref="W13:BD13">
    <cfRule type="cellIs" dxfId="6" priority="8" stopIfTrue="1" operator="equal">
      <formula>0</formula>
    </cfRule>
  </conditionalFormatting>
  <conditionalFormatting sqref="AR46:BI47">
    <cfRule type="cellIs" dxfId="5" priority="1" stopIfTrue="1" operator="equal">
      <formula>0</formula>
    </cfRule>
  </conditionalFormatting>
  <conditionalFormatting sqref="AU4:AX4">
    <cfRule type="cellIs" dxfId="4" priority="6" stopIfTrue="1" operator="equal">
      <formula>0</formula>
    </cfRule>
  </conditionalFormatting>
  <conditionalFormatting sqref="AU6:BF8">
    <cfRule type="cellIs" dxfId="3" priority="2" stopIfTrue="1" operator="equal">
      <formula>0</formula>
    </cfRule>
  </conditionalFormatting>
  <conditionalFormatting sqref="BD4:BH4">
    <cfRule type="cellIs" dxfId="2" priority="5" stopIfTrue="1" operator="equal">
      <formula>0</formula>
    </cfRule>
  </conditionalFormatting>
  <conditionalFormatting sqref="BE14:BH40 K14:O40 S14:U41">
    <cfRule type="cellIs" dxfId="1" priority="10" stopIfTrue="1" operator="equal">
      <formula>0</formula>
    </cfRule>
  </conditionalFormatting>
  <conditionalFormatting sqref="BE14:BH43">
    <cfRule type="containsErrors" dxfId="0" priority="7" stopIfTrue="1">
      <formula>ISERROR(BE14)</formula>
    </cfRule>
  </conditionalFormatting>
  <printOptions horizontalCentered="1"/>
  <pageMargins left="0.27" right="0.31" top="0.44" bottom="0.23622047244094491"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事業主控</vt:lpstr>
      <vt:lpstr>提出用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