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37" documentId="8_{60F62EC0-33F2-4E58-8440-C82C5E27CCC4}" xr6:coauthVersionLast="47" xr6:coauthVersionMax="47" xr10:uidLastSave="{0D0487B9-3497-4E32-8AE6-89BEA6C59CDE}"/>
  <bookViews>
    <workbookView xWindow="-28920" yWindow="-120" windowWidth="29040" windowHeight="15720" tabRatio="218" xr2:uid="{20C6D1D5-F28E-4A38-A2A8-F57EF60A0783}"/>
  </bookViews>
  <sheets>
    <sheet name="中間報告" sheetId="39" r:id="rId1"/>
    <sheet name="リスト" sheetId="40" r:id="rId2"/>
  </sheets>
  <definedNames>
    <definedName name="_xlnm.Print_Area" localSheetId="0">中間報告!$A$1:$BA$70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8" i="39" l="1"/>
  <c r="D58" i="39"/>
  <c r="E57" i="39"/>
  <c r="D57" i="39"/>
  <c r="M64" i="39"/>
  <c r="AD43" i="39"/>
  <c r="AD45" i="39"/>
  <c r="AD47" i="39"/>
  <c r="AD49" i="39"/>
  <c r="AD51" i="39"/>
  <c r="AD53" i="39"/>
  <c r="AD55" i="39"/>
  <c r="AC43" i="39"/>
  <c r="AC45" i="39"/>
  <c r="AC47" i="39"/>
  <c r="AC49" i="39"/>
  <c r="AC51" i="39"/>
  <c r="AC53" i="39"/>
  <c r="AC55" i="39"/>
  <c r="AA43" i="39"/>
  <c r="AA45" i="39"/>
  <c r="AA47" i="39"/>
  <c r="AA49" i="39"/>
  <c r="AA51" i="39"/>
  <c r="AA53" i="39"/>
  <c r="AA55" i="39"/>
  <c r="Z43" i="39"/>
  <c r="Z45" i="39"/>
  <c r="Z47" i="39"/>
  <c r="Z49" i="39"/>
  <c r="Z51" i="39"/>
  <c r="Z53" i="39"/>
  <c r="Z55" i="39"/>
  <c r="Y43" i="39"/>
  <c r="Y45" i="39"/>
  <c r="Y47" i="39"/>
  <c r="Y49" i="39"/>
  <c r="Y51" i="39"/>
  <c r="Y53" i="39"/>
  <c r="Y55" i="39"/>
  <c r="O41" i="39"/>
  <c r="T57" i="39"/>
  <c r="S57" i="39"/>
  <c r="Q58" i="39"/>
  <c r="Q57" i="39"/>
  <c r="P58" i="39"/>
  <c r="P57" i="39"/>
  <c r="R57" i="39" s="1"/>
  <c r="N57" i="39"/>
  <c r="N58" i="39"/>
  <c r="M58" i="39"/>
  <c r="M57" i="39"/>
  <c r="R48" i="39"/>
  <c r="O48" i="39"/>
  <c r="F48" i="39"/>
  <c r="U47" i="39"/>
  <c r="R47" i="39"/>
  <c r="O47" i="39"/>
  <c r="F47" i="39"/>
  <c r="R50" i="39"/>
  <c r="O50" i="39"/>
  <c r="F50" i="39"/>
  <c r="U49" i="39"/>
  <c r="R49" i="39"/>
  <c r="O49" i="39"/>
  <c r="F49" i="39"/>
  <c r="R52" i="39"/>
  <c r="O52" i="39"/>
  <c r="F52" i="39"/>
  <c r="U51" i="39"/>
  <c r="R51" i="39"/>
  <c r="O51" i="39"/>
  <c r="F51" i="39"/>
  <c r="AD28" i="39"/>
  <c r="AB28" i="39"/>
  <c r="U28" i="39"/>
  <c r="R28" i="39"/>
  <c r="O28" i="39"/>
  <c r="AA28" i="39" s="1"/>
  <c r="F28" i="39"/>
  <c r="U29" i="39"/>
  <c r="R29" i="39"/>
  <c r="O29" i="39"/>
  <c r="AC29" i="39" s="1"/>
  <c r="F29" i="39"/>
  <c r="U30" i="39"/>
  <c r="R30" i="39"/>
  <c r="O30" i="39"/>
  <c r="AA30" i="39" s="1"/>
  <c r="F30" i="39"/>
  <c r="U13" i="39"/>
  <c r="R13" i="39"/>
  <c r="O13" i="39"/>
  <c r="AD13" i="39" s="1"/>
  <c r="F13" i="39"/>
  <c r="U14" i="39"/>
  <c r="R14" i="39"/>
  <c r="O14" i="39"/>
  <c r="F14" i="39"/>
  <c r="U15" i="39"/>
  <c r="R15" i="39"/>
  <c r="O15" i="39"/>
  <c r="F15" i="39"/>
  <c r="O26" i="39"/>
  <c r="R26" i="39"/>
  <c r="R42" i="39"/>
  <c r="R41" i="39"/>
  <c r="M37" i="39"/>
  <c r="U57" i="39" l="1"/>
  <c r="AB47" i="39"/>
  <c r="AC28" i="39"/>
  <c r="AB49" i="39"/>
  <c r="Y29" i="39"/>
  <c r="Z29" i="39"/>
  <c r="AB51" i="39"/>
  <c r="Y30" i="39"/>
  <c r="Y28" i="39"/>
  <c r="Z14" i="39"/>
  <c r="Z30" i="39"/>
  <c r="Z28" i="39"/>
  <c r="AD29" i="39"/>
  <c r="AB30" i="39"/>
  <c r="AA29" i="39"/>
  <c r="AC30" i="39"/>
  <c r="AB29" i="39"/>
  <c r="AD30" i="39"/>
  <c r="AA15" i="39"/>
  <c r="Y13" i="39"/>
  <c r="AA14" i="39"/>
  <c r="Z13" i="39"/>
  <c r="AB14" i="39"/>
  <c r="AA13" i="39"/>
  <c r="AB15" i="39"/>
  <c r="AD14" i="39"/>
  <c r="AB13" i="39"/>
  <c r="AD15" i="39"/>
  <c r="Y14" i="39"/>
  <c r="Y15" i="39"/>
  <c r="Z15" i="39"/>
  <c r="AD26" i="39" l="1"/>
  <c r="R11" i="39"/>
  <c r="Z8" i="39"/>
  <c r="Z23" i="39" s="1"/>
  <c r="AA8" i="39"/>
  <c r="AA38" i="39" s="1"/>
  <c r="AB8" i="39"/>
  <c r="AB38" i="39" s="1"/>
  <c r="AC8" i="39"/>
  <c r="AD8" i="39"/>
  <c r="AD38" i="39" s="1"/>
  <c r="Y8" i="39"/>
  <c r="Y23" i="39" s="1"/>
  <c r="U70" i="39"/>
  <c r="U65" i="39"/>
  <c r="O59" i="39"/>
  <c r="F59" i="39"/>
  <c r="F58" i="39"/>
  <c r="F57" i="39"/>
  <c r="R56" i="39"/>
  <c r="O56" i="39"/>
  <c r="F56" i="39"/>
  <c r="U55" i="39"/>
  <c r="R55" i="39"/>
  <c r="O55" i="39"/>
  <c r="F55" i="39"/>
  <c r="R54" i="39"/>
  <c r="O54" i="39"/>
  <c r="F54" i="39"/>
  <c r="U53" i="39"/>
  <c r="R53" i="39"/>
  <c r="O53" i="39"/>
  <c r="F53" i="39"/>
  <c r="R46" i="39"/>
  <c r="O46" i="39"/>
  <c r="F46" i="39"/>
  <c r="U45" i="39"/>
  <c r="R45" i="39"/>
  <c r="O45" i="39"/>
  <c r="F45" i="39"/>
  <c r="R44" i="39"/>
  <c r="O44" i="39"/>
  <c r="F44" i="39"/>
  <c r="U43" i="39"/>
  <c r="R43" i="39"/>
  <c r="O43" i="39"/>
  <c r="F43" i="39"/>
  <c r="F42" i="39"/>
  <c r="U41" i="39"/>
  <c r="Z41" i="39"/>
  <c r="F41" i="39"/>
  <c r="M60" i="39"/>
  <c r="D37" i="39"/>
  <c r="D60" i="39" s="1"/>
  <c r="T34" i="39"/>
  <c r="S34" i="39"/>
  <c r="Q34" i="39"/>
  <c r="P34" i="39"/>
  <c r="R34" i="39" s="1"/>
  <c r="N34" i="39"/>
  <c r="M34" i="39"/>
  <c r="E34" i="39"/>
  <c r="D34" i="39"/>
  <c r="U33" i="39"/>
  <c r="R33" i="39"/>
  <c r="O33" i="39"/>
  <c r="AB33" i="39" s="1"/>
  <c r="F33" i="39"/>
  <c r="U32" i="39"/>
  <c r="R32" i="39"/>
  <c r="O32" i="39"/>
  <c r="AB32" i="39" s="1"/>
  <c r="F32" i="39"/>
  <c r="U31" i="39"/>
  <c r="R31" i="39"/>
  <c r="O31" i="39"/>
  <c r="AB31" i="39" s="1"/>
  <c r="F31" i="39"/>
  <c r="U27" i="39"/>
  <c r="R27" i="39"/>
  <c r="O27" i="39"/>
  <c r="AB27" i="39" s="1"/>
  <c r="F27" i="39"/>
  <c r="U26" i="39"/>
  <c r="F26" i="39"/>
  <c r="M22" i="39"/>
  <c r="D22" i="39"/>
  <c r="T19" i="39"/>
  <c r="S19" i="39"/>
  <c r="U19" i="39" s="1"/>
  <c r="Q19" i="39"/>
  <c r="P19" i="39"/>
  <c r="N19" i="39"/>
  <c r="M19" i="39"/>
  <c r="E19" i="39"/>
  <c r="D19" i="39"/>
  <c r="U18" i="39"/>
  <c r="R18" i="39"/>
  <c r="O18" i="39"/>
  <c r="F18" i="39"/>
  <c r="U17" i="39"/>
  <c r="R17" i="39"/>
  <c r="O17" i="39"/>
  <c r="AB17" i="39" s="1"/>
  <c r="F17" i="39"/>
  <c r="U16" i="39"/>
  <c r="R16" i="39"/>
  <c r="O16" i="39"/>
  <c r="F16" i="39"/>
  <c r="U12" i="39"/>
  <c r="R12" i="39"/>
  <c r="O12" i="39"/>
  <c r="F12" i="39"/>
  <c r="U11" i="39"/>
  <c r="O11" i="39"/>
  <c r="F11" i="39"/>
  <c r="AD41" i="39" l="1"/>
  <c r="AC41" i="39"/>
  <c r="AB41" i="39"/>
  <c r="AA41" i="39"/>
  <c r="Y41" i="39"/>
  <c r="AB16" i="39"/>
  <c r="AB18" i="39"/>
  <c r="AB53" i="39"/>
  <c r="AB55" i="39"/>
  <c r="AB43" i="39"/>
  <c r="AB45" i="39"/>
  <c r="Y18" i="39"/>
  <c r="AD17" i="39"/>
  <c r="Y17" i="39"/>
  <c r="Z32" i="39"/>
  <c r="R58" i="39"/>
  <c r="Z33" i="39"/>
  <c r="AA18" i="39"/>
  <c r="AD18" i="39"/>
  <c r="Y11" i="39"/>
  <c r="AD11" i="39"/>
  <c r="Y27" i="39"/>
  <c r="AC27" i="39"/>
  <c r="AD27" i="39"/>
  <c r="Z16" i="39"/>
  <c r="AD16" i="39"/>
  <c r="AA32" i="39"/>
  <c r="AC32" i="39"/>
  <c r="AD32" i="39"/>
  <c r="Y31" i="39"/>
  <c r="AC31" i="39"/>
  <c r="AD31" i="39"/>
  <c r="AA33" i="39"/>
  <c r="AC33" i="39"/>
  <c r="AD33" i="39"/>
  <c r="AA16" i="39"/>
  <c r="AA31" i="39"/>
  <c r="AA27" i="39"/>
  <c r="AC26" i="39"/>
  <c r="Y12" i="39"/>
  <c r="AA12" i="39"/>
  <c r="AD12" i="39"/>
  <c r="AC38" i="39"/>
  <c r="O58" i="39"/>
  <c r="AB11" i="39"/>
  <c r="AA26" i="39"/>
  <c r="Y26" i="39"/>
  <c r="AB26" i="39"/>
  <c r="Y16" i="39"/>
  <c r="Y33" i="39"/>
  <c r="Z27" i="39"/>
  <c r="Z31" i="39"/>
  <c r="Z18" i="39"/>
  <c r="Y32" i="39"/>
  <c r="Z17" i="39"/>
  <c r="AA17" i="39"/>
  <c r="Z26" i="39"/>
  <c r="Z11" i="39"/>
  <c r="AA11" i="39"/>
  <c r="AB12" i="39"/>
  <c r="Z12" i="39"/>
  <c r="AC23" i="39"/>
  <c r="AB23" i="39"/>
  <c r="AD23" i="39"/>
  <c r="AA23" i="39"/>
  <c r="Z38" i="39"/>
  <c r="Y38" i="39"/>
  <c r="F19" i="39"/>
  <c r="O34" i="39"/>
  <c r="R19" i="39"/>
  <c r="E64" i="39"/>
  <c r="N65" i="39"/>
  <c r="P64" i="39"/>
  <c r="U34" i="39"/>
  <c r="P65" i="39"/>
  <c r="Q65" i="39"/>
  <c r="O57" i="39"/>
  <c r="E65" i="39"/>
  <c r="S64" i="39"/>
  <c r="D65" i="39"/>
  <c r="F65" i="39" s="1"/>
  <c r="N64" i="39"/>
  <c r="T64" i="39"/>
  <c r="O19" i="39"/>
  <c r="Q64" i="39"/>
  <c r="M65" i="39"/>
  <c r="D64" i="39"/>
  <c r="F64" i="39" s="1"/>
  <c r="F34" i="39"/>
  <c r="AA64" i="39" l="1" a="1"/>
  <c r="AA64" i="39" s="1"/>
  <c r="AA65" i="39" s="1"/>
  <c r="R65" i="39"/>
  <c r="U64" i="39"/>
  <c r="O65" i="39"/>
  <c r="R64" i="39"/>
  <c r="O64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<sst xmlns="http://schemas.openxmlformats.org/spreadsheetml/2006/main" count="159" uniqueCount="71">
  <si>
    <t>合　計</t>
    <rPh sb="0" eb="1">
      <t>ゴウ</t>
    </rPh>
    <rPh sb="2" eb="3">
      <t>ケイ</t>
    </rPh>
    <phoneticPr fontId="2"/>
  </si>
  <si>
    <t>達成率</t>
    <rPh sb="0" eb="3">
      <t>タッセイリツ</t>
    </rPh>
    <phoneticPr fontId="2"/>
  </si>
  <si>
    <t>計画数</t>
    <rPh sb="0" eb="2">
      <t>ケイカク</t>
    </rPh>
    <rPh sb="2" eb="3">
      <t>スウ</t>
    </rPh>
    <phoneticPr fontId="2"/>
  </si>
  <si>
    <t>①</t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</si>
  <si>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</si>
  <si>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</si>
  <si>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</si>
  <si>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</si>
  <si>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</si>
  <si>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Ａ　事業所の魅力向上、事業拡大の取組</t>
    <rPh sb="2" eb="5">
      <t>ジギョウショ</t>
    </rPh>
    <rPh sb="6" eb="8">
      <t>ミリョク</t>
    </rPh>
    <rPh sb="8" eb="10">
      <t>コウジョウ</t>
    </rPh>
    <rPh sb="11" eb="13">
      <t>ジギョウ</t>
    </rPh>
    <rPh sb="13" eb="15">
      <t>カクダイ</t>
    </rPh>
    <rPh sb="16" eb="18">
      <t>トリクミ</t>
    </rPh>
    <phoneticPr fontId="2"/>
  </si>
  <si>
    <t>Ｂ　人材育成の取組</t>
    <rPh sb="2" eb="4">
      <t>ジンザイ</t>
    </rPh>
    <rPh sb="4" eb="6">
      <t>イクセイ</t>
    </rPh>
    <rPh sb="7" eb="9">
      <t>トリクミ</t>
    </rPh>
    <phoneticPr fontId="2"/>
  </si>
  <si>
    <t>Ｃ　就職促進の取組</t>
    <rPh sb="2" eb="4">
      <t>シュウショク</t>
    </rPh>
    <rPh sb="4" eb="6">
      <t>ソクシン</t>
    </rPh>
    <rPh sb="7" eb="9">
      <t>トリクミ</t>
    </rPh>
    <phoneticPr fontId="2"/>
  </si>
  <si>
    <t>総　合　計
（単純合計）</t>
    <rPh sb="0" eb="1">
      <t>フサ</t>
    </rPh>
    <rPh sb="2" eb="3">
      <t>ゴウ</t>
    </rPh>
    <rPh sb="4" eb="5">
      <t>ケイ</t>
    </rPh>
    <rPh sb="7" eb="9">
      <t>タンジュン</t>
    </rPh>
    <rPh sb="9" eb="11">
      <t>ゴウケイ</t>
    </rPh>
    <phoneticPr fontId="2"/>
  </si>
  <si>
    <t>総　合　計
（アウトカム重複排除）</t>
    <rPh sb="0" eb="1">
      <t>フサ</t>
    </rPh>
    <rPh sb="2" eb="3">
      <t>ゴウ</t>
    </rPh>
    <rPh sb="4" eb="5">
      <t>ケイ</t>
    </rPh>
    <rPh sb="12" eb="14">
      <t>チョウフク</t>
    </rPh>
    <rPh sb="14" eb="16">
      <t>ハイジョ</t>
    </rPh>
    <phoneticPr fontId="2"/>
  </si>
  <si>
    <t>メニュー
番号</t>
    <rPh sb="5" eb="7">
      <t>バンゴウ</t>
    </rPh>
    <phoneticPr fontId="2"/>
  </si>
  <si>
    <t>個別メニュー名</t>
    <rPh sb="0" eb="2">
      <t>コベツ</t>
    </rPh>
    <rPh sb="6" eb="7">
      <t>メイ</t>
    </rPh>
    <phoneticPr fontId="2"/>
  </si>
  <si>
    <t>アウトプット</t>
    <phoneticPr fontId="2"/>
  </si>
  <si>
    <t>アウトカム</t>
    <phoneticPr fontId="2"/>
  </si>
  <si>
    <t>実績数</t>
    <rPh sb="0" eb="2">
      <t>ジッセキ</t>
    </rPh>
    <rPh sb="2" eb="3">
      <t>スウ</t>
    </rPh>
    <phoneticPr fontId="2"/>
  </si>
  <si>
    <t>アンケート回答全体数</t>
    <phoneticPr fontId="2"/>
  </si>
  <si>
    <t>「役立った」と回答した人数</t>
    <phoneticPr fontId="2"/>
  </si>
  <si>
    <t>アンケート満足度</t>
    <phoneticPr fontId="2"/>
  </si>
  <si>
    <t>アンケート</t>
  </si>
  <si>
    <t>アンケート</t>
    <phoneticPr fontId="2"/>
  </si>
  <si>
    <t>アンケート回答全体数</t>
  </si>
  <si>
    <t>「役立った」と回答した人数</t>
  </si>
  <si>
    <t>アンケート満足度</t>
  </si>
  <si>
    <t>進捗率</t>
    <rPh sb="0" eb="2">
      <t>シンチョク</t>
    </rPh>
    <rPh sb="2" eb="3">
      <t>リツ</t>
    </rPh>
    <phoneticPr fontId="2"/>
  </si>
  <si>
    <t>実績が低調な要因
（進捗率が50%未満のメニューは記載）</t>
    <rPh sb="10" eb="13">
      <t>シンチョクリツ</t>
    </rPh>
    <rPh sb="17" eb="19">
      <t>ミマン</t>
    </rPh>
    <rPh sb="25" eb="27">
      <t>キサイ</t>
    </rPh>
    <phoneticPr fontId="2"/>
  </si>
  <si>
    <t>記載要領</t>
    <rPh sb="0" eb="2">
      <t>キサイ</t>
    </rPh>
    <rPh sb="2" eb="4">
      <t>ヨウリョウ</t>
    </rPh>
    <phoneticPr fontId="2"/>
  </si>
  <si>
    <t>事業開始年月</t>
    <rPh sb="4" eb="6">
      <t>ネンゲツ</t>
    </rPh>
    <phoneticPr fontId="2"/>
  </si>
  <si>
    <t>令和○年○月</t>
    <rPh sb="0" eb="2">
      <t>レイワ</t>
    </rPh>
    <rPh sb="3" eb="4">
      <t>ネン</t>
    </rPh>
    <rPh sb="5" eb="6">
      <t>ガツ</t>
    </rPh>
    <phoneticPr fontId="2"/>
  </si>
  <si>
    <t>①中間報告（９月末時点）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phoneticPr fontId="2"/>
  </si>
  <si>
    <t>②中間報告</t>
    <rPh sb="1" eb="3">
      <t>チュウカン</t>
    </rPh>
    <rPh sb="3" eb="5">
      <t>ホウコク</t>
    </rPh>
    <phoneticPr fontId="2"/>
  </si>
  <si>
    <t>備考
（未実施分の開催予定日等）</t>
    <rPh sb="0" eb="2">
      <t>ビコウ</t>
    </rPh>
    <phoneticPr fontId="2"/>
  </si>
  <si>
    <t>備考
（未実施分の開催予定日等）</t>
    <rPh sb="0" eb="2">
      <t>ビコウ</t>
    </rPh>
    <rPh sb="14" eb="15">
      <t>トウ</t>
    </rPh>
    <phoneticPr fontId="2"/>
  </si>
  <si>
    <t>【様式第４号】</t>
    <rPh sb="1" eb="3">
      <t>ヨウシキ</t>
    </rPh>
    <rPh sb="2" eb="3">
      <t>シヨウ</t>
    </rPh>
    <rPh sb="3" eb="4">
      <t>ダイ</t>
    </rPh>
    <rPh sb="5" eb="6">
      <t>ゴウ</t>
    </rPh>
    <phoneticPr fontId="2"/>
  </si>
  <si>
    <t>協議会等名</t>
    <rPh sb="0" eb="3">
      <t>キョウギカイ</t>
    </rPh>
    <rPh sb="3" eb="4">
      <t>トウ</t>
    </rPh>
    <rPh sb="4" eb="5">
      <t>メイ</t>
    </rPh>
    <phoneticPr fontId="2"/>
  </si>
  <si>
    <t>改善計画</t>
    <rPh sb="0" eb="2">
      <t>カイゼン</t>
    </rPh>
    <rPh sb="2" eb="4">
      <t>ケイカク</t>
    </rPh>
    <phoneticPr fontId="2"/>
  </si>
  <si>
    <t>年度選択</t>
    <rPh sb="0" eb="2">
      <t>ネンド</t>
    </rPh>
    <rPh sb="2" eb="4">
      <t>センタク</t>
    </rPh>
    <phoneticPr fontId="2"/>
  </si>
  <si>
    <t>アウトプット実績70％以上かつ
Ａ：アンケート満足度85％以上
Ｂ・Ｃ：アウトカム実績50％以上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</si>
  <si>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Ｂ・Ｃ：アウトカム実績50％未満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</si>
  <si>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</t>
    <rPh sb="6" eb="8">
      <t>ジッセキ</t>
    </rPh>
    <rPh sb="11" eb="13">
      <t>イジョウ</t>
    </rPh>
    <rPh sb="16" eb="18">
      <t>ミマン</t>
    </rPh>
    <phoneticPr fontId="20"/>
  </si>
  <si>
    <t>リスト</t>
    <phoneticPr fontId="2"/>
  </si>
  <si>
    <t>１年度目</t>
    <rPh sb="1" eb="2">
      <t>ネン</t>
    </rPh>
    <rPh sb="2" eb="4">
      <t>ドメ</t>
    </rPh>
    <phoneticPr fontId="2"/>
  </si>
  <si>
    <t>２年度目</t>
    <rPh sb="1" eb="3">
      <t>ネンド</t>
    </rPh>
    <rPh sb="3" eb="4">
      <t>メ</t>
    </rPh>
    <phoneticPr fontId="2"/>
  </si>
  <si>
    <t>アウトプット実績30％以上50％未満かつ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</si>
  <si>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アウトプット実績30％以上50％未満かつ
B・C：アウトカム実績0</t>
    <rPh sb="6" eb="8">
      <t>ジッセキ</t>
    </rPh>
    <rPh sb="11" eb="13">
      <t>イジョウ</t>
    </rPh>
    <rPh sb="16" eb="18">
      <t>ミマン</t>
    </rPh>
    <rPh sb="31" eb="33">
      <t>ジッセキ</t>
    </rPh>
    <phoneticPr fontId="20"/>
  </si>
  <si>
    <t>アウトプット実績30％未満</t>
    <rPh sb="6" eb="8">
      <t>ジッセキ</t>
    </rPh>
    <rPh sb="11" eb="13">
      <t>ミマン</t>
    </rPh>
    <phoneticPr fontId="2"/>
  </si>
  <si>
    <t>継続可</t>
    <rPh sb="0" eb="2">
      <t>ケイゾク</t>
    </rPh>
    <rPh sb="2" eb="3">
      <t>カ</t>
    </rPh>
    <phoneticPr fontId="2"/>
  </si>
  <si>
    <t>改善計画（継続不可の審査対象）</t>
    <rPh sb="0" eb="2">
      <t>カイゼン</t>
    </rPh>
    <rPh sb="2" eb="4">
      <t>ケイカク</t>
    </rPh>
    <rPh sb="5" eb="7">
      <t>ケイゾク</t>
    </rPh>
    <rPh sb="7" eb="9">
      <t>フカ</t>
    </rPh>
    <rPh sb="10" eb="12">
      <t>シンサ</t>
    </rPh>
    <rPh sb="12" eb="14">
      <t>タイショウ</t>
    </rPh>
    <phoneticPr fontId="2"/>
  </si>
  <si>
    <t>アウトプット実績70％以上かつ
Ａ：アンケート満足度85％以上
Ｂ・Ｃ：アウトカム実績30％以上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</si>
  <si>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Ｂ・Ｃ：アウトカム実績30％未満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</si>
  <si>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</si>
  <si>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アウトプット実績50％以上70％未満かつ
B・C：アウトカム実績0</t>
    <phoneticPr fontId="2"/>
  </si>
  <si>
    <t>アウトプット実績50％未満</t>
    <rPh sb="6" eb="8">
      <t>ジッセキ</t>
    </rPh>
    <rPh sb="11" eb="13">
      <t>ミマン</t>
    </rPh>
    <phoneticPr fontId="2"/>
  </si>
  <si>
    <t>－</t>
    <phoneticPr fontId="2"/>
  </si>
  <si>
    <t>事業継続可否の判断基準</t>
    <rPh sb="0" eb="2">
      <t>ジギョウ</t>
    </rPh>
    <rPh sb="2" eb="4">
      <t>ケイゾク</t>
    </rPh>
    <rPh sb="4" eb="6">
      <t>カヒ</t>
    </rPh>
    <rPh sb="7" eb="9">
      <t>ハンダン</t>
    </rPh>
    <rPh sb="9" eb="11">
      <t>キジュン</t>
    </rPh>
    <phoneticPr fontId="20"/>
  </si>
  <si>
    <t>○○○○協議会</t>
    <phoneticPr fontId="2"/>
  </si>
  <si>
    <t>継続不可審査対象メニュー数</t>
    <phoneticPr fontId="2"/>
  </si>
  <si>
    <t>事業全体の継続可否判断</t>
    <rPh sb="0" eb="2">
      <t>ジギョウ</t>
    </rPh>
    <rPh sb="2" eb="4">
      <t>ゼンタイ</t>
    </rPh>
    <rPh sb="5" eb="7">
      <t>ケイゾク</t>
    </rPh>
    <rPh sb="7" eb="9">
      <t>カヒ</t>
    </rPh>
    <rPh sb="9" eb="11">
      <t>ハンダン</t>
    </rPh>
    <phoneticPr fontId="2"/>
  </si>
  <si>
    <t>※評価対象外の場合</t>
    <rPh sb="1" eb="3">
      <t>ヒョウカ</t>
    </rPh>
    <rPh sb="3" eb="5">
      <t>タイショウ</t>
    </rPh>
    <rPh sb="5" eb="6">
      <t>ガイ</t>
    </rPh>
    <rPh sb="7" eb="9">
      <t>バアイ</t>
    </rPh>
    <phoneticPr fontId="2"/>
  </si>
  <si>
    <r>
      <rPr>
        <b/>
        <sz val="20"/>
        <rFont val="ＭＳ Ｐゴシック"/>
        <family val="3"/>
        <charset val="128"/>
      </rPr>
      <t xml:space="preserve">
</t>
    </r>
    <r>
      <rPr>
        <b/>
        <sz val="24"/>
        <rFont val="ＭＳ Ｐゴシック"/>
        <family val="3"/>
        <charset val="128"/>
      </rPr>
      <t>【①中間報告（9月末時点）】</t>
    </r>
    <r>
      <rPr>
        <b/>
        <sz val="18"/>
        <rFont val="ＭＳ Ｐゴシック"/>
        <family val="3"/>
        <charset val="128"/>
      </rPr>
      <t xml:space="preserve">
○２年度目、３年度目の地域は９月末時点の実績を報告。
○「個別メニュー名」には、すべての個別メニュー（事業構想書に記載しているメニュー名）を記載し、報告年度において計画「０」の場合は空欄とすること。
○「計画数」は、一部未実施のメニューも含めてすべて年間の計画数を記載すること。
○「実績数」は、一部未実施のメニューがある場合は、開催済み回の実績を記載し、「備考」に未実施分の開催予定日（開催回数）を記載すること。
○１０月以降に初めて実施するメニューについては、「実績数」を空欄にして「備考」に開催予定日を記載すること。
○中止したメニューがある場合は、その旨備考欄に記載すること。
</t>
    </r>
    <rPh sb="3" eb="5">
      <t>チュウカン</t>
    </rPh>
    <rPh sb="5" eb="7">
      <t>ホウコク</t>
    </rPh>
    <rPh sb="9" eb="10">
      <t>ガツ</t>
    </rPh>
    <rPh sb="10" eb="11">
      <t>マツ</t>
    </rPh>
    <rPh sb="11" eb="13">
      <t>ジテン</t>
    </rPh>
    <rPh sb="19" eb="21">
      <t>ネンド</t>
    </rPh>
    <rPh sb="21" eb="22">
      <t>メ</t>
    </rPh>
    <rPh sb="24" eb="26">
      <t>ネンド</t>
    </rPh>
    <rPh sb="26" eb="27">
      <t>メ</t>
    </rPh>
    <rPh sb="28" eb="30">
      <t>チイキ</t>
    </rPh>
    <rPh sb="32" eb="33">
      <t>ガツ</t>
    </rPh>
    <rPh sb="33" eb="34">
      <t>マツ</t>
    </rPh>
    <rPh sb="34" eb="36">
      <t>ジテン</t>
    </rPh>
    <rPh sb="37" eb="39">
      <t>ジッセキ</t>
    </rPh>
    <rPh sb="40" eb="42">
      <t>ホウコク</t>
    </rPh>
    <rPh sb="162" eb="164">
      <t>ジッセキ</t>
    </rPh>
    <rPh sb="164" eb="165">
      <t>スウ</t>
    </rPh>
    <rPh sb="181" eb="183">
      <t>バアイ</t>
    </rPh>
    <phoneticPr fontId="2"/>
  </si>
  <si>
    <t>⑥</t>
    <phoneticPr fontId="2"/>
  </si>
  <si>
    <t>⑦</t>
    <phoneticPr fontId="2"/>
  </si>
  <si>
    <t>⑧</t>
    <phoneticPr fontId="2"/>
  </si>
  <si>
    <t>②中間報告（２月末時点）※３年度目は３月末時点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rPh sb="14" eb="16">
      <t>ネンド</t>
    </rPh>
    <rPh sb="16" eb="17">
      <t>メ</t>
    </rPh>
    <rPh sb="19" eb="20">
      <t>ガツ</t>
    </rPh>
    <rPh sb="20" eb="21">
      <t>マツ</t>
    </rPh>
    <rPh sb="21" eb="23">
      <t>ジテン</t>
    </rPh>
    <phoneticPr fontId="2"/>
  </si>
  <si>
    <t>※表中の網掛けセルは、自動計算のため入力不要（計算式を加工しないこと）。</t>
    <rPh sb="1" eb="3">
      <t>ヒョウチュウ</t>
    </rPh>
    <rPh sb="4" eb="6">
      <t>アミカ</t>
    </rPh>
    <rPh sb="11" eb="13">
      <t>ジドウ</t>
    </rPh>
    <rPh sb="13" eb="15">
      <t>ケイサン</t>
    </rPh>
    <rPh sb="18" eb="20">
      <t>ニュウリョク</t>
    </rPh>
    <rPh sb="20" eb="22">
      <t>フヨウ</t>
    </rPh>
    <rPh sb="23" eb="25">
      <t>ケイサン</t>
    </rPh>
    <rPh sb="25" eb="26">
      <t>シキ</t>
    </rPh>
    <rPh sb="27" eb="29">
      <t>カコウ</t>
    </rPh>
    <phoneticPr fontId="2"/>
  </si>
  <si>
    <t>地域雇用活性化推進事業　中間報告書（令和●年度実績）</t>
    <phoneticPr fontId="2"/>
  </si>
  <si>
    <t>選択してください</t>
  </si>
  <si>
    <r>
      <rPr>
        <b/>
        <sz val="24"/>
        <rFont val="ＭＳ Ｐゴシック"/>
        <family val="3"/>
        <charset val="128"/>
      </rPr>
      <t xml:space="preserve">
【②中間報告（2月末時点）】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○１年度目・２年度目の地域</t>
    </r>
    <r>
      <rPr>
        <b/>
        <u/>
        <sz val="18"/>
        <color theme="1"/>
        <rFont val="ＭＳ Ｐゴシック"/>
        <family val="3"/>
        <charset val="128"/>
      </rPr>
      <t>は２</t>
    </r>
    <r>
      <rPr>
        <b/>
        <u/>
        <sz val="18"/>
        <rFont val="ＭＳ Ｐゴシック"/>
        <family val="3"/>
        <charset val="128"/>
      </rPr>
      <t>月末時点の実績を報告。３年度目の地域は３月末時点の実績を報告。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○「個別メニュー名」には、すべての個別メニュー（事業構想書に記載しているメニュー名）を記載し、報告年度において計画「０」の場合は空欄とすること。</t>
    </r>
    <r>
      <rPr>
        <b/>
        <sz val="18"/>
        <rFont val="ＭＳ Ｐゴシック"/>
        <family val="3"/>
        <charset val="128"/>
      </rPr>
      <t xml:space="preserve">
○（１、２年度目地域）年度内に複数回開催する個別メニューで日程に３月を含む開催回がある場合は、
　・「計画数」は開催済回数に応じて按分した数（全体計画数×開催済回数／総回数）を、
　・「実績数」及び「アンケート」は開催済み回の実績を、
　・「備考」に未実施分の開催予定日（開催回数）を、
記載すること。
　（計画数の按分例）
　　３日間×２回開催予定のうち、第２回の２～３日目が令和８年３月に開催予定だった場合（令和７年度計画数：アウトプット10名、アウトカム２名） 
○（１、２年度目地域）年度内に１回開催する個別メニューで日程に３月以降を含む場合は、
　・当該メニューの行全部を灰色で塗った上で、
　・アウトプットの「計画数」及び「実績数（＝見込み数）」を記載し、
　・「備考」に当該メニューの開催（予定）日を
記載すること。
○「※評価対象外の場合」は、「当該年度目標設定なし」または「３月以降開催」を選択することとし、当該メニューの行全部を灰色で塗り、個別メニュー名のみ記載すること。
○（１、２年度目地域）伴走型支援については、当該メニューの行全部を灰色で塗り、個別メニュー名のみ記載すること。
○中止したメニューがある場合は、その旨備考欄に記載すること。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</si>
</sst>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&quot;人&quot;"/>
    <numFmt numFmtId="177" formatCode="0.0%"/>
    <numFmt numFmtId="178" formatCode="0&quot;社&quot;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3"/>
      <name val="ＭＳ Ｐゴシック"/>
      <family val="3"/>
      <charset val="128"/>
    </font>
    <font>
      <sz val="7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8"/>
      <name val="ＭＳ Ｐゴシック"/>
      <family val="3"/>
      <charset val="128"/>
    </font>
    <font>
      <b/>
      <sz val="26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6"/>
      <name val="ＭＳ 明朝"/>
      <family val="1"/>
      <charset val="128"/>
    </font>
    <font>
      <b/>
      <u/>
      <sz val="18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u/>
      <sz val="18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/>
      <right/>
      <top style="thick">
        <color indexed="64"/>
      </top>
      <bottom/>
      <diagonal style="medium">
        <color indexed="64"/>
      </diagonal>
    </border>
    <border diagonalUp="1" diagonalDown="1">
      <left/>
      <right style="medium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 style="medium">
        <color indexed="64"/>
      </left>
      <right/>
      <top/>
      <bottom/>
      <diagonal style="medium">
        <color indexed="64"/>
      </diagonal>
    </border>
    <border diagonalUp="1" diagonalDown="1">
      <left/>
      <right/>
      <top/>
      <bottom/>
      <diagonal style="medium">
        <color indexed="64"/>
      </diagonal>
    </border>
    <border diagonalUp="1" diagonalDown="1">
      <left/>
      <right style="medium">
        <color indexed="64"/>
      </right>
      <top/>
      <bottom/>
      <diagonal style="medium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medium">
        <color indexed="64"/>
      </diagonal>
    </border>
    <border diagonalUp="1" diagonalDown="1">
      <left/>
      <right/>
      <top/>
      <bottom style="medium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medium">
        <color indexed="64"/>
      </diagonal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 style="thin">
        <color indexed="64"/>
      </left>
      <right/>
      <top/>
      <bottom/>
      <diagonal style="medium">
        <color indexed="64"/>
      </diagonal>
    </border>
    <border diagonalUp="1" diagonalDown="1">
      <left style="thin">
        <color indexed="64"/>
      </left>
      <right/>
      <top/>
      <bottom style="thick">
        <color indexed="64"/>
      </bottom>
      <diagonal style="medium">
        <color indexed="64"/>
      </diagonal>
    </border>
    <border diagonalUp="1" diagonalDown="1">
      <left/>
      <right/>
      <top/>
      <bottom style="thick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thick">
        <color indexed="64"/>
      </bottom>
      <diagonal style="medium">
        <color indexed="64"/>
      </diagonal>
    </border>
    <border diagonalUp="1" diagonalDown="1">
      <left/>
      <right style="thin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/>
      <right style="thin">
        <color indexed="64"/>
      </right>
      <top/>
      <bottom/>
      <diagonal style="medium">
        <color indexed="64"/>
      </diagonal>
    </border>
    <border diagonalUp="1" diagonalDown="1">
      <left/>
      <right style="thin">
        <color indexed="64"/>
      </right>
      <top/>
      <bottom style="thick">
        <color indexed="64"/>
      </bottom>
      <diagonal style="medium">
        <color indexed="64"/>
      </diagonal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 diagonalUp="1" diagonalDown="1">
      <left style="medium">
        <color indexed="64"/>
      </left>
      <right/>
      <top/>
      <bottom style="thick">
        <color indexed="64"/>
      </bottom>
      <diagonal style="medium">
        <color indexed="64"/>
      </diagonal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</cellStyleXfs>
  <cellXfs count="423">
    <xf numFmtId="0" fontId="0" fillId="0" borderId="0" xfId="0">
      <alignment vertical="center"/>
    </xf>
    <xf numFmtId="0" fontId="5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13" fillId="0" borderId="1" xfId="0" applyFont="1" applyBorder="1" applyAlignment="1" applyProtection="1">
      <alignment horizontal="left" vertical="center" indent="1"/>
      <protection locked="0"/>
    </xf>
    <xf numFmtId="178" fontId="6" fillId="0" borderId="2" xfId="0" applyNumberFormat="1" applyFont="1" applyBorder="1" applyProtection="1">
      <alignment vertical="center"/>
      <protection locked="0"/>
    </xf>
    <xf numFmtId="176" fontId="6" fillId="0" borderId="3" xfId="0" applyNumberFormat="1" applyFont="1" applyBorder="1" applyProtection="1">
      <alignment vertical="center"/>
      <protection locked="0"/>
    </xf>
    <xf numFmtId="178" fontId="6" fillId="0" borderId="4" xfId="0" applyNumberFormat="1" applyFont="1" applyBorder="1" applyAlignment="1" applyProtection="1">
      <alignment horizontal="right" vertical="center"/>
      <protection locked="0"/>
    </xf>
    <xf numFmtId="178" fontId="6" fillId="0" borderId="4" xfId="0" applyNumberFormat="1" applyFont="1" applyBorder="1" applyProtection="1">
      <alignment vertical="center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176" fontId="6" fillId="0" borderId="6" xfId="0" applyNumberFormat="1" applyFont="1" applyBorder="1" applyProtection="1">
      <alignment vertical="center"/>
      <protection locked="0"/>
    </xf>
    <xf numFmtId="0" fontId="13" fillId="0" borderId="7" xfId="0" applyFont="1" applyBorder="1" applyAlignment="1" applyProtection="1">
      <alignment horizontal="left" vertical="center" indent="1"/>
      <protection locked="0"/>
    </xf>
    <xf numFmtId="178" fontId="6" fillId="0" borderId="8" xfId="0" applyNumberFormat="1" applyFont="1" applyBorder="1" applyProtection="1">
      <alignment vertical="center"/>
      <protection locked="0"/>
    </xf>
    <xf numFmtId="176" fontId="6" fillId="0" borderId="9" xfId="0" applyNumberFormat="1" applyFont="1" applyBorder="1" applyProtection="1">
      <alignment vertical="center"/>
      <protection locked="0"/>
    </xf>
    <xf numFmtId="176" fontId="6" fillId="0" borderId="2" xfId="0" applyNumberFormat="1" applyFont="1" applyBorder="1" applyProtection="1">
      <alignment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176" fontId="6" fillId="0" borderId="4" xfId="0" applyNumberFormat="1" applyFont="1" applyBorder="1" applyProtection="1">
      <alignment vertical="center"/>
      <protection locked="0"/>
    </xf>
    <xf numFmtId="176" fontId="6" fillId="0" borderId="8" xfId="0" applyNumberFormat="1" applyFont="1" applyBorder="1" applyProtection="1">
      <alignment vertical="center"/>
      <protection locked="0"/>
    </xf>
    <xf numFmtId="176" fontId="6" fillId="0" borderId="13" xfId="0" applyNumberFormat="1" applyFont="1" applyBorder="1" applyProtection="1">
      <alignment vertical="center"/>
      <protection locked="0"/>
    </xf>
    <xf numFmtId="176" fontId="6" fillId="0" borderId="14" xfId="0" applyNumberFormat="1" applyFont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13" fillId="0" borderId="5" xfId="0" applyFont="1" applyBorder="1" applyAlignment="1" applyProtection="1">
      <alignment horizontal="left" vertical="center" indent="1"/>
      <protection locked="0"/>
    </xf>
    <xf numFmtId="178" fontId="6" fillId="0" borderId="17" xfId="0" applyNumberFormat="1" applyFont="1" applyBorder="1">
      <alignment vertical="center"/>
    </xf>
    <xf numFmtId="176" fontId="6" fillId="0" borderId="17" xfId="0" applyNumberFormat="1" applyFont="1" applyBorder="1" applyAlignment="1">
      <alignment horizontal="right" vertical="center"/>
    </xf>
    <xf numFmtId="178" fontId="3" fillId="0" borderId="0" xfId="0" applyNumberFormat="1" applyFont="1" applyProtection="1">
      <alignment vertical="center"/>
      <protection locked="0"/>
    </xf>
    <xf numFmtId="9" fontId="3" fillId="0" borderId="0" xfId="0" applyNumberFormat="1" applyFont="1" applyProtection="1">
      <alignment vertical="center"/>
      <protection locked="0"/>
    </xf>
    <xf numFmtId="176" fontId="6" fillId="0" borderId="18" xfId="0" applyNumberFormat="1" applyFont="1" applyBorder="1">
      <alignment vertical="center"/>
    </xf>
    <xf numFmtId="176" fontId="3" fillId="0" borderId="0" xfId="0" applyNumberFormat="1" applyFont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77" fontId="11" fillId="0" borderId="0" xfId="0" applyNumberFormat="1" applyFont="1" applyProtection="1">
      <alignment vertical="center"/>
      <protection locked="0"/>
    </xf>
    <xf numFmtId="176" fontId="6" fillId="0" borderId="20" xfId="0" applyNumberFormat="1" applyFont="1" applyBorder="1">
      <alignment vertical="center"/>
    </xf>
    <xf numFmtId="176" fontId="6" fillId="0" borderId="0" xfId="0" applyNumberFormat="1" applyFont="1" applyProtection="1">
      <alignment vertical="center"/>
      <protection locked="0"/>
    </xf>
    <xf numFmtId="9" fontId="6" fillId="0" borderId="0" xfId="0" applyNumberFormat="1" applyFont="1" applyProtection="1">
      <alignment vertical="center"/>
      <protection locked="0"/>
    </xf>
    <xf numFmtId="178" fontId="6" fillId="0" borderId="22" xfId="0" applyNumberFormat="1" applyFont="1" applyBorder="1" applyProtection="1">
      <alignment vertical="center"/>
      <protection locked="0"/>
    </xf>
    <xf numFmtId="176" fontId="6" fillId="0" borderId="23" xfId="0" applyNumberFormat="1" applyFont="1" applyBorder="1" applyProtection="1">
      <alignment vertical="center"/>
      <protection locked="0"/>
    </xf>
    <xf numFmtId="178" fontId="6" fillId="0" borderId="24" xfId="0" applyNumberFormat="1" applyFont="1" applyBorder="1" applyProtection="1">
      <alignment vertical="center"/>
      <protection locked="0"/>
    </xf>
    <xf numFmtId="176" fontId="6" fillId="0" borderId="25" xfId="0" applyNumberFormat="1" applyFont="1" applyBorder="1" applyProtection="1">
      <alignment vertical="center"/>
      <protection locked="0"/>
    </xf>
    <xf numFmtId="178" fontId="6" fillId="0" borderId="26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Protection="1">
      <alignment vertical="center"/>
      <protection locked="0"/>
    </xf>
    <xf numFmtId="178" fontId="6" fillId="0" borderId="22" xfId="0" applyNumberFormat="1" applyFont="1" applyBorder="1">
      <alignment vertical="center"/>
    </xf>
    <xf numFmtId="176" fontId="6" fillId="0" borderId="27" xfId="0" applyNumberFormat="1" applyFont="1" applyBorder="1">
      <alignment vertical="center"/>
    </xf>
    <xf numFmtId="9" fontId="10" fillId="0" borderId="28" xfId="0" applyNumberFormat="1" applyFont="1" applyBorder="1" applyAlignment="1" applyProtection="1">
      <alignment vertical="center" wrapText="1"/>
      <protection locked="0"/>
    </xf>
    <xf numFmtId="0" fontId="5" fillId="0" borderId="0" xfId="0" applyFont="1">
      <alignment vertical="center"/>
    </xf>
    <xf numFmtId="9" fontId="10" fillId="0" borderId="28" xfId="0" applyNumberFormat="1" applyFont="1" applyBorder="1" applyProtection="1">
      <alignment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178" fontId="6" fillId="0" borderId="29" xfId="0" applyNumberFormat="1" applyFont="1" applyBorder="1">
      <alignment vertical="center"/>
    </xf>
    <xf numFmtId="0" fontId="3" fillId="0" borderId="0" xfId="0" applyFont="1" applyBorder="1" applyProtection="1">
      <alignment vertical="center"/>
      <protection locked="0"/>
    </xf>
    <xf numFmtId="0" fontId="5" fillId="0" borderId="0" xfId="0" applyFont="1" applyBorder="1" applyProtection="1">
      <alignment vertical="center"/>
      <protection locked="0"/>
    </xf>
    <xf numFmtId="9" fontId="6" fillId="0" borderId="0" xfId="0" applyNumberFormat="1" applyFont="1" applyBorder="1" applyProtection="1">
      <alignment vertical="center"/>
      <protection locked="0"/>
    </xf>
    <xf numFmtId="176" fontId="6" fillId="0" borderId="1" xfId="0" applyNumberFormat="1" applyFont="1" applyBorder="1" applyProtection="1">
      <alignment vertical="center"/>
      <protection locked="0"/>
    </xf>
    <xf numFmtId="176" fontId="6" fillId="0" borderId="5" xfId="0" applyNumberFormat="1" applyFont="1" applyBorder="1" applyProtection="1">
      <alignment vertical="center"/>
      <protection locked="0"/>
    </xf>
    <xf numFmtId="176" fontId="6" fillId="0" borderId="7" xfId="0" applyNumberFormat="1" applyFont="1" applyBorder="1" applyProtection="1">
      <alignment vertical="center"/>
      <protection locked="0"/>
    </xf>
    <xf numFmtId="176" fontId="6" fillId="0" borderId="30" xfId="0" applyNumberFormat="1" applyFont="1" applyBorder="1" applyAlignment="1">
      <alignment horizontal="right" vertical="center"/>
    </xf>
    <xf numFmtId="176" fontId="6" fillId="0" borderId="31" xfId="0" applyNumberFormat="1" applyFont="1" applyBorder="1" applyProtection="1">
      <alignment vertical="center"/>
      <protection locked="0"/>
    </xf>
    <xf numFmtId="176" fontId="6" fillId="0" borderId="32" xfId="0" applyNumberFormat="1" applyFont="1" applyBorder="1" applyProtection="1">
      <alignment vertical="center"/>
      <protection locked="0"/>
    </xf>
    <xf numFmtId="176" fontId="6" fillId="0" borderId="33" xfId="0" applyNumberFormat="1" applyFont="1" applyBorder="1" applyProtection="1">
      <alignment vertical="center"/>
      <protection locked="0"/>
    </xf>
    <xf numFmtId="178" fontId="3" fillId="0" borderId="0" xfId="0" applyNumberFormat="1" applyFont="1" applyBorder="1" applyProtection="1">
      <alignment vertical="center"/>
      <protection locked="0"/>
    </xf>
    <xf numFmtId="9" fontId="3" fillId="0" borderId="0" xfId="0" applyNumberFormat="1" applyFont="1" applyBorder="1" applyProtection="1">
      <alignment vertical="center"/>
      <protection locked="0"/>
    </xf>
    <xf numFmtId="176" fontId="3" fillId="0" borderId="0" xfId="0" applyNumberFormat="1" applyFont="1" applyBorder="1" applyProtection="1">
      <alignment vertical="center"/>
      <protection locked="0"/>
    </xf>
    <xf numFmtId="176" fontId="6" fillId="0" borderId="0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Alignment="1" applyProtection="1">
      <alignment vertical="center" wrapText="1"/>
      <protection locked="0"/>
    </xf>
    <xf numFmtId="0" fontId="5" fillId="0" borderId="37" xfId="0" applyFont="1" applyBorder="1" applyProtection="1">
      <alignment vertical="center"/>
      <protection locked="0"/>
    </xf>
    <xf numFmtId="0" fontId="3" fillId="0" borderId="38" xfId="0" applyFont="1" applyBorder="1" applyProtection="1">
      <alignment vertical="center"/>
      <protection locked="0"/>
    </xf>
    <xf numFmtId="0" fontId="5" fillId="0" borderId="39" xfId="0" applyFont="1" applyBorder="1" applyProtection="1">
      <alignment vertical="center"/>
      <protection locked="0"/>
    </xf>
    <xf numFmtId="176" fontId="6" fillId="2" borderId="18" xfId="0" applyNumberFormat="1" applyFont="1" applyFill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15" fillId="0" borderId="0" xfId="2" applyFont="1" applyBorder="1" applyAlignment="1">
      <alignment vertical="top" wrapText="1"/>
    </xf>
    <xf numFmtId="0" fontId="11" fillId="0" borderId="0" xfId="0" applyFont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0" borderId="0" xfId="0" applyFont="1" applyAlignment="1" applyProtection="1">
      <alignment vertical="center" wrapText="1"/>
      <protection locked="0"/>
    </xf>
    <xf numFmtId="0" fontId="0" fillId="0" borderId="42" xfId="0" applyFont="1" applyBorder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wrapText="1"/>
    </xf>
    <xf numFmtId="0" fontId="14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 wrapText="1"/>
    </xf>
    <xf numFmtId="0" fontId="11" fillId="0" borderId="71" xfId="0" applyFont="1" applyBorder="1" applyAlignment="1" applyProtection="1">
      <alignment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2" fillId="0" borderId="0" xfId="2" applyFont="1" applyBorder="1" applyAlignment="1">
      <alignment vertical="top" wrapText="1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178" fontId="6" fillId="0" borderId="68" xfId="0" applyNumberFormat="1" applyFont="1" applyBorder="1" applyProtection="1">
      <alignment vertical="center"/>
      <protection locked="0"/>
    </xf>
    <xf numFmtId="178" fontId="6" fillId="0" borderId="109" xfId="0" applyNumberFormat="1" applyFont="1" applyBorder="1" applyAlignment="1" applyProtection="1">
      <alignment horizontal="right" vertical="center"/>
      <protection locked="0"/>
    </xf>
    <xf numFmtId="178" fontId="6" fillId="0" borderId="109" xfId="0" applyNumberFormat="1" applyFont="1" applyBorder="1" applyProtection="1">
      <alignment vertical="center"/>
      <protection locked="0"/>
    </xf>
    <xf numFmtId="178" fontId="6" fillId="0" borderId="69" xfId="0" applyNumberFormat="1" applyFont="1" applyBorder="1" applyProtection="1">
      <alignment vertical="center"/>
      <protection locked="0"/>
    </xf>
    <xf numFmtId="178" fontId="6" fillId="0" borderId="114" xfId="0" applyNumberFormat="1" applyFont="1" applyBorder="1">
      <alignment vertical="center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0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vertical="center" wrapText="1"/>
      <protection locked="0"/>
    </xf>
    <xf numFmtId="0" fontId="11" fillId="0" borderId="106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178" fontId="6" fillId="0" borderId="117" xfId="0" applyNumberFormat="1" applyFont="1" applyBorder="1" applyProtection="1">
      <alignment vertical="center"/>
      <protection locked="0"/>
    </xf>
    <xf numFmtId="176" fontId="6" fillId="0" borderId="118" xfId="0" applyNumberFormat="1" applyFont="1" applyBorder="1" applyProtection="1">
      <alignment vertical="center"/>
      <protection locked="0"/>
    </xf>
    <xf numFmtId="178" fontId="6" fillId="0" borderId="119" xfId="0" applyNumberFormat="1" applyFont="1" applyBorder="1" applyProtection="1">
      <alignment vertical="center"/>
      <protection locked="0"/>
    </xf>
    <xf numFmtId="176" fontId="6" fillId="0" borderId="120" xfId="0" applyNumberFormat="1" applyFont="1" applyBorder="1" applyProtection="1">
      <alignment vertical="center"/>
      <protection locked="0"/>
    </xf>
    <xf numFmtId="178" fontId="6" fillId="0" borderId="121" xfId="0" applyNumberFormat="1" applyFont="1" applyBorder="1" applyProtection="1">
      <alignment vertical="center"/>
      <protection locked="0"/>
    </xf>
    <xf numFmtId="176" fontId="6" fillId="0" borderId="122" xfId="0" applyNumberFormat="1" applyFont="1" applyBorder="1" applyProtection="1">
      <alignment vertical="center"/>
      <protection locked="0"/>
    </xf>
    <xf numFmtId="178" fontId="6" fillId="0" borderId="117" xfId="0" applyNumberFormat="1" applyFont="1" applyBorder="1">
      <alignment vertical="center"/>
    </xf>
    <xf numFmtId="176" fontId="6" fillId="0" borderId="122" xfId="0" applyNumberFormat="1" applyFont="1" applyBorder="1">
      <alignment vertical="center"/>
    </xf>
    <xf numFmtId="0" fontId="6" fillId="0" borderId="46" xfId="0" applyFont="1" applyBorder="1" applyAlignment="1" applyProtection="1">
      <alignment horizontal="left" vertical="center" indent="1"/>
      <protection locked="0"/>
    </xf>
    <xf numFmtId="0" fontId="6" fillId="0" borderId="11" xfId="0" applyFont="1" applyBorder="1" applyAlignment="1" applyProtection="1">
      <alignment horizontal="left" vertical="center" indent="1"/>
      <protection locked="0"/>
    </xf>
    <xf numFmtId="0" fontId="6" fillId="0" borderId="48" xfId="0" applyFont="1" applyBorder="1" applyAlignment="1" applyProtection="1">
      <alignment horizontal="left" vertical="center" indent="1"/>
      <protection locked="0"/>
    </xf>
    <xf numFmtId="176" fontId="6" fillId="0" borderId="123" xfId="0" applyNumberFormat="1" applyFont="1" applyBorder="1">
      <alignment vertical="center"/>
    </xf>
    <xf numFmtId="176" fontId="6" fillId="0" borderId="124" xfId="0" applyNumberFormat="1" applyFont="1" applyBorder="1">
      <alignment vertical="center"/>
    </xf>
    <xf numFmtId="176" fontId="6" fillId="0" borderId="35" xfId="0" applyNumberFormat="1" applyFont="1" applyBorder="1" applyAlignment="1" applyProtection="1">
      <alignment vertical="center" wrapText="1"/>
      <protection locked="0"/>
    </xf>
    <xf numFmtId="176" fontId="6" fillId="0" borderId="4" xfId="0" applyNumberFormat="1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vertical="center" wrapText="1"/>
      <protection locked="0"/>
    </xf>
    <xf numFmtId="176" fontId="6" fillId="0" borderId="23" xfId="0" applyNumberFormat="1" applyFont="1" applyBorder="1" applyAlignment="1" applyProtection="1">
      <alignment vertical="center" wrapText="1"/>
      <protection locked="0"/>
    </xf>
    <xf numFmtId="176" fontId="6" fillId="0" borderId="25" xfId="0" applyNumberFormat="1" applyFont="1" applyBorder="1" applyAlignment="1" applyProtection="1">
      <alignment vertical="center" wrapText="1"/>
      <protection locked="0"/>
    </xf>
    <xf numFmtId="0" fontId="12" fillId="0" borderId="0" xfId="2" applyFont="1" applyBorder="1" applyAlignment="1">
      <alignment vertical="top" wrapText="1"/>
    </xf>
    <xf numFmtId="0" fontId="11" fillId="0" borderId="110" xfId="0" applyFont="1" applyBorder="1" applyAlignment="1" applyProtection="1">
      <alignment vertical="center" wrapText="1"/>
      <protection locked="0"/>
    </xf>
    <xf numFmtId="9" fontId="6" fillId="4" borderId="2" xfId="0" applyNumberFormat="1" applyFont="1" applyFill="1" applyBorder="1">
      <alignment vertical="center"/>
    </xf>
    <xf numFmtId="9" fontId="6" fillId="4" borderId="4" xfId="0" applyNumberFormat="1" applyFont="1" applyFill="1" applyBorder="1">
      <alignment vertical="center"/>
    </xf>
    <xf numFmtId="9" fontId="6" fillId="4" borderId="8" xfId="0" applyNumberFormat="1" applyFont="1" applyFill="1" applyBorder="1">
      <alignment vertical="center"/>
    </xf>
    <xf numFmtId="9" fontId="6" fillId="4" borderId="18" xfId="0" applyNumberFormat="1" applyFont="1" applyFill="1" applyBorder="1">
      <alignment vertical="center"/>
    </xf>
    <xf numFmtId="9" fontId="6" fillId="4" borderId="35" xfId="1" applyFont="1" applyFill="1" applyBorder="1" applyAlignment="1" applyProtection="1">
      <alignment vertical="center" wrapText="1"/>
      <protection locked="0"/>
    </xf>
    <xf numFmtId="9" fontId="6" fillId="4" borderId="4" xfId="1" applyFont="1" applyFill="1" applyBorder="1" applyAlignment="1" applyProtection="1">
      <alignment vertical="center" wrapText="1"/>
      <protection locked="0"/>
    </xf>
    <xf numFmtId="9" fontId="6" fillId="4" borderId="8" xfId="1" applyFont="1" applyFill="1" applyBorder="1" applyAlignment="1" applyProtection="1">
      <alignment vertical="center" wrapText="1"/>
      <protection locked="0"/>
    </xf>
    <xf numFmtId="9" fontId="6" fillId="4" borderId="18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>
      <alignment horizontal="right" vertical="center"/>
    </xf>
    <xf numFmtId="9" fontId="6" fillId="4" borderId="16" xfId="0" applyNumberFormat="1" applyFont="1" applyFill="1" applyBorder="1" applyAlignment="1">
      <alignment horizontal="right" vertical="center"/>
    </xf>
    <xf numFmtId="9" fontId="6" fillId="4" borderId="18" xfId="0" applyNumberFormat="1" applyFont="1" applyFill="1" applyBorder="1" applyAlignment="1">
      <alignment horizontal="right" vertical="center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9" fillId="4" borderId="106" xfId="0" applyFont="1" applyFill="1" applyBorder="1" applyAlignment="1" applyProtection="1">
      <alignment horizontal="center" vertical="center" wrapText="1"/>
      <protection locked="0"/>
    </xf>
    <xf numFmtId="9" fontId="6" fillId="4" borderId="35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 applyProtection="1">
      <alignment vertical="center" wrapText="1"/>
      <protection locked="0"/>
    </xf>
    <xf numFmtId="9" fontId="6" fillId="4" borderId="8" xfId="0" applyNumberFormat="1" applyFont="1" applyFill="1" applyBorder="1" applyAlignment="1" applyProtection="1">
      <alignment vertical="center" wrapText="1"/>
      <protection locked="0"/>
    </xf>
    <xf numFmtId="9" fontId="6" fillId="4" borderId="6" xfId="0" applyNumberFormat="1" applyFont="1" applyFill="1" applyBorder="1" applyAlignment="1">
      <alignment horizontal="right" vertical="center"/>
    </xf>
    <xf numFmtId="9" fontId="6" fillId="4" borderId="21" xfId="0" applyNumberFormat="1" applyFont="1" applyFill="1" applyBorder="1" applyAlignment="1">
      <alignment horizontal="right" vertical="center"/>
    </xf>
    <xf numFmtId="9" fontId="6" fillId="4" borderId="19" xfId="0" applyNumberFormat="1" applyFont="1" applyFill="1" applyBorder="1" applyAlignment="1">
      <alignment horizontal="right" vertical="center"/>
    </xf>
    <xf numFmtId="0" fontId="19" fillId="4" borderId="111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 applyProtection="1">
      <alignment horizontal="right"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9" fontId="6" fillId="4" borderId="22" xfId="0" applyNumberFormat="1" applyFont="1" applyFill="1" applyBorder="1">
      <alignment vertical="center"/>
    </xf>
    <xf numFmtId="9" fontId="6" fillId="4" borderId="23" xfId="0" applyNumberFormat="1" applyFont="1" applyFill="1" applyBorder="1">
      <alignment vertical="center"/>
    </xf>
    <xf numFmtId="9" fontId="6" fillId="4" borderId="24" xfId="0" applyNumberFormat="1" applyFont="1" applyFill="1" applyBorder="1">
      <alignment vertical="center"/>
    </xf>
    <xf numFmtId="9" fontId="6" fillId="4" borderId="25" xfId="0" applyNumberFormat="1" applyFont="1" applyFill="1" applyBorder="1">
      <alignment vertical="center"/>
    </xf>
    <xf numFmtId="9" fontId="6" fillId="4" borderId="26" xfId="0" applyNumberFormat="1" applyFont="1" applyFill="1" applyBorder="1">
      <alignment vertical="center"/>
    </xf>
    <xf numFmtId="9" fontId="6" fillId="4" borderId="27" xfId="0" applyNumberFormat="1" applyFont="1" applyFill="1" applyBorder="1">
      <alignment vertical="center"/>
    </xf>
    <xf numFmtId="9" fontId="6" fillId="4" borderId="36" xfId="0" applyNumberFormat="1" applyFont="1" applyFill="1" applyBorder="1" applyAlignment="1" applyProtection="1">
      <alignment vertical="center" wrapText="1"/>
      <protection locked="0"/>
    </xf>
    <xf numFmtId="9" fontId="6" fillId="4" borderId="23" xfId="0" applyNumberFormat="1" applyFont="1" applyFill="1" applyBorder="1" applyAlignment="1" applyProtection="1">
      <alignment vertical="center" wrapText="1"/>
      <protection locked="0"/>
    </xf>
    <xf numFmtId="9" fontId="6" fillId="4" borderId="25" xfId="0" applyNumberFormat="1" applyFont="1" applyFill="1" applyBorder="1" applyAlignment="1" applyProtection="1">
      <alignment vertical="center" wrapText="1"/>
      <protection locked="0"/>
    </xf>
    <xf numFmtId="9" fontId="6" fillId="4" borderId="22" xfId="0" applyNumberFormat="1" applyFont="1" applyFill="1" applyBorder="1" applyAlignment="1" applyProtection="1">
      <alignment vertical="center" wrapText="1"/>
      <protection locked="0"/>
    </xf>
    <xf numFmtId="9" fontId="6" fillId="4" borderId="27" xfId="0" applyNumberFormat="1" applyFont="1" applyFill="1" applyBorder="1" applyAlignment="1" applyProtection="1">
      <alignment vertical="center" wrapText="1"/>
      <protection locked="0"/>
    </xf>
    <xf numFmtId="178" fontId="6" fillId="4" borderId="29" xfId="0" applyNumberFormat="1" applyFont="1" applyFill="1" applyBorder="1">
      <alignment vertical="center"/>
    </xf>
    <xf numFmtId="178" fontId="6" fillId="4" borderId="22" xfId="0" applyNumberFormat="1" applyFont="1" applyFill="1" applyBorder="1">
      <alignment vertical="center"/>
    </xf>
    <xf numFmtId="176" fontId="6" fillId="4" borderId="40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9" fontId="6" fillId="4" borderId="41" xfId="0" applyNumberFormat="1" applyFont="1" applyFill="1" applyBorder="1">
      <alignment vertical="center"/>
    </xf>
    <xf numFmtId="9" fontId="6" fillId="4" borderId="15" xfId="0" applyNumberFormat="1" applyFont="1" applyFill="1" applyBorder="1" applyProtection="1">
      <alignment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9" fontId="6" fillId="4" borderId="43" xfId="0" applyNumberFormat="1" applyFont="1" applyFill="1" applyBorder="1">
      <alignment vertical="center"/>
    </xf>
    <xf numFmtId="9" fontId="6" fillId="4" borderId="44" xfId="0" applyNumberFormat="1" applyFont="1" applyFill="1" applyBorder="1">
      <alignment vertical="center"/>
    </xf>
    <xf numFmtId="176" fontId="6" fillId="4" borderId="29" xfId="0" applyNumberFormat="1" applyFont="1" applyFill="1" applyBorder="1">
      <alignment vertical="center"/>
    </xf>
    <xf numFmtId="176" fontId="6" fillId="4" borderId="22" xfId="0" applyNumberFormat="1" applyFont="1" applyFill="1" applyBorder="1">
      <alignment vertical="center"/>
    </xf>
    <xf numFmtId="176" fontId="6" fillId="0" borderId="18" xfId="0" applyNumberFormat="1" applyFont="1" applyBorder="1" applyAlignment="1" applyProtection="1">
      <alignment vertical="center" wrapText="1"/>
      <protection locked="0"/>
    </xf>
    <xf numFmtId="176" fontId="6" fillId="0" borderId="22" xfId="0" applyNumberFormat="1" applyFont="1" applyBorder="1" applyAlignment="1" applyProtection="1">
      <alignment vertical="center" wrapText="1"/>
      <protection locked="0"/>
    </xf>
    <xf numFmtId="176" fontId="6" fillId="0" borderId="36" xfId="0" applyNumberFormat="1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center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0" fontId="6" fillId="0" borderId="69" xfId="0" applyFont="1" applyBorder="1" applyAlignment="1" applyProtection="1">
      <alignment horizontal="left" vertical="center" indent="1"/>
      <protection locked="0"/>
    </xf>
    <xf numFmtId="0" fontId="6" fillId="0" borderId="68" xfId="0" applyFont="1" applyBorder="1" applyAlignment="1" applyProtection="1">
      <alignment horizontal="left" vertical="center" indent="1"/>
      <protection locked="0"/>
    </xf>
    <xf numFmtId="0" fontId="11" fillId="0" borderId="6" xfId="0" applyFont="1" applyBorder="1" applyAlignment="1" applyProtection="1">
      <alignment vertical="center" wrapText="1"/>
      <protection locked="0"/>
    </xf>
    <xf numFmtId="0" fontId="11" fillId="0" borderId="5" xfId="0" applyFont="1" applyBorder="1" applyAlignment="1" applyProtection="1">
      <alignment vertical="center" wrapText="1"/>
      <protection locked="0"/>
    </xf>
    <xf numFmtId="0" fontId="11" fillId="0" borderId="61" xfId="0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horizontal="center" vertical="center"/>
      <protection locked="0"/>
    </xf>
    <xf numFmtId="176" fontId="6" fillId="0" borderId="2" xfId="0" applyNumberFormat="1" applyFont="1" applyBorder="1" applyAlignment="1" applyProtection="1">
      <alignment horizontal="center" vertical="center"/>
      <protection locked="0"/>
    </xf>
    <xf numFmtId="9" fontId="6" fillId="4" borderId="8" xfId="0" applyNumberFormat="1" applyFont="1" applyFill="1" applyBorder="1" applyAlignment="1">
      <alignment horizontal="center" vertical="center"/>
    </xf>
    <xf numFmtId="9" fontId="6" fillId="4" borderId="2" xfId="0" applyNumberFormat="1" applyFont="1" applyFill="1" applyBorder="1" applyAlignment="1">
      <alignment horizontal="center" vertical="center"/>
    </xf>
    <xf numFmtId="0" fontId="11" fillId="0" borderId="110" xfId="0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left" vertical="center" indent="1"/>
      <protection locked="0"/>
    </xf>
    <xf numFmtId="0" fontId="6" fillId="0" borderId="65" xfId="0" applyFont="1" applyBorder="1" applyAlignment="1" applyProtection="1">
      <alignment horizontal="left" vertical="center" indent="1"/>
      <protection locked="0"/>
    </xf>
    <xf numFmtId="0" fontId="8" fillId="3" borderId="107" xfId="0" applyFont="1" applyFill="1" applyBorder="1" applyProtection="1">
      <alignment vertical="center"/>
      <protection locked="0"/>
    </xf>
    <xf numFmtId="0" fontId="8" fillId="3" borderId="113" xfId="0" applyFont="1" applyFill="1" applyBorder="1" applyProtection="1">
      <alignment vertical="center"/>
      <protection locked="0"/>
    </xf>
    <xf numFmtId="0" fontId="8" fillId="3" borderId="35" xfId="0" applyFont="1" applyFill="1" applyBorder="1" applyProtection="1">
      <alignment vertical="center"/>
      <protection locked="0"/>
    </xf>
    <xf numFmtId="9" fontId="13" fillId="4" borderId="53" xfId="0" applyNumberFormat="1" applyFont="1" applyFill="1" applyBorder="1" applyAlignment="1" applyProtection="1">
      <alignment horizontal="center" vertical="center"/>
      <protection locked="0"/>
    </xf>
    <xf numFmtId="9" fontId="13" fillId="4" borderId="106" xfId="0" applyNumberFormat="1" applyFont="1" applyFill="1" applyBorder="1" applyAlignment="1" applyProtection="1">
      <alignment horizontal="center" vertical="center"/>
      <protection locked="0"/>
    </xf>
    <xf numFmtId="0" fontId="13" fillId="4" borderId="35" xfId="0" applyFont="1" applyFill="1" applyBorder="1" applyAlignment="1" applyProtection="1">
      <alignment horizontal="center" vertical="center"/>
      <protection locked="0"/>
    </xf>
    <xf numFmtId="0" fontId="13" fillId="4" borderId="108" xfId="0" applyFont="1" applyFill="1" applyBorder="1" applyAlignment="1" applyProtection="1">
      <alignment horizontal="center" vertical="center"/>
      <protection locked="0"/>
    </xf>
    <xf numFmtId="0" fontId="8" fillId="3" borderId="111" xfId="0" applyFont="1" applyFill="1" applyBorder="1" applyProtection="1">
      <alignment vertical="center"/>
      <protection locked="0"/>
    </xf>
    <xf numFmtId="0" fontId="8" fillId="3" borderId="58" xfId="0" applyFont="1" applyFill="1" applyBorder="1" applyProtection="1">
      <alignment vertical="center"/>
      <protection locked="0"/>
    </xf>
    <xf numFmtId="0" fontId="8" fillId="3" borderId="53" xfId="0" applyFont="1" applyFill="1" applyBorder="1" applyProtection="1">
      <alignment vertical="center"/>
      <protection locked="0"/>
    </xf>
    <xf numFmtId="0" fontId="11" fillId="0" borderId="59" xfId="0" applyFont="1" applyBorder="1" applyAlignment="1" applyProtection="1">
      <alignment vertical="center" wrapText="1"/>
      <protection locked="0"/>
    </xf>
    <xf numFmtId="0" fontId="11" fillId="0" borderId="49" xfId="0" applyFont="1" applyBorder="1" applyAlignment="1" applyProtection="1">
      <alignment vertical="center" wrapText="1"/>
      <protection locked="0"/>
    </xf>
    <xf numFmtId="0" fontId="11" fillId="0" borderId="60" xfId="0" applyFont="1" applyBorder="1" applyAlignment="1" applyProtection="1">
      <alignment vertical="center" wrapText="1"/>
      <protection locked="0"/>
    </xf>
    <xf numFmtId="0" fontId="11" fillId="0" borderId="62" xfId="0" applyFont="1" applyBorder="1" applyAlignment="1" applyProtection="1">
      <alignment vertical="center" wrapText="1"/>
      <protection locked="0"/>
    </xf>
    <xf numFmtId="0" fontId="11" fillId="0" borderId="50" xfId="0" applyFont="1" applyBorder="1" applyAlignment="1" applyProtection="1">
      <alignment vertical="center" wrapText="1"/>
      <protection locked="0"/>
    </xf>
    <xf numFmtId="0" fontId="11" fillId="0" borderId="63" xfId="0" applyFont="1" applyBorder="1" applyAlignment="1" applyProtection="1">
      <alignment vertical="center" wrapText="1"/>
      <protection locked="0"/>
    </xf>
    <xf numFmtId="0" fontId="11" fillId="0" borderId="6" xfId="0" applyFont="1" applyBorder="1" applyAlignment="1" applyProtection="1">
      <alignment horizontal="right" vertical="center" wrapText="1"/>
      <protection locked="0"/>
    </xf>
    <xf numFmtId="0" fontId="11" fillId="0" borderId="5" xfId="0" applyFont="1" applyBorder="1" applyAlignment="1" applyProtection="1">
      <alignment horizontal="right" vertical="center" wrapText="1"/>
      <protection locked="0"/>
    </xf>
    <xf numFmtId="0" fontId="17" fillId="0" borderId="9" xfId="2" applyFont="1" applyBorder="1" applyAlignment="1">
      <alignment horizontal="center" vertical="center"/>
    </xf>
    <xf numFmtId="0" fontId="17" fillId="0" borderId="7" xfId="2" applyFont="1" applyBorder="1" applyAlignment="1">
      <alignment horizontal="center" vertical="center"/>
    </xf>
    <xf numFmtId="0" fontId="17" fillId="0" borderId="33" xfId="2" applyFont="1" applyBorder="1" applyAlignment="1">
      <alignment horizontal="center" vertical="center"/>
    </xf>
    <xf numFmtId="0" fontId="16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8" fillId="3" borderId="9" xfId="0" applyFont="1" applyFill="1" applyBorder="1" applyAlignment="1" applyProtection="1">
      <alignment horizontal="center" vertical="center" wrapText="1"/>
      <protection locked="0"/>
    </xf>
    <xf numFmtId="0" fontId="8" fillId="3" borderId="7" xfId="0" applyFont="1" applyFill="1" applyBorder="1" applyAlignment="1" applyProtection="1">
      <alignment horizontal="center" vertical="center"/>
      <protection locked="0"/>
    </xf>
    <xf numFmtId="0" fontId="8" fillId="3" borderId="21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 applyAlignment="1" applyProtection="1">
      <alignment horizontal="center" vertical="center"/>
      <protection locked="0"/>
    </xf>
    <xf numFmtId="0" fontId="8" fillId="3" borderId="56" xfId="0" applyFont="1" applyFill="1" applyBorder="1" applyAlignment="1" applyProtection="1">
      <alignment horizontal="center" vertical="center"/>
      <protection locked="0"/>
    </xf>
    <xf numFmtId="0" fontId="8" fillId="3" borderId="38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/>
      <protection locked="0"/>
    </xf>
    <xf numFmtId="0" fontId="10" fillId="3" borderId="53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53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0" fontId="10" fillId="3" borderId="41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2" fillId="0" borderId="105" xfId="2" applyFont="1" applyBorder="1" applyAlignment="1">
      <alignment horizontal="center" vertical="center" wrapText="1"/>
    </xf>
    <xf numFmtId="0" fontId="12" fillId="0" borderId="49" xfId="2" applyFont="1" applyBorder="1" applyAlignment="1">
      <alignment horizontal="center" vertical="center" wrapText="1"/>
    </xf>
    <xf numFmtId="0" fontId="12" fillId="0" borderId="60" xfId="2" applyFont="1" applyBorder="1" applyAlignment="1">
      <alignment horizontal="center" vertical="center" wrapText="1"/>
    </xf>
    <xf numFmtId="0" fontId="11" fillId="0" borderId="90" xfId="2" applyNumberFormat="1" applyFont="1" applyBorder="1" applyAlignment="1">
      <alignment vertical="center" wrapText="1"/>
    </xf>
    <xf numFmtId="0" fontId="11" fillId="0" borderId="112" xfId="2" applyNumberFormat="1" applyFont="1" applyBorder="1" applyAlignment="1">
      <alignment vertical="center" wrapText="1"/>
    </xf>
    <xf numFmtId="0" fontId="11" fillId="0" borderId="91" xfId="2" applyNumberFormat="1" applyFont="1" applyBorder="1" applyAlignment="1">
      <alignment vertical="center" wrapText="1"/>
    </xf>
    <xf numFmtId="0" fontId="11" fillId="0" borderId="9" xfId="2" applyNumberFormat="1" applyFont="1" applyBorder="1" applyAlignment="1">
      <alignment vertical="center" wrapText="1"/>
    </xf>
    <xf numFmtId="0" fontId="11" fillId="0" borderId="21" xfId="2" applyNumberFormat="1" applyFont="1" applyBorder="1" applyAlignment="1">
      <alignment vertical="center" wrapText="1"/>
    </xf>
    <xf numFmtId="0" fontId="11" fillId="0" borderId="56" xfId="2" applyNumberFormat="1" applyFont="1" applyBorder="1" applyAlignment="1">
      <alignment vertical="center" wrapText="1"/>
    </xf>
    <xf numFmtId="0" fontId="11" fillId="0" borderId="65" xfId="2" applyNumberFormat="1" applyFont="1" applyBorder="1" applyAlignment="1">
      <alignment vertical="center" wrapText="1"/>
    </xf>
    <xf numFmtId="0" fontId="11" fillId="0" borderId="66" xfId="2" applyNumberFormat="1" applyFont="1" applyBorder="1" applyAlignment="1">
      <alignment vertical="center" wrapText="1"/>
    </xf>
    <xf numFmtId="0" fontId="12" fillId="0" borderId="9" xfId="2" applyFont="1" applyBorder="1" applyAlignment="1">
      <alignment horizontal="left" vertical="top" wrapText="1"/>
    </xf>
    <xf numFmtId="0" fontId="12" fillId="0" borderId="7" xfId="2" applyFont="1" applyBorder="1" applyAlignment="1">
      <alignment horizontal="left" vertical="top" wrapText="1"/>
    </xf>
    <xf numFmtId="0" fontId="12" fillId="0" borderId="33" xfId="2" applyFont="1" applyBorder="1" applyAlignment="1">
      <alignment horizontal="left" vertical="top" wrapText="1"/>
    </xf>
    <xf numFmtId="0" fontId="12" fillId="0" borderId="21" xfId="2" applyFont="1" applyBorder="1" applyAlignment="1">
      <alignment horizontal="left" vertical="top" wrapText="1"/>
    </xf>
    <xf numFmtId="0" fontId="12" fillId="0" borderId="0" xfId="2" applyFont="1" applyBorder="1" applyAlignment="1">
      <alignment horizontal="left" vertical="top" wrapText="1"/>
    </xf>
    <xf numFmtId="0" fontId="12" fillId="0" borderId="45" xfId="2" applyFont="1" applyBorder="1" applyAlignment="1">
      <alignment horizontal="left" vertical="top" wrapText="1"/>
    </xf>
    <xf numFmtId="0" fontId="16" fillId="0" borderId="105" xfId="0" applyFont="1" applyBorder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13" fillId="0" borderId="6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7" fillId="3" borderId="46" xfId="0" applyFont="1" applyFill="1" applyBorder="1" applyAlignment="1" applyProtection="1">
      <alignment horizontal="center" vertical="center" wrapText="1"/>
      <protection locked="0"/>
    </xf>
    <xf numFmtId="0" fontId="7" fillId="3" borderId="47" xfId="0" applyFont="1" applyFill="1" applyBorder="1" applyAlignment="1" applyProtection="1">
      <alignment horizontal="center" vertical="center" wrapText="1"/>
      <protection locked="0"/>
    </xf>
    <xf numFmtId="0" fontId="7" fillId="3" borderId="48" xfId="0" applyFont="1" applyFill="1" applyBorder="1" applyAlignment="1" applyProtection="1">
      <alignment horizontal="center" vertical="center"/>
      <protection locked="0"/>
    </xf>
    <xf numFmtId="0" fontId="8" fillId="3" borderId="49" xfId="0" applyFont="1" applyFill="1" applyBorder="1" applyAlignment="1" applyProtection="1">
      <alignment horizontal="center" vertical="center"/>
      <protection locked="0"/>
    </xf>
    <xf numFmtId="0" fontId="8" fillId="3" borderId="50" xfId="0" applyFont="1" applyFill="1" applyBorder="1" applyAlignment="1" applyProtection="1">
      <alignment horizontal="center" vertical="center"/>
      <protection locked="0"/>
    </xf>
    <xf numFmtId="0" fontId="12" fillId="3" borderId="51" xfId="0" applyFont="1" applyFill="1" applyBorder="1" applyAlignment="1" applyProtection="1">
      <alignment horizontal="center" vertical="center"/>
      <protection locked="0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2" fillId="3" borderId="52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0" fillId="3" borderId="33" xfId="0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 applyAlignment="1" applyProtection="1">
      <alignment horizontal="center" vertical="center"/>
      <protection locked="0"/>
    </xf>
    <xf numFmtId="0" fontId="8" fillId="3" borderId="55" xfId="0" applyFont="1" applyFill="1" applyBorder="1" applyAlignment="1" applyProtection="1">
      <alignment horizontal="center" vertical="center"/>
      <protection locked="0"/>
    </xf>
    <xf numFmtId="0" fontId="8" fillId="3" borderId="57" xfId="0" applyFont="1" applyFill="1" applyBorder="1" applyAlignment="1" applyProtection="1">
      <alignment horizontal="center" vertical="center"/>
      <protection locked="0"/>
    </xf>
    <xf numFmtId="0" fontId="10" fillId="3" borderId="64" xfId="0" applyFont="1" applyFill="1" applyBorder="1" applyAlignment="1" applyProtection="1">
      <alignment horizontal="center" vertical="center"/>
      <protection locked="0"/>
    </xf>
    <xf numFmtId="0" fontId="10" fillId="3" borderId="5" xfId="0" applyFont="1" applyFill="1" applyBorder="1" applyAlignment="1" applyProtection="1">
      <alignment horizontal="center" vertical="center"/>
      <protection locked="0"/>
    </xf>
    <xf numFmtId="0" fontId="10" fillId="3" borderId="32" xfId="0" applyFont="1" applyFill="1" applyBorder="1" applyAlignment="1" applyProtection="1">
      <alignment horizontal="center" vertical="center"/>
      <protection locked="0"/>
    </xf>
    <xf numFmtId="0" fontId="10" fillId="3" borderId="45" xfId="0" applyFont="1" applyFill="1" applyBorder="1" applyAlignment="1" applyProtection="1">
      <alignment horizontal="center" vertical="center"/>
      <protection locked="0"/>
    </xf>
    <xf numFmtId="0" fontId="10" fillId="3" borderId="40" xfId="0" applyFont="1" applyFill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109" xfId="0" applyFont="1" applyFill="1" applyBorder="1" applyAlignment="1" applyProtection="1">
      <alignment horizontal="center" vertical="center"/>
      <protection locked="0"/>
    </xf>
    <xf numFmtId="0" fontId="10" fillId="3" borderId="111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 wrapText="1"/>
      <protection locked="0"/>
    </xf>
    <xf numFmtId="0" fontId="12" fillId="3" borderId="71" xfId="0" applyFont="1" applyFill="1" applyBorder="1" applyAlignment="1" applyProtection="1">
      <alignment horizontal="center" vertical="center"/>
      <protection locked="0"/>
    </xf>
    <xf numFmtId="0" fontId="8" fillId="3" borderId="90" xfId="0" applyFont="1" applyFill="1" applyBorder="1" applyAlignment="1" applyProtection="1">
      <alignment horizontal="center" vertical="center" wrapText="1"/>
      <protection locked="0"/>
    </xf>
    <xf numFmtId="0" fontId="8" fillId="3" borderId="112" xfId="0" applyFont="1" applyFill="1" applyBorder="1" applyAlignment="1" applyProtection="1">
      <alignment horizontal="center" vertical="center" wrapText="1"/>
      <protection locked="0"/>
    </xf>
    <xf numFmtId="0" fontId="8" fillId="3" borderId="91" xfId="0" applyFont="1" applyFill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vertical="center" wrapText="1"/>
      <protection locked="0"/>
    </xf>
    <xf numFmtId="0" fontId="11" fillId="0" borderId="38" xfId="0" applyFont="1" applyBorder="1" applyAlignment="1" applyProtection="1">
      <alignment vertical="center" wrapText="1"/>
      <protection locked="0"/>
    </xf>
    <xf numFmtId="0" fontId="11" fillId="0" borderId="57" xfId="0" applyFont="1" applyBorder="1" applyAlignment="1" applyProtection="1">
      <alignment vertical="center" wrapText="1"/>
      <protection locked="0"/>
    </xf>
    <xf numFmtId="0" fontId="8" fillId="3" borderId="46" xfId="0" applyFont="1" applyFill="1" applyBorder="1" applyAlignment="1" applyProtection="1">
      <alignment horizontal="center" vertical="center"/>
      <protection locked="0"/>
    </xf>
    <xf numFmtId="0" fontId="8" fillId="3" borderId="47" xfId="0" applyFont="1" applyFill="1" applyBorder="1" applyAlignment="1" applyProtection="1">
      <alignment horizontal="center" vertical="center"/>
      <protection locked="0"/>
    </xf>
    <xf numFmtId="0" fontId="8" fillId="3" borderId="48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 wrapText="1"/>
      <protection locked="0"/>
    </xf>
    <xf numFmtId="0" fontId="8" fillId="3" borderId="54" xfId="0" applyFont="1" applyFill="1" applyBorder="1" applyAlignment="1" applyProtection="1">
      <alignment horizontal="center" vertical="center" wrapText="1"/>
      <protection locked="0"/>
    </xf>
    <xf numFmtId="0" fontId="8" fillId="3" borderId="21" xfId="0" applyFont="1" applyFill="1" applyBorder="1" applyAlignment="1" applyProtection="1">
      <alignment horizontal="center" vertical="center" wrapText="1"/>
      <protection locked="0"/>
    </xf>
    <xf numFmtId="0" fontId="8" fillId="3" borderId="0" xfId="0" applyFont="1" applyFill="1" applyBorder="1" applyAlignment="1" applyProtection="1">
      <alignment horizontal="center" vertical="center" wrapText="1"/>
      <protection locked="0"/>
    </xf>
    <xf numFmtId="0" fontId="8" fillId="3" borderId="55" xfId="0" applyFont="1" applyFill="1" applyBorder="1" applyAlignment="1" applyProtection="1">
      <alignment horizontal="center" vertical="center" wrapText="1"/>
      <protection locked="0"/>
    </xf>
    <xf numFmtId="0" fontId="8" fillId="3" borderId="56" xfId="0" applyFont="1" applyFill="1" applyBorder="1" applyAlignment="1" applyProtection="1">
      <alignment horizontal="center" vertical="center" wrapText="1"/>
      <protection locked="0"/>
    </xf>
    <xf numFmtId="0" fontId="8" fillId="3" borderId="38" xfId="0" applyFont="1" applyFill="1" applyBorder="1" applyAlignment="1" applyProtection="1">
      <alignment horizontal="center" vertical="center" wrapText="1"/>
      <protection locked="0"/>
    </xf>
    <xf numFmtId="0" fontId="8" fillId="3" borderId="57" xfId="0" applyFont="1" applyFill="1" applyBorder="1" applyAlignment="1" applyProtection="1">
      <alignment horizontal="center" vertical="center" wrapText="1"/>
      <protection locked="0"/>
    </xf>
    <xf numFmtId="0" fontId="8" fillId="3" borderId="64" xfId="0" applyFont="1" applyFill="1" applyBorder="1" applyAlignment="1" applyProtection="1">
      <alignment horizontal="center" vertical="center" wrapText="1"/>
      <protection locked="0"/>
    </xf>
    <xf numFmtId="0" fontId="8" fillId="3" borderId="65" xfId="0" applyFont="1" applyFill="1" applyBorder="1" applyAlignment="1" applyProtection="1">
      <alignment horizontal="center" vertical="center" wrapText="1"/>
      <protection locked="0"/>
    </xf>
    <xf numFmtId="0" fontId="8" fillId="3" borderId="66" xfId="0" applyFont="1" applyFill="1" applyBorder="1" applyAlignment="1" applyProtection="1">
      <alignment horizontal="center" vertical="center" wrapText="1"/>
      <protection locked="0"/>
    </xf>
    <xf numFmtId="0" fontId="10" fillId="3" borderId="58" xfId="0" applyFont="1" applyFill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04" xfId="0" applyFont="1" applyBorder="1" applyAlignment="1" applyProtection="1">
      <alignment horizontal="center" vertical="center"/>
      <protection locked="0"/>
    </xf>
    <xf numFmtId="0" fontId="6" fillId="0" borderId="116" xfId="0" applyFont="1" applyBorder="1" applyAlignment="1" applyProtection="1">
      <alignment horizontal="left" vertical="center" indent="1"/>
      <protection locked="0"/>
    </xf>
    <xf numFmtId="176" fontId="6" fillId="0" borderId="36" xfId="0" applyNumberFormat="1" applyFont="1" applyBorder="1" applyAlignment="1" applyProtection="1">
      <alignment horizontal="center" vertical="center"/>
      <protection locked="0"/>
    </xf>
    <xf numFmtId="9" fontId="6" fillId="4" borderId="36" xfId="0" applyNumberFormat="1" applyFont="1" applyFill="1" applyBorder="1" applyAlignment="1">
      <alignment horizontal="center" vertical="center"/>
    </xf>
    <xf numFmtId="0" fontId="19" fillId="4" borderId="69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6" fillId="0" borderId="66" xfId="0" applyFont="1" applyBorder="1" applyAlignment="1" applyProtection="1">
      <alignment horizontal="left" vertical="center" indent="1"/>
      <protection locked="0"/>
    </xf>
    <xf numFmtId="176" fontId="6" fillId="0" borderId="41" xfId="0" applyNumberFormat="1" applyFont="1" applyBorder="1" applyAlignment="1" applyProtection="1">
      <alignment horizontal="center" vertical="center"/>
      <protection locked="0"/>
    </xf>
    <xf numFmtId="9" fontId="6" fillId="4" borderId="41" xfId="0" applyNumberFormat="1" applyFont="1" applyFill="1" applyBorder="1" applyAlignment="1">
      <alignment horizontal="center" vertical="center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176" fontId="6" fillId="0" borderId="36" xfId="0" applyNumberFormat="1" applyFont="1" applyBorder="1" applyAlignment="1">
      <alignment horizontal="center" vertical="center"/>
    </xf>
    <xf numFmtId="176" fontId="6" fillId="0" borderId="41" xfId="0" applyNumberFormat="1" applyFont="1" applyBorder="1" applyAlignment="1">
      <alignment horizontal="center" vertical="center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center" vertical="center" wrapText="1"/>
      <protection locked="0"/>
    </xf>
    <xf numFmtId="0" fontId="10" fillId="0" borderId="126" xfId="0" applyFont="1" applyBorder="1" applyAlignment="1" applyProtection="1">
      <alignment horizontal="center" vertical="center" wrapText="1"/>
      <protection locked="0"/>
    </xf>
    <xf numFmtId="9" fontId="12" fillId="3" borderId="76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77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78" xfId="0" applyFont="1" applyFill="1" applyBorder="1" applyAlignment="1" applyProtection="1">
      <alignment horizontal="center" vertical="center"/>
      <protection locked="0"/>
    </xf>
    <xf numFmtId="0" fontId="5" fillId="3" borderId="79" xfId="0" applyFont="1" applyFill="1" applyBorder="1" applyAlignment="1" applyProtection="1">
      <alignment horizontal="center" vertical="center"/>
      <protection locked="0"/>
    </xf>
    <xf numFmtId="0" fontId="5" fillId="3" borderId="80" xfId="0" applyFont="1" applyFill="1" applyBorder="1" applyAlignment="1" applyProtection="1">
      <alignment horizontal="center" vertical="center"/>
      <protection locked="0"/>
    </xf>
    <xf numFmtId="0" fontId="5" fillId="3" borderId="81" xfId="0" applyFont="1" applyFill="1" applyBorder="1" applyAlignment="1" applyProtection="1">
      <alignment horizontal="center" vertical="center"/>
      <protection locked="0"/>
    </xf>
    <xf numFmtId="0" fontId="5" fillId="3" borderId="82" xfId="0" applyFont="1" applyFill="1" applyBorder="1" applyAlignment="1" applyProtection="1">
      <alignment horizontal="center" vertical="center"/>
      <protection locked="0"/>
    </xf>
    <xf numFmtId="0" fontId="5" fillId="3" borderId="83" xfId="0" applyFont="1" applyFill="1" applyBorder="1" applyAlignment="1" applyProtection="1">
      <alignment horizontal="center" vertical="center"/>
      <protection locked="0"/>
    </xf>
    <xf numFmtId="0" fontId="5" fillId="3" borderId="84" xfId="0" applyFont="1" applyFill="1" applyBorder="1" applyAlignment="1" applyProtection="1">
      <alignment horizontal="center" vertical="center"/>
      <protection locked="0"/>
    </xf>
    <xf numFmtId="0" fontId="5" fillId="3" borderId="85" xfId="0" applyFont="1" applyFill="1" applyBorder="1" applyAlignment="1" applyProtection="1">
      <alignment horizontal="center" vertical="center"/>
      <protection locked="0"/>
    </xf>
    <xf numFmtId="0" fontId="5" fillId="3" borderId="86" xfId="0" applyFont="1" applyFill="1" applyBorder="1" applyAlignment="1" applyProtection="1">
      <alignment horizontal="center" vertical="center"/>
      <protection locked="0"/>
    </xf>
    <xf numFmtId="9" fontId="12" fillId="3" borderId="102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103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70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3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6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5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89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41" xfId="0" applyFont="1" applyFill="1" applyBorder="1" applyAlignment="1" applyProtection="1">
      <alignment horizontal="center" vertical="center" wrapText="1"/>
      <protection locked="0"/>
    </xf>
    <xf numFmtId="0" fontId="10" fillId="3" borderId="100" xfId="0" applyFont="1" applyFill="1" applyBorder="1" applyAlignment="1" applyProtection="1">
      <alignment horizontal="center" vertical="center"/>
      <protection locked="0"/>
    </xf>
    <xf numFmtId="0" fontId="10" fillId="3" borderId="101" xfId="0" applyFont="1" applyFill="1" applyBorder="1" applyAlignment="1" applyProtection="1">
      <alignment horizontal="center" vertical="center"/>
      <protection locked="0"/>
    </xf>
    <xf numFmtId="176" fontId="6" fillId="4" borderId="51" xfId="0" applyNumberFormat="1" applyFont="1" applyFill="1" applyBorder="1">
      <alignment vertical="center"/>
    </xf>
    <xf numFmtId="176" fontId="6" fillId="4" borderId="56" xfId="0" applyNumberFormat="1" applyFont="1" applyFill="1" applyBorder="1">
      <alignment vertical="center"/>
    </xf>
    <xf numFmtId="176" fontId="6" fillId="4" borderId="36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0" fontId="10" fillId="0" borderId="7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5" fillId="3" borderId="92" xfId="0" applyFont="1" applyFill="1" applyBorder="1" applyAlignment="1" applyProtection="1">
      <alignment horizontal="center" vertical="center"/>
      <protection locked="0"/>
    </xf>
    <xf numFmtId="0" fontId="5" fillId="3" borderId="93" xfId="0" applyFont="1" applyFill="1" applyBorder="1" applyAlignment="1" applyProtection="1">
      <alignment horizontal="center" vertical="center"/>
      <protection locked="0"/>
    </xf>
    <xf numFmtId="0" fontId="5" fillId="3" borderId="94" xfId="0" applyFont="1" applyFill="1" applyBorder="1" applyAlignment="1" applyProtection="1">
      <alignment horizontal="center" vertical="center"/>
      <protection locked="0"/>
    </xf>
    <xf numFmtId="0" fontId="5" fillId="3" borderId="95" xfId="0" applyFont="1" applyFill="1" applyBorder="1" applyAlignment="1" applyProtection="1">
      <alignment horizontal="center" vertical="center"/>
      <protection locked="0"/>
    </xf>
    <xf numFmtId="0" fontId="5" fillId="3" borderId="96" xfId="0" applyFont="1" applyFill="1" applyBorder="1" applyAlignment="1" applyProtection="1">
      <alignment horizontal="center" vertical="center"/>
      <protection locked="0"/>
    </xf>
    <xf numFmtId="0" fontId="5" fillId="3" borderId="97" xfId="0" applyFont="1" applyFill="1" applyBorder="1" applyAlignment="1" applyProtection="1">
      <alignment horizontal="center" vertical="center"/>
      <protection locked="0"/>
    </xf>
    <xf numFmtId="0" fontId="5" fillId="3" borderId="98" xfId="0" applyFont="1" applyFill="1" applyBorder="1" applyAlignment="1" applyProtection="1">
      <alignment horizontal="center" vertical="center"/>
      <protection locked="0"/>
    </xf>
    <xf numFmtId="0" fontId="5" fillId="3" borderId="127" xfId="0" applyFont="1" applyFill="1" applyBorder="1" applyAlignment="1" applyProtection="1">
      <alignment horizontal="center" vertical="center"/>
      <protection locked="0"/>
    </xf>
    <xf numFmtId="0" fontId="5" fillId="3" borderId="99" xfId="0" applyFont="1" applyFill="1" applyBorder="1" applyAlignment="1" applyProtection="1">
      <alignment horizontal="center" vertical="center"/>
      <protection locked="0"/>
    </xf>
    <xf numFmtId="0" fontId="11" fillId="0" borderId="90" xfId="0" applyFont="1" applyFill="1" applyBorder="1" applyAlignment="1" applyProtection="1">
      <alignment horizontal="center" vertical="center" wrapText="1"/>
      <protection locked="0"/>
    </xf>
    <xf numFmtId="0" fontId="11" fillId="0" borderId="112" xfId="0" applyFont="1" applyFill="1" applyBorder="1" applyAlignment="1" applyProtection="1">
      <alignment horizontal="center" vertical="center" wrapText="1"/>
      <protection locked="0"/>
    </xf>
    <xf numFmtId="0" fontId="11" fillId="0" borderId="91" xfId="0" applyFont="1" applyFill="1" applyBorder="1" applyAlignment="1" applyProtection="1">
      <alignment horizontal="center" vertical="center" wrapText="1"/>
      <protection locked="0"/>
    </xf>
    <xf numFmtId="0" fontId="11" fillId="0" borderId="9" xfId="0" applyFont="1" applyFill="1" applyBorder="1" applyAlignment="1" applyProtection="1">
      <alignment horizontal="center" vertical="center" wrapText="1"/>
      <protection locked="0"/>
    </xf>
    <xf numFmtId="0" fontId="11" fillId="0" borderId="21" xfId="0" applyFont="1" applyFill="1" applyBorder="1" applyAlignment="1" applyProtection="1">
      <alignment horizontal="center" vertical="center" wrapText="1"/>
      <protection locked="0"/>
    </xf>
    <xf numFmtId="0" fontId="11" fillId="0" borderId="56" xfId="0" applyFont="1" applyFill="1" applyBorder="1" applyAlignment="1" applyProtection="1">
      <alignment horizontal="center" vertical="center" wrapText="1"/>
      <protection locked="0"/>
    </xf>
    <xf numFmtId="0" fontId="11" fillId="0" borderId="64" xfId="0" applyFont="1" applyFill="1" applyBorder="1" applyAlignment="1" applyProtection="1">
      <alignment horizontal="center" vertical="center" wrapText="1"/>
      <protection locked="0"/>
    </xf>
    <xf numFmtId="0" fontId="11" fillId="0" borderId="65" xfId="0" applyFont="1" applyFill="1" applyBorder="1" applyAlignment="1" applyProtection="1">
      <alignment horizontal="center" vertical="center" wrapText="1"/>
      <protection locked="0"/>
    </xf>
    <xf numFmtId="0" fontId="11" fillId="0" borderId="66" xfId="0" applyFont="1" applyFill="1" applyBorder="1" applyAlignment="1" applyProtection="1">
      <alignment horizontal="center" vertical="center" wrapText="1"/>
      <protection locked="0"/>
    </xf>
    <xf numFmtId="9" fontId="6" fillId="4" borderId="87" xfId="0" applyNumberFormat="1" applyFont="1" applyFill="1" applyBorder="1">
      <alignment vertical="center"/>
    </xf>
    <xf numFmtId="9" fontId="6" fillId="4" borderId="88" xfId="0" applyNumberFormat="1" applyFont="1" applyFill="1" applyBorder="1">
      <alignment vertical="center"/>
    </xf>
    <xf numFmtId="0" fontId="10" fillId="3" borderId="90" xfId="0" applyFont="1" applyFill="1" applyBorder="1" applyAlignment="1" applyProtection="1">
      <alignment horizontal="center" vertical="center"/>
      <protection locked="0"/>
    </xf>
    <xf numFmtId="0" fontId="10" fillId="3" borderId="91" xfId="0" applyFont="1" applyFill="1" applyBorder="1" applyAlignment="1" applyProtection="1">
      <alignment horizontal="center" vertical="center"/>
      <protection locked="0"/>
    </xf>
    <xf numFmtId="9" fontId="12" fillId="3" borderId="75" xfId="0" applyNumberFormat="1" applyFont="1" applyFill="1" applyBorder="1" applyAlignment="1" applyProtection="1">
      <alignment horizontal="center" vertical="center" shrinkToFit="1"/>
      <protection locked="0"/>
    </xf>
    <xf numFmtId="9" fontId="12" fillId="3" borderId="76" xfId="0" applyNumberFormat="1" applyFont="1" applyFill="1" applyBorder="1" applyAlignment="1" applyProtection="1">
      <alignment horizontal="center" vertical="center" shrinkToFit="1"/>
      <protection locked="0"/>
    </xf>
    <xf numFmtId="0" fontId="9" fillId="3" borderId="33" xfId="0" applyFont="1" applyFill="1" applyBorder="1" applyAlignment="1" applyProtection="1">
      <alignment horizontal="center" vertical="center"/>
      <protection locked="0"/>
    </xf>
    <xf numFmtId="0" fontId="9" fillId="3" borderId="40" xfId="0" applyFont="1" applyFill="1" applyBorder="1" applyAlignment="1" applyProtection="1">
      <alignment horizontal="center" vertical="center"/>
      <protection locked="0"/>
    </xf>
    <xf numFmtId="0" fontId="9" fillId="3" borderId="9" xfId="0" applyFont="1" applyFill="1" applyBorder="1" applyAlignment="1" applyProtection="1">
      <alignment horizontal="center" vertical="center" wrapText="1"/>
      <protection locked="0"/>
    </xf>
    <xf numFmtId="0" fontId="9" fillId="3" borderId="41" xfId="0" applyFont="1" applyFill="1" applyBorder="1" applyAlignment="1" applyProtection="1">
      <alignment horizontal="center" vertical="center"/>
      <protection locked="0"/>
    </xf>
    <xf numFmtId="0" fontId="9" fillId="3" borderId="100" xfId="0" applyFont="1" applyFill="1" applyBorder="1" applyAlignment="1" applyProtection="1">
      <alignment horizontal="center" vertical="center"/>
      <protection locked="0"/>
    </xf>
    <xf numFmtId="0" fontId="9" fillId="3" borderId="101" xfId="0" applyFont="1" applyFill="1" applyBorder="1" applyAlignment="1" applyProtection="1">
      <alignment horizontal="center" vertical="center"/>
      <protection locked="0"/>
    </xf>
    <xf numFmtId="0" fontId="19" fillId="4" borderId="128" xfId="0" applyFont="1" applyFill="1" applyBorder="1" applyAlignment="1" applyProtection="1">
      <alignment horizontal="center" vertical="center" wrapText="1"/>
      <protection locked="0"/>
    </xf>
    <xf numFmtId="0" fontId="19" fillId="4" borderId="90" xfId="0" applyFont="1" applyFill="1" applyBorder="1" applyAlignment="1" applyProtection="1">
      <alignment horizontal="center" vertical="center" wrapText="1"/>
      <protection locked="0"/>
    </xf>
    <xf numFmtId="0" fontId="19" fillId="4" borderId="91" xfId="0" applyFont="1" applyFill="1" applyBorder="1" applyAlignment="1" applyProtection="1">
      <alignment horizontal="center" vertical="center" wrapText="1"/>
      <protection locked="0"/>
    </xf>
    <xf numFmtId="0" fontId="19" fillId="4" borderId="129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8" xfId="0" applyFont="1" applyFill="1" applyBorder="1" applyAlignment="1" applyProtection="1">
      <alignment horizontal="center" vertical="center" wrapText="1"/>
      <protection locked="0"/>
    </xf>
    <xf numFmtId="0" fontId="19" fillId="4" borderId="41" xfId="0" applyFont="1" applyFill="1" applyBorder="1" applyAlignment="1" applyProtection="1">
      <alignment horizontal="center" vertical="center" wrapText="1"/>
      <protection locked="0"/>
    </xf>
    <xf numFmtId="0" fontId="19" fillId="4" borderId="2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1" fillId="0" borderId="90" xfId="0" applyFont="1" applyBorder="1" applyAlignment="1" applyProtection="1">
      <alignment vertical="center" wrapText="1"/>
      <protection locked="0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2" fillId="0" borderId="9" xfId="2" applyFont="1" applyBorder="1" applyAlignment="1">
      <alignment vertical="top" wrapText="1"/>
    </xf>
    <xf numFmtId="0" fontId="12" fillId="0" borderId="7" xfId="2" applyFont="1" applyBorder="1" applyAlignment="1">
      <alignment vertical="top" wrapText="1"/>
    </xf>
    <xf numFmtId="0" fontId="12" fillId="0" borderId="33" xfId="2" applyFont="1" applyBorder="1" applyAlignment="1">
      <alignment vertical="top" wrapText="1"/>
    </xf>
    <xf numFmtId="0" fontId="12" fillId="0" borderId="21" xfId="2" applyFont="1" applyBorder="1" applyAlignment="1">
      <alignment vertical="top" wrapText="1"/>
    </xf>
    <xf numFmtId="0" fontId="12" fillId="0" borderId="0" xfId="2" applyFont="1" applyBorder="1" applyAlignment="1">
      <alignment vertical="top" wrapText="1"/>
    </xf>
    <xf numFmtId="0" fontId="12" fillId="0" borderId="45" xfId="2" applyFont="1" applyBorder="1" applyAlignment="1">
      <alignment vertical="top" wrapText="1"/>
    </xf>
    <xf numFmtId="0" fontId="12" fillId="0" borderId="3" xfId="2" applyFont="1" applyBorder="1" applyAlignment="1">
      <alignment vertical="top" wrapText="1"/>
    </xf>
    <xf numFmtId="0" fontId="12" fillId="0" borderId="1" xfId="2" applyFont="1" applyBorder="1" applyAlignment="1">
      <alignment vertical="top" wrapText="1"/>
    </xf>
    <xf numFmtId="0" fontId="12" fillId="0" borderId="31" xfId="2" applyFont="1" applyBorder="1" applyAlignment="1">
      <alignment vertical="top" wrapText="1"/>
    </xf>
  </cellXfs>
  <cellStyles count="3">
    <cellStyle name="パーセント" xfId="1" builtinId="5"/>
    <cellStyle name="標準" xfId="0" builtinId="0"/>
    <cellStyle name="標準_平成19年度実績集計(修正)_新パケ19年度実績 2" xfId="2" xr:uid="{C12FE0E0-8FCA-4F98-A012-CE6BCDCC13D0}"/>
  </cellStyles>
  <dxfs count="5">
    <dxf>
      <fill>
        <patternFill>
          <bgColor theme="9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metadata.xml" Type="http://schemas.openxmlformats.org/officeDocument/2006/relationships/sheetMetadata"/><Relationship Id="rId7" Target="calcChain.xml" Type="http://schemas.openxmlformats.org/officeDocument/2006/relationships/calcChain"/><Relationship Id="rId8" Target="../customXml/item1.xml" Type="http://schemas.openxmlformats.org/officeDocument/2006/relationships/customXml"/><Relationship Id="rId9" Target="../customXml/item2.xml" Type="http://schemas.openxmlformats.org/officeDocument/2006/relationships/customXml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207819</xdr:colOff>
      <xdr:row>18</xdr:row>
      <xdr:rowOff>225137</xdr:rowOff>
    </xdr:from>
    <xdr:to>
      <xdr:col>47</xdr:col>
      <xdr:colOff>554181</xdr:colOff>
      <xdr:row>24</xdr:row>
      <xdr:rowOff>903255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5BBEEEB6-9B0A-AAD4-F9CC-33AD0DA5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82319" y="11620501"/>
          <a:ext cx="11170226" cy="28082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noFill/>
        <a:ln w="63500">
          <a:pattFill prst="wdUpDiag">
            <a:fgClr>
              <a:srgbClr val="000000"/>
            </a:fgClr>
            <a:bgClr>
              <a:srgbClr val="FFFFFF"/>
            </a:bgClr>
          </a:pattFill>
          <a:miter lim="800000"/>
          <a:headEnd/>
          <a:tailEnd/>
        </a:ln>
      </a:spPr>
      <a:bodyPr vertOverflow="clip" wrap="square" lIns="36576" tIns="18288" rIns="36576" bIns="18288" anchor="ctr" upright="1"/>
      <a:lstStyle>
        <a:defPPr algn="ctr" rtl="0">
          <a:defRPr sz="1000" b="1" i="0" u="none" strike="noStrike" baseline="0">
            <a:solidFill>
              <a:srgbClr val="000000"/>
            </a:solidFill>
            <a:latin typeface="ＭＳ Ｐゴシック"/>
            <a:ea typeface="ＭＳ Ｐゴシック"/>
          </a:defRPr>
        </a:defPPr>
      </a:lst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37645-9E12-4216-8FCE-78588E1E16EB}">
  <dimension ref="A1:BG71"/>
  <sheetViews>
    <sheetView tabSelected="1" view="pageBreakPreview" zoomScale="55" zoomScaleNormal="60" zoomScaleSheetLayoutView="55" workbookViewId="0">
      <selection activeCell="C1" sqref="C1"/>
    </sheetView>
  </sheetViews>
  <sheetFormatPr defaultRowHeight="15.75" customHeight="1" x14ac:dyDescent="0.15"/>
  <cols>
    <col min="1" max="1" width="1.75" style="1" customWidth="1"/>
    <col min="2" max="2" width="8.625" style="1" customWidth="1"/>
    <col min="3" max="3" width="56.25" style="1" customWidth="1"/>
    <col min="4" max="8" width="12" style="1" customWidth="1"/>
    <col min="9" max="9" width="11.875" style="1" customWidth="1"/>
    <col min="10" max="11" width="12" style="1" customWidth="1"/>
    <col min="12" max="12" width="11.875" style="1" customWidth="1"/>
    <col min="13" max="23" width="12" style="1" customWidth="1"/>
    <col min="24" max="24" width="16.375" style="1" customWidth="1"/>
    <col min="25" max="30" width="15" style="1" customWidth="1"/>
    <col min="31" max="31" width="7.75" style="1" customWidth="1"/>
    <col min="32" max="32" width="9" style="1"/>
    <col min="33" max="33" width="12" style="1" customWidth="1"/>
    <col min="34" max="34" width="9" style="1"/>
    <col min="35" max="35" width="11.75" style="1" customWidth="1"/>
    <col min="36" max="16384" width="9" style="1"/>
  </cols>
  <sheetData>
    <row r="1" spans="1:59" ht="33.75" customHeight="1" x14ac:dyDescent="0.15">
      <c r="A1" s="45"/>
      <c r="B1" s="45"/>
      <c r="C1" s="45"/>
      <c r="D1" s="46"/>
      <c r="M1" s="46"/>
      <c r="R1" s="75"/>
      <c r="S1" s="75"/>
      <c r="T1" s="75"/>
      <c r="U1" s="75"/>
      <c r="V1" s="78"/>
      <c r="W1" s="78"/>
      <c r="X1" s="94"/>
      <c r="Y1" s="75"/>
      <c r="Z1" s="75"/>
      <c r="AA1" s="75"/>
      <c r="AC1" s="75"/>
      <c r="AD1" s="75" t="s">
        <v>36</v>
      </c>
    </row>
    <row r="2" spans="1:59" ht="45.75" customHeight="1" x14ac:dyDescent="0.15">
      <c r="A2" s="83"/>
      <c r="B2" s="83"/>
      <c r="C2" s="83"/>
      <c r="D2" s="406" t="s">
        <v>68</v>
      </c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  <c r="Y2" s="406"/>
      <c r="Z2" s="77"/>
      <c r="AA2" s="77"/>
      <c r="AB2" s="77"/>
      <c r="AC2" s="77"/>
      <c r="AD2" s="77"/>
      <c r="AE2" s="78"/>
      <c r="AF2"/>
    </row>
    <row r="3" spans="1:59" ht="37.5" customHeight="1" x14ac:dyDescent="0.15">
      <c r="A3" s="76"/>
      <c r="B3" s="68"/>
      <c r="C3" s="69"/>
      <c r="D3" s="229"/>
      <c r="E3" s="229"/>
      <c r="F3" s="229"/>
      <c r="G3" s="229"/>
      <c r="H3" s="229"/>
      <c r="I3" s="76"/>
      <c r="J3" s="76"/>
      <c r="K3" s="76"/>
      <c r="L3" s="76"/>
      <c r="M3" s="76"/>
      <c r="N3" s="76"/>
      <c r="O3" s="76"/>
      <c r="P3" s="76"/>
      <c r="W3" s="215" t="s">
        <v>37</v>
      </c>
      <c r="X3" s="215"/>
      <c r="Y3" s="215"/>
      <c r="Z3" s="215" t="s">
        <v>58</v>
      </c>
      <c r="AA3" s="215"/>
      <c r="AB3" s="215"/>
      <c r="AC3" s="215"/>
      <c r="AD3" s="215"/>
      <c r="AE3" s="67"/>
      <c r="AF3" s="212" t="s">
        <v>29</v>
      </c>
      <c r="AG3" s="213"/>
      <c r="AH3" s="213"/>
      <c r="AI3" s="213"/>
      <c r="AJ3" s="213"/>
      <c r="AK3" s="213"/>
      <c r="AL3" s="213"/>
      <c r="AM3" s="213"/>
      <c r="AN3" s="213"/>
      <c r="AO3" s="213"/>
      <c r="AP3" s="213"/>
      <c r="AQ3" s="213"/>
      <c r="AR3" s="213"/>
      <c r="AS3" s="213"/>
      <c r="AT3" s="213"/>
      <c r="AU3" s="213"/>
      <c r="AV3" s="213"/>
      <c r="AW3" s="213"/>
      <c r="AX3" s="213"/>
      <c r="AY3" s="213"/>
      <c r="AZ3" s="214"/>
    </row>
    <row r="4" spans="1:59" ht="37.5" customHeight="1" thickBot="1" x14ac:dyDescent="0.2">
      <c r="A4" s="76"/>
      <c r="B4" s="172" t="s">
        <v>67</v>
      </c>
      <c r="C4" s="152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4"/>
      <c r="R4" s="154"/>
      <c r="S4" s="77"/>
      <c r="T4" s="77"/>
      <c r="U4" s="77"/>
      <c r="V4" s="77"/>
      <c r="W4" s="215" t="s">
        <v>30</v>
      </c>
      <c r="X4" s="215"/>
      <c r="Y4" s="215"/>
      <c r="Z4" s="215" t="s">
        <v>31</v>
      </c>
      <c r="AA4" s="215"/>
      <c r="AB4" s="215"/>
      <c r="AC4" s="215"/>
      <c r="AD4" s="215"/>
      <c r="AE4" s="67"/>
      <c r="AF4" s="241" t="s">
        <v>62</v>
      </c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  <c r="AU4" s="242"/>
      <c r="AV4" s="242"/>
      <c r="AW4" s="242"/>
      <c r="AX4" s="242"/>
      <c r="AY4" s="242"/>
      <c r="AZ4" s="243"/>
    </row>
    <row r="5" spans="1:59" ht="30" customHeight="1" x14ac:dyDescent="0.15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Z5" s="84"/>
      <c r="AA5" s="84"/>
      <c r="AB5" s="84"/>
      <c r="AC5" s="247" t="s">
        <v>39</v>
      </c>
      <c r="AD5" s="248"/>
      <c r="AE5" s="67"/>
      <c r="AF5" s="244"/>
      <c r="AG5" s="245"/>
      <c r="AH5" s="245"/>
      <c r="AI5" s="245"/>
      <c r="AJ5" s="245"/>
      <c r="AK5" s="245"/>
      <c r="AL5" s="245"/>
      <c r="AM5" s="245"/>
      <c r="AN5" s="245"/>
      <c r="AO5" s="245"/>
      <c r="AP5" s="245"/>
      <c r="AQ5" s="245"/>
      <c r="AR5" s="245"/>
      <c r="AS5" s="245"/>
      <c r="AT5" s="245"/>
      <c r="AU5" s="245"/>
      <c r="AV5" s="245"/>
      <c r="AW5" s="245"/>
      <c r="AX5" s="245"/>
      <c r="AY5" s="245"/>
      <c r="AZ5" s="246"/>
    </row>
    <row r="6" spans="1:59" s="2" customFormat="1" ht="42" customHeight="1" thickBot="1" x14ac:dyDescent="0.2">
      <c r="A6" s="45" t="s">
        <v>9</v>
      </c>
      <c r="B6" s="71"/>
      <c r="D6" s="216"/>
      <c r="E6" s="216"/>
      <c r="M6" s="216"/>
      <c r="N6" s="216"/>
      <c r="Z6" s="85"/>
      <c r="AA6" s="85"/>
      <c r="AB6" s="85"/>
      <c r="AC6" s="249" t="s">
        <v>69</v>
      </c>
      <c r="AD6" s="250"/>
      <c r="AF6" s="244"/>
      <c r="AG6" s="245"/>
      <c r="AH6" s="245"/>
      <c r="AI6" s="245"/>
      <c r="AJ6" s="245"/>
      <c r="AK6" s="245"/>
      <c r="AL6" s="245"/>
      <c r="AM6" s="245"/>
      <c r="AN6" s="245"/>
      <c r="AO6" s="245"/>
      <c r="AP6" s="245"/>
      <c r="AQ6" s="245"/>
      <c r="AR6" s="245"/>
      <c r="AS6" s="245"/>
      <c r="AT6" s="245"/>
      <c r="AU6" s="245"/>
      <c r="AV6" s="245"/>
      <c r="AW6" s="245"/>
      <c r="AX6" s="245"/>
      <c r="AY6" s="245"/>
      <c r="AZ6" s="246"/>
    </row>
    <row r="7" spans="1:59" s="19" customFormat="1" ht="33.75" customHeight="1" x14ac:dyDescent="0.15">
      <c r="A7" s="72"/>
      <c r="B7" s="251" t="s">
        <v>14</v>
      </c>
      <c r="C7" s="254" t="s">
        <v>15</v>
      </c>
      <c r="D7" s="256" t="s">
        <v>32</v>
      </c>
      <c r="E7" s="257"/>
      <c r="F7" s="257"/>
      <c r="G7" s="257"/>
      <c r="H7" s="257"/>
      <c r="I7" s="257"/>
      <c r="J7" s="257"/>
      <c r="K7" s="257"/>
      <c r="L7" s="258"/>
      <c r="M7" s="277" t="s">
        <v>66</v>
      </c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8"/>
      <c r="Y7" s="230" t="s">
        <v>57</v>
      </c>
      <c r="Z7" s="231"/>
      <c r="AA7" s="231"/>
      <c r="AB7" s="231"/>
      <c r="AC7" s="231"/>
      <c r="AD7" s="232"/>
      <c r="AE7" s="72"/>
      <c r="AF7" s="244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6"/>
    </row>
    <row r="8" spans="1:59" s="19" customFormat="1" ht="33.75" customHeight="1" x14ac:dyDescent="0.15">
      <c r="A8" s="72"/>
      <c r="B8" s="252"/>
      <c r="C8" s="220"/>
      <c r="D8" s="259" t="s">
        <v>16</v>
      </c>
      <c r="E8" s="260"/>
      <c r="F8" s="261"/>
      <c r="G8" s="217" t="s">
        <v>28</v>
      </c>
      <c r="H8" s="218"/>
      <c r="I8" s="262"/>
      <c r="J8" s="217" t="s">
        <v>34</v>
      </c>
      <c r="K8" s="218"/>
      <c r="L8" s="262"/>
      <c r="M8" s="265" t="s">
        <v>16</v>
      </c>
      <c r="N8" s="260"/>
      <c r="O8" s="261"/>
      <c r="P8" s="259" t="s">
        <v>23</v>
      </c>
      <c r="Q8" s="260"/>
      <c r="R8" s="261"/>
      <c r="S8" s="266" t="s">
        <v>17</v>
      </c>
      <c r="T8" s="266"/>
      <c r="U8" s="267"/>
      <c r="V8" s="217" t="s">
        <v>35</v>
      </c>
      <c r="W8" s="218"/>
      <c r="X8" s="278" t="s">
        <v>61</v>
      </c>
      <c r="Y8" s="239" t="str">
        <f>IF(ISNUMBER(SEARCH("１年度目", $AC$6)), リスト!B3,
   IF(ISNUMBER(SEARCH("２年度目", $AC$6)), リスト!B5, ""))</f>
        <v/>
      </c>
      <c r="Z8" s="236" t="str">
        <f>IF(ISNUMBER(SEARCH("１年度目", $AC$6)), リスト!C3,
   IF(ISNUMBER(SEARCH("２年度目", $AC$6)), リスト!C5, ""))</f>
        <v/>
      </c>
      <c r="AA8" s="236" t="str">
        <f>IF(ISNUMBER(SEARCH("１年度目", $AC$6)), リスト!D3,
   IF(ISNUMBER(SEARCH("２年度目", $AC$6)), リスト!D5, ""))</f>
        <v/>
      </c>
      <c r="AB8" s="236" t="str">
        <f>IF(ISNUMBER(SEARCH("１年度目", $AC$6)), リスト!E3,
   IF(ISNUMBER(SEARCH("２年度目", $AC$6)), リスト!E5, ""))</f>
        <v/>
      </c>
      <c r="AC8" s="236" t="str">
        <f>IF(ISNUMBER(SEARCH("１年度目", $AC$6)), リスト!F3,
   IF(ISNUMBER(SEARCH("２年度目", $AC$6)), リスト!F5, ""))</f>
        <v/>
      </c>
      <c r="AD8" s="233" t="str">
        <f>IF(ISNUMBER(SEARCH("１年度目", $AC$6)), リスト!G3,
   IF(ISNUMBER(SEARCH("２年度目", $AC$6)), リスト!G5, ""))</f>
        <v/>
      </c>
      <c r="AE8" s="72"/>
      <c r="AF8" s="244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6"/>
      <c r="BA8" s="70"/>
      <c r="BB8" s="70"/>
      <c r="BC8" s="70"/>
      <c r="BD8" s="70"/>
      <c r="BE8" s="70"/>
      <c r="BF8" s="70"/>
      <c r="BG8" s="70"/>
    </row>
    <row r="9" spans="1:59" s="19" customFormat="1" ht="17.25" customHeight="1" x14ac:dyDescent="0.15">
      <c r="A9" s="72"/>
      <c r="B9" s="252"/>
      <c r="C9" s="220"/>
      <c r="D9" s="223" t="s">
        <v>2</v>
      </c>
      <c r="E9" s="225" t="s">
        <v>18</v>
      </c>
      <c r="F9" s="227" t="s">
        <v>27</v>
      </c>
      <c r="G9" s="219"/>
      <c r="H9" s="220"/>
      <c r="I9" s="263"/>
      <c r="J9" s="219"/>
      <c r="K9" s="220"/>
      <c r="L9" s="263"/>
      <c r="M9" s="272" t="s">
        <v>2</v>
      </c>
      <c r="N9" s="225" t="s">
        <v>18</v>
      </c>
      <c r="O9" s="223" t="s">
        <v>1</v>
      </c>
      <c r="P9" s="274" t="s">
        <v>19</v>
      </c>
      <c r="Q9" s="274" t="s">
        <v>20</v>
      </c>
      <c r="R9" s="275" t="s">
        <v>21</v>
      </c>
      <c r="S9" s="268" t="s">
        <v>2</v>
      </c>
      <c r="T9" s="270" t="s">
        <v>18</v>
      </c>
      <c r="U9" s="271" t="s">
        <v>1</v>
      </c>
      <c r="V9" s="219"/>
      <c r="W9" s="220"/>
      <c r="X9" s="279"/>
      <c r="Y9" s="239"/>
      <c r="Z9" s="237"/>
      <c r="AA9" s="237"/>
      <c r="AB9" s="237"/>
      <c r="AC9" s="237"/>
      <c r="AD9" s="234"/>
      <c r="AE9" s="72"/>
      <c r="AF9" s="244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6"/>
      <c r="BA9" s="70"/>
      <c r="BB9" s="70"/>
      <c r="BC9" s="70"/>
      <c r="BD9" s="70"/>
      <c r="BE9" s="70"/>
      <c r="BF9" s="70"/>
      <c r="BG9" s="70"/>
    </row>
    <row r="10" spans="1:59" s="20" customFormat="1" ht="102.75" customHeight="1" thickBot="1" x14ac:dyDescent="0.2">
      <c r="A10" s="73"/>
      <c r="B10" s="253"/>
      <c r="C10" s="255"/>
      <c r="D10" s="224"/>
      <c r="E10" s="226"/>
      <c r="F10" s="228"/>
      <c r="G10" s="221"/>
      <c r="H10" s="222"/>
      <c r="I10" s="264"/>
      <c r="J10" s="221"/>
      <c r="K10" s="222"/>
      <c r="L10" s="264"/>
      <c r="M10" s="273"/>
      <c r="N10" s="226"/>
      <c r="O10" s="224"/>
      <c r="P10" s="270"/>
      <c r="Q10" s="270"/>
      <c r="R10" s="276"/>
      <c r="S10" s="269"/>
      <c r="T10" s="228"/>
      <c r="U10" s="228"/>
      <c r="V10" s="221"/>
      <c r="W10" s="222"/>
      <c r="X10" s="280"/>
      <c r="Y10" s="240"/>
      <c r="Z10" s="238"/>
      <c r="AA10" s="238"/>
      <c r="AB10" s="238"/>
      <c r="AC10" s="238"/>
      <c r="AD10" s="235"/>
      <c r="AE10" s="73"/>
      <c r="AF10" s="244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6"/>
      <c r="BA10" s="70"/>
      <c r="BB10" s="70"/>
      <c r="BC10" s="70"/>
      <c r="BD10" s="70"/>
      <c r="BE10" s="70"/>
      <c r="BF10" s="70"/>
      <c r="BG10" s="70"/>
    </row>
    <row r="11" spans="1:59" s="2" customFormat="1" ht="60" customHeight="1" x14ac:dyDescent="0.15">
      <c r="B11" s="80" t="s">
        <v>4</v>
      </c>
      <c r="C11" s="3"/>
      <c r="D11" s="4"/>
      <c r="E11" s="4"/>
      <c r="F11" s="125" t="str">
        <f t="shared" ref="F11:F18" si="0">IF(D11=0,"",E11/D11)</f>
        <v/>
      </c>
      <c r="G11" s="204"/>
      <c r="H11" s="205"/>
      <c r="I11" s="206"/>
      <c r="J11" s="204"/>
      <c r="K11" s="205"/>
      <c r="L11" s="206"/>
      <c r="M11" s="95"/>
      <c r="N11" s="4"/>
      <c r="O11" s="125" t="str">
        <f t="shared" ref="O11:O18" si="1">IF(M11=0,"",N11/M11)</f>
        <v/>
      </c>
      <c r="P11" s="118"/>
      <c r="Q11" s="118"/>
      <c r="R11" s="129" t="str">
        <f t="shared" ref="R11:R19" si="2">IF(P11=0,"",Q11/P11)</f>
        <v/>
      </c>
      <c r="S11" s="51"/>
      <c r="T11" s="5"/>
      <c r="U11" s="133" t="str">
        <f t="shared" ref="U11:U19" si="3">IF(S11=0,"",T11/S11)</f>
        <v/>
      </c>
      <c r="V11" s="204"/>
      <c r="W11" s="205"/>
      <c r="X11" s="100"/>
      <c r="Y11" s="136" t="str">
        <f t="shared" ref="Y11:Y18" si="4">IF(
$AC$6="１年度目",
IF(AND(O11&lt;&gt;"",R11&lt;&gt;"",O11&gt;=70%,R11&gt;=85%),"継続",""),
IF(
$AC$6="２年度目",
IF(AND(O11&lt;&gt;"",R11&lt;&gt;"",O11&gt;=70%,R11&gt;=85%),"継続",""),
""
))</f>
        <v/>
      </c>
      <c r="Z11" s="137" t="str">
        <f>IF(
  $AC$6="１年度目",
    IF(AND(O11&lt;&gt;"", R11&lt;&gt;"", O11&gt;=70%, R11&lt;85%), "改善計画", ""),
  IF(
    $AC$6="２年度目",
      IF(AND(O11&lt;&gt;"", R11&lt;&gt;"", O11&gt;=70%, R11&lt;85%), "改善計画", ""),
    ""
  )
)</f>
        <v/>
      </c>
      <c r="AA11" s="137" t="str">
        <f>IF(
  $AC$6="１年度目",
    IF(AND(O11&lt;&gt;"", R11&lt;&gt;"", O11&gt;=50%, O11&lt;70%), "改善計画", ""),
  IF(
    $AC$6="２年度目",
      IF(AND(O11&lt;&gt;"", R11&lt;&gt;"", O11&gt;=50%, O11&lt;70%), "改善計画", ""),
    ""
  )
)</f>
        <v/>
      </c>
      <c r="AB11" s="137" t="str">
        <f>IF(
  $AC$6="１年度目",
    IF(AND(O11&lt;&gt;"", R11&lt;&gt;"", O11&gt;=30%, O11&lt;50%), "改善計画", ""),
  IF(
    $AC$6="２年度目",
      "",
    ""
  )
)</f>
        <v/>
      </c>
      <c r="AC11" s="137"/>
      <c r="AD11" s="138" t="str">
        <f>IF(
  $AC$6="１年度目",
    IF(AND(O11&lt;&gt;"",O11&lt;30%), "改善計画（継続不可審査対象）", ""),
  IF(
    $AC$6="２年度目",
      IF(AND(O11&lt;&gt;"", O11&lt;50%), "改善計画（継続不可審査対象）", ""),
    ""
  )
)</f>
        <v/>
      </c>
      <c r="AF11" s="244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6"/>
      <c r="BA11" s="70"/>
      <c r="BB11" s="70"/>
      <c r="BC11" s="70"/>
      <c r="BD11" s="70"/>
      <c r="BE11" s="70"/>
      <c r="BF11" s="70"/>
      <c r="BG11" s="70"/>
    </row>
    <row r="12" spans="1:59" s="2" customFormat="1" ht="60" customHeight="1" x14ac:dyDescent="0.15">
      <c r="B12" s="14" t="s">
        <v>5</v>
      </c>
      <c r="C12" s="21"/>
      <c r="D12" s="6"/>
      <c r="E12" s="7"/>
      <c r="F12" s="125" t="str">
        <f t="shared" si="0"/>
        <v/>
      </c>
      <c r="G12" s="184"/>
      <c r="H12" s="185"/>
      <c r="I12" s="186"/>
      <c r="J12" s="184"/>
      <c r="K12" s="185"/>
      <c r="L12" s="186"/>
      <c r="M12" s="96"/>
      <c r="N12" s="7"/>
      <c r="O12" s="125" t="str">
        <f t="shared" si="1"/>
        <v/>
      </c>
      <c r="P12" s="119"/>
      <c r="Q12" s="119"/>
      <c r="R12" s="130" t="str">
        <f t="shared" si="2"/>
        <v/>
      </c>
      <c r="S12" s="51"/>
      <c r="T12" s="5"/>
      <c r="U12" s="133" t="str">
        <f t="shared" si="3"/>
        <v/>
      </c>
      <c r="V12" s="210"/>
      <c r="W12" s="211"/>
      <c r="X12" s="101"/>
      <c r="Y12" s="139" t="str">
        <f t="shared" si="4"/>
        <v/>
      </c>
      <c r="Z12" s="140" t="str">
        <f t="shared" ref="Z12:Z18" si="5">IF(
  $AC$6="１年度目",
    IF(AND(O12&lt;&gt;"", R12&lt;&gt;"", O12&gt;=70%, R12&lt;85%), "改善計画", ""),
  IF(
    $AC$6="２年度目",
      IF(AND(O12&lt;&gt;"", R12&lt;&gt;"", O12&gt;=70%, R12&lt;85%), "改善計画", ""),
    ""
  )
)</f>
        <v/>
      </c>
      <c r="AA12" s="140" t="str">
        <f>IF(
  $AC$6="１年度目",
    IF(AND(O12&lt;&gt;"", R12&lt;&gt;"", O12&gt;=50%, O12&lt;70%), "改善計画", ""),
  IF(
    $AC$6="２年度目",
      IF(AND(O12&lt;&gt;"", R12&lt;&gt;"", O12&gt;=50%, O12&lt;70%), "改善計画", ""),
    ""
  )
)</f>
        <v/>
      </c>
      <c r="AB12" s="140" t="str">
        <f t="shared" ref="AB12:AB18" si="6">IF(
  $AC$6="１年度目",
    IF(AND(O12&lt;&gt;"", R12&lt;&gt;"", O12&gt;=30%, O12&lt;50%), "改善計画", ""),
  IF(
    $AC$6="２年度目",
      "",
    ""
  )
)</f>
        <v/>
      </c>
      <c r="AC12" s="140"/>
      <c r="AD12" s="141" t="str">
        <f t="shared" ref="AD12:AD18" si="7">IF(
  $AC$6="１年度目",
    IF(AND(O12&lt;&gt;"",O12&lt;30%), "改善計画（継続不可審査対象）", ""),
  IF(
    $AC$6="２年度目",
      IF(AND(O12&lt;&gt;"", O12&lt;50%), "改善計画（継続不可審査対象）", ""),
    ""
  )
)</f>
        <v/>
      </c>
      <c r="AF12" s="244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6"/>
      <c r="BA12" s="70"/>
      <c r="BB12" s="70"/>
      <c r="BC12" s="70"/>
      <c r="BD12" s="70"/>
      <c r="BE12" s="70"/>
      <c r="BF12" s="70"/>
      <c r="BG12" s="70"/>
    </row>
    <row r="13" spans="1:59" s="2" customFormat="1" ht="60" customHeight="1" x14ac:dyDescent="0.15">
      <c r="B13" s="14" t="s">
        <v>6</v>
      </c>
      <c r="C13" s="21"/>
      <c r="D13" s="6"/>
      <c r="E13" s="7"/>
      <c r="F13" s="125" t="str">
        <f t="shared" si="0"/>
        <v/>
      </c>
      <c r="G13" s="184"/>
      <c r="H13" s="185"/>
      <c r="I13" s="186"/>
      <c r="J13" s="184"/>
      <c r="K13" s="185"/>
      <c r="L13" s="186"/>
      <c r="M13" s="96"/>
      <c r="N13" s="7"/>
      <c r="O13" s="125" t="str">
        <f t="shared" si="1"/>
        <v/>
      </c>
      <c r="P13" s="119"/>
      <c r="Q13" s="119"/>
      <c r="R13" s="130" t="str">
        <f t="shared" ref="R13" si="8">IF(P13=0,"",Q13/P13)</f>
        <v/>
      </c>
      <c r="S13" s="51"/>
      <c r="T13" s="5"/>
      <c r="U13" s="133" t="str">
        <f t="shared" ref="U13" si="9">IF(S13=0,"",T13/S13)</f>
        <v/>
      </c>
      <c r="V13" s="184"/>
      <c r="W13" s="185"/>
      <c r="X13" s="124"/>
      <c r="Y13" s="139" t="str">
        <f t="shared" si="4"/>
        <v/>
      </c>
      <c r="Z13" s="140" t="str">
        <f t="shared" ref="Z13" si="10">IF(
  $AC$6="１年度目",
    IF(AND(O13&lt;&gt;"", R13&lt;&gt;"", O13&gt;=70%, R13&lt;85%), "改善計画", ""),
  IF(
    $AC$6="２年度目",
      IF(AND(O13&lt;&gt;"", R13&lt;&gt;"", O13&gt;=70%, R13&lt;85%), "改善計画", ""),
    ""
  )
)</f>
        <v/>
      </c>
      <c r="AA13" s="140" t="str">
        <f t="shared" ref="AA13" si="11">IF(
  $AC$6="１年度目",
    IF(AND(O13&lt;&gt;"", R13&lt;&gt;"", O13&gt;=50%, O13&lt;70%), "改善計画", ""),
  IF(
    $AC$6="２年度目",
      IF(AND(O13&lt;&gt;"", R13&lt;&gt;"", O13&gt;=50%, O13&lt;70%), "改善計画", ""),
    ""
  )
)</f>
        <v/>
      </c>
      <c r="AB13" s="140" t="str">
        <f t="shared" ref="AB13" si="12">IF(
  $AC$6="１年度目",
    IF(AND(O13&lt;&gt;"", R13&lt;&gt;"", O13&gt;=30%, O13&lt;50%), "改善計画", ""),
  IF(
    $AC$6="２年度目",
      "",
    ""
  )
)</f>
        <v/>
      </c>
      <c r="AC13" s="140"/>
      <c r="AD13" s="141" t="str">
        <f t="shared" ref="AD13" si="13">IF(
  $AC$6="１年度目",
    IF(AND(O13&lt;&gt;"",O13&lt;30%), "改善計画（継続不可審査対象）", ""),
  IF(
    $AC$6="２年度目",
      IF(AND(O13&lt;&gt;"", O13&lt;50%), "改善計画（継続不可審査対象）", ""),
    ""
  )
)</f>
        <v/>
      </c>
      <c r="AF13" s="414" t="s">
        <v>70</v>
      </c>
      <c r="AG13" s="415"/>
      <c r="AH13" s="415"/>
      <c r="AI13" s="415"/>
      <c r="AJ13" s="415"/>
      <c r="AK13" s="415"/>
      <c r="AL13" s="415"/>
      <c r="AM13" s="415"/>
      <c r="AN13" s="415"/>
      <c r="AO13" s="415"/>
      <c r="AP13" s="415"/>
      <c r="AQ13" s="415"/>
      <c r="AR13" s="415"/>
      <c r="AS13" s="415"/>
      <c r="AT13" s="415"/>
      <c r="AU13" s="415"/>
      <c r="AV13" s="415"/>
      <c r="AW13" s="415"/>
      <c r="AX13" s="415"/>
      <c r="AY13" s="415"/>
      <c r="AZ13" s="416"/>
      <c r="BA13" s="70"/>
      <c r="BB13" s="70"/>
      <c r="BC13" s="70"/>
      <c r="BD13" s="70"/>
      <c r="BE13" s="70"/>
      <c r="BF13" s="70"/>
      <c r="BG13" s="70"/>
    </row>
    <row r="14" spans="1:59" s="2" customFormat="1" ht="60" customHeight="1" x14ac:dyDescent="0.15">
      <c r="B14" s="14" t="s">
        <v>7</v>
      </c>
      <c r="C14" s="21"/>
      <c r="D14" s="6"/>
      <c r="E14" s="7"/>
      <c r="F14" s="125" t="str">
        <f t="shared" si="0"/>
        <v/>
      </c>
      <c r="G14" s="184"/>
      <c r="H14" s="185"/>
      <c r="I14" s="186"/>
      <c r="J14" s="184"/>
      <c r="K14" s="185"/>
      <c r="L14" s="186"/>
      <c r="M14" s="96"/>
      <c r="N14" s="7"/>
      <c r="O14" s="125" t="str">
        <f t="shared" si="1"/>
        <v/>
      </c>
      <c r="P14" s="119"/>
      <c r="Q14" s="119"/>
      <c r="R14" s="130" t="str">
        <f t="shared" si="2"/>
        <v/>
      </c>
      <c r="S14" s="51"/>
      <c r="T14" s="5"/>
      <c r="U14" s="133" t="str">
        <f t="shared" si="3"/>
        <v/>
      </c>
      <c r="V14" s="184"/>
      <c r="W14" s="185"/>
      <c r="X14" s="124"/>
      <c r="Y14" s="139" t="str">
        <f t="shared" si="4"/>
        <v/>
      </c>
      <c r="Z14" s="140" t="str">
        <f t="shared" si="5"/>
        <v/>
      </c>
      <c r="AA14" s="140" t="str">
        <f t="shared" ref="AA14" si="14">IF(
  $AC$6="１年度目",
    IF(AND(O14&lt;&gt;"", R14&lt;&gt;"", O14&gt;=50%, O14&lt;70%), "改善計画", ""),
  IF(
    $AC$6="２年度目",
      IF(AND(O14&lt;&gt;"", R14&lt;&gt;"", O14&gt;=50%, O14&lt;70%), "改善計画", ""),
    ""
  )
)</f>
        <v/>
      </c>
      <c r="AB14" s="140" t="str">
        <f t="shared" si="6"/>
        <v/>
      </c>
      <c r="AC14" s="140"/>
      <c r="AD14" s="141" t="str">
        <f t="shared" si="7"/>
        <v/>
      </c>
      <c r="AF14" s="417"/>
      <c r="AG14" s="418"/>
      <c r="AH14" s="418"/>
      <c r="AI14" s="418"/>
      <c r="AJ14" s="418"/>
      <c r="AK14" s="418"/>
      <c r="AL14" s="418"/>
      <c r="AM14" s="418"/>
      <c r="AN14" s="418"/>
      <c r="AO14" s="418"/>
      <c r="AP14" s="418"/>
      <c r="AQ14" s="418"/>
      <c r="AR14" s="418"/>
      <c r="AS14" s="418"/>
      <c r="AT14" s="418"/>
      <c r="AU14" s="418"/>
      <c r="AV14" s="418"/>
      <c r="AW14" s="418"/>
      <c r="AX14" s="418"/>
      <c r="AY14" s="418"/>
      <c r="AZ14" s="419"/>
      <c r="BA14" s="70"/>
      <c r="BB14" s="70"/>
      <c r="BC14" s="70"/>
      <c r="BD14" s="70"/>
      <c r="BE14" s="70"/>
      <c r="BF14" s="70"/>
      <c r="BG14" s="70"/>
    </row>
    <row r="15" spans="1:59" s="2" customFormat="1" ht="60" customHeight="1" x14ac:dyDescent="0.15">
      <c r="B15" s="14" t="s">
        <v>8</v>
      </c>
      <c r="C15" s="21"/>
      <c r="D15" s="6"/>
      <c r="E15" s="7"/>
      <c r="F15" s="125" t="str">
        <f t="shared" si="0"/>
        <v/>
      </c>
      <c r="G15" s="184"/>
      <c r="H15" s="185"/>
      <c r="I15" s="186"/>
      <c r="J15" s="184"/>
      <c r="K15" s="185"/>
      <c r="L15" s="186"/>
      <c r="M15" s="96"/>
      <c r="N15" s="7"/>
      <c r="O15" s="125" t="str">
        <f t="shared" si="1"/>
        <v/>
      </c>
      <c r="P15" s="119"/>
      <c r="Q15" s="119"/>
      <c r="R15" s="130" t="str">
        <f t="shared" ref="R15" si="15">IF(P15=0,"",Q15/P15)</f>
        <v/>
      </c>
      <c r="S15" s="51"/>
      <c r="T15" s="5"/>
      <c r="U15" s="133" t="str">
        <f t="shared" ref="U15" si="16">IF(S15=0,"",T15/S15)</f>
        <v/>
      </c>
      <c r="V15" s="184"/>
      <c r="W15" s="185"/>
      <c r="X15" s="124"/>
      <c r="Y15" s="139" t="str">
        <f t="shared" si="4"/>
        <v/>
      </c>
      <c r="Z15" s="140" t="str">
        <f t="shared" ref="Z15" si="17">IF(
  $AC$6="１年度目",
    IF(AND(O15&lt;&gt;"", R15&lt;&gt;"", O15&gt;=70%, R15&lt;85%), "改善計画", ""),
  IF(
    $AC$6="２年度目",
      IF(AND(O15&lt;&gt;"", R15&lt;&gt;"", O15&gt;=70%, R15&lt;85%), "改善計画", ""),
    ""
  )
)</f>
        <v/>
      </c>
      <c r="AA15" s="140" t="str">
        <f t="shared" ref="AA15" si="18">IF(
  $AC$6="１年度目",
    IF(AND(O15&lt;&gt;"", R15&lt;&gt;"", O15&gt;=50%, O15&lt;70%), "改善計画", ""),
  IF(
    $AC$6="２年度目",
      IF(AND(O15&lt;&gt;"", R15&lt;&gt;"", O15&gt;=50%, O15&lt;70%), "改善計画", ""),
    ""
  )
)</f>
        <v/>
      </c>
      <c r="AB15" s="140" t="str">
        <f t="shared" ref="AB15" si="19">IF(
  $AC$6="１年度目",
    IF(AND(O15&lt;&gt;"", R15&lt;&gt;"", O15&gt;=30%, O15&lt;50%), "改善計画", ""),
  IF(
    $AC$6="２年度目",
      "",
    ""
  )
)</f>
        <v/>
      </c>
      <c r="AC15" s="140"/>
      <c r="AD15" s="141" t="str">
        <f t="shared" ref="AD15" si="20">IF(
  $AC$6="１年度目",
    IF(AND(O15&lt;&gt;"",O15&lt;30%), "改善計画（継続不可審査対象）", ""),
  IF(
    $AC$6="２年度目",
      IF(AND(O15&lt;&gt;"", O15&lt;50%), "改善計画（継続不可審査対象）", ""),
    ""
  )
)</f>
        <v/>
      </c>
      <c r="AF15" s="417"/>
      <c r="AG15" s="418"/>
      <c r="AH15" s="418"/>
      <c r="AI15" s="418"/>
      <c r="AJ15" s="418"/>
      <c r="AK15" s="418"/>
      <c r="AL15" s="418"/>
      <c r="AM15" s="418"/>
      <c r="AN15" s="418"/>
      <c r="AO15" s="418"/>
      <c r="AP15" s="418"/>
      <c r="AQ15" s="418"/>
      <c r="AR15" s="418"/>
      <c r="AS15" s="418"/>
      <c r="AT15" s="418"/>
      <c r="AU15" s="418"/>
      <c r="AV15" s="418"/>
      <c r="AW15" s="418"/>
      <c r="AX15" s="418"/>
      <c r="AY15" s="418"/>
      <c r="AZ15" s="419"/>
      <c r="BA15" s="70"/>
      <c r="BB15" s="70"/>
      <c r="BC15" s="70"/>
      <c r="BD15" s="70"/>
      <c r="BE15" s="70"/>
      <c r="BF15" s="70"/>
      <c r="BG15" s="70"/>
    </row>
    <row r="16" spans="1:59" s="2" customFormat="1" ht="60" customHeight="1" x14ac:dyDescent="0.15">
      <c r="B16" s="14" t="s">
        <v>63</v>
      </c>
      <c r="C16" s="21"/>
      <c r="D16" s="6"/>
      <c r="E16" s="7"/>
      <c r="F16" s="125" t="str">
        <f t="shared" si="0"/>
        <v/>
      </c>
      <c r="G16" s="184"/>
      <c r="H16" s="185"/>
      <c r="I16" s="186"/>
      <c r="J16" s="184"/>
      <c r="K16" s="185"/>
      <c r="L16" s="186"/>
      <c r="M16" s="96"/>
      <c r="N16" s="7"/>
      <c r="O16" s="125" t="str">
        <f t="shared" si="1"/>
        <v/>
      </c>
      <c r="P16" s="119"/>
      <c r="Q16" s="119"/>
      <c r="R16" s="130" t="str">
        <f t="shared" si="2"/>
        <v/>
      </c>
      <c r="S16" s="51"/>
      <c r="T16" s="5"/>
      <c r="U16" s="133" t="str">
        <f t="shared" si="3"/>
        <v/>
      </c>
      <c r="V16" s="184"/>
      <c r="W16" s="185"/>
      <c r="X16" s="101"/>
      <c r="Y16" s="139" t="str">
        <f t="shared" si="4"/>
        <v/>
      </c>
      <c r="Z16" s="140" t="str">
        <f t="shared" si="5"/>
        <v/>
      </c>
      <c r="AA16" s="140" t="str">
        <f t="shared" ref="AA16:AA18" si="21">IF(
  $AC$6="１年度目",
    IF(AND(O16&lt;&gt;"", R16&lt;&gt;"", O16&gt;=50%, O16&lt;70%), "改善計画", ""),
  IF(
    $AC$6="２年度目",
      IF(AND(O16&lt;&gt;"", R16&lt;&gt;"", O16&gt;=50%, O16&lt;70%), "改善計画", ""),
    ""
  )
)</f>
        <v/>
      </c>
      <c r="AB16" s="140" t="str">
        <f t="shared" si="6"/>
        <v/>
      </c>
      <c r="AC16" s="140"/>
      <c r="AD16" s="141" t="str">
        <f t="shared" si="7"/>
        <v/>
      </c>
      <c r="AF16" s="417"/>
      <c r="AG16" s="418"/>
      <c r="AH16" s="418"/>
      <c r="AI16" s="418"/>
      <c r="AJ16" s="418"/>
      <c r="AK16" s="418"/>
      <c r="AL16" s="418"/>
      <c r="AM16" s="418"/>
      <c r="AN16" s="418"/>
      <c r="AO16" s="418"/>
      <c r="AP16" s="418"/>
      <c r="AQ16" s="418"/>
      <c r="AR16" s="418"/>
      <c r="AS16" s="418"/>
      <c r="AT16" s="418"/>
      <c r="AU16" s="418"/>
      <c r="AV16" s="418"/>
      <c r="AW16" s="418"/>
      <c r="AX16" s="418"/>
      <c r="AY16" s="418"/>
      <c r="AZ16" s="419"/>
      <c r="BA16" s="70"/>
      <c r="BB16" s="70"/>
      <c r="BC16" s="70"/>
      <c r="BD16" s="70"/>
      <c r="BE16" s="70"/>
      <c r="BF16" s="70"/>
      <c r="BG16" s="70"/>
    </row>
    <row r="17" spans="1:59" s="2" customFormat="1" ht="60" customHeight="1" x14ac:dyDescent="0.15">
      <c r="B17" s="14" t="s">
        <v>64</v>
      </c>
      <c r="C17" s="8"/>
      <c r="D17" s="7"/>
      <c r="E17" s="7"/>
      <c r="F17" s="126" t="str">
        <f t="shared" si="0"/>
        <v/>
      </c>
      <c r="G17" s="184"/>
      <c r="H17" s="185"/>
      <c r="I17" s="186"/>
      <c r="J17" s="184"/>
      <c r="K17" s="185"/>
      <c r="L17" s="186"/>
      <c r="M17" s="97"/>
      <c r="N17" s="7"/>
      <c r="O17" s="126" t="str">
        <f t="shared" si="1"/>
        <v/>
      </c>
      <c r="P17" s="119"/>
      <c r="Q17" s="119"/>
      <c r="R17" s="130" t="str">
        <f t="shared" si="2"/>
        <v/>
      </c>
      <c r="S17" s="52"/>
      <c r="T17" s="9"/>
      <c r="U17" s="133" t="str">
        <f t="shared" si="3"/>
        <v/>
      </c>
      <c r="V17" s="184"/>
      <c r="W17" s="185"/>
      <c r="X17" s="101"/>
      <c r="Y17" s="139" t="str">
        <f t="shared" si="4"/>
        <v/>
      </c>
      <c r="Z17" s="140" t="str">
        <f t="shared" si="5"/>
        <v/>
      </c>
      <c r="AA17" s="140" t="str">
        <f t="shared" si="21"/>
        <v/>
      </c>
      <c r="AB17" s="140" t="str">
        <f t="shared" si="6"/>
        <v/>
      </c>
      <c r="AC17" s="140"/>
      <c r="AD17" s="141" t="str">
        <f t="shared" si="7"/>
        <v/>
      </c>
      <c r="AF17" s="417"/>
      <c r="AG17" s="418"/>
      <c r="AH17" s="418"/>
      <c r="AI17" s="418"/>
      <c r="AJ17" s="418"/>
      <c r="AK17" s="418"/>
      <c r="AL17" s="418"/>
      <c r="AM17" s="418"/>
      <c r="AN17" s="418"/>
      <c r="AO17" s="418"/>
      <c r="AP17" s="418"/>
      <c r="AQ17" s="418"/>
      <c r="AR17" s="418"/>
      <c r="AS17" s="418"/>
      <c r="AT17" s="418"/>
      <c r="AU17" s="418"/>
      <c r="AV17" s="418"/>
      <c r="AW17" s="418"/>
      <c r="AX17" s="418"/>
      <c r="AY17" s="418"/>
      <c r="AZ17" s="419"/>
      <c r="BA17" s="70"/>
      <c r="BB17" s="70"/>
      <c r="BC17" s="70"/>
      <c r="BD17" s="70"/>
      <c r="BE17" s="70"/>
      <c r="BF17" s="70"/>
      <c r="BG17" s="70"/>
    </row>
    <row r="18" spans="1:59" ht="60" customHeight="1" thickBot="1" x14ac:dyDescent="0.2">
      <c r="B18" s="79" t="s">
        <v>65</v>
      </c>
      <c r="C18" s="10"/>
      <c r="D18" s="11"/>
      <c r="E18" s="11"/>
      <c r="F18" s="127" t="str">
        <f t="shared" si="0"/>
        <v/>
      </c>
      <c r="G18" s="207"/>
      <c r="H18" s="208"/>
      <c r="I18" s="209"/>
      <c r="J18" s="207"/>
      <c r="K18" s="208"/>
      <c r="L18" s="209"/>
      <c r="M18" s="98"/>
      <c r="N18" s="11"/>
      <c r="O18" s="127" t="str">
        <f t="shared" si="1"/>
        <v/>
      </c>
      <c r="P18" s="120"/>
      <c r="Q18" s="120"/>
      <c r="R18" s="131" t="str">
        <f t="shared" si="2"/>
        <v/>
      </c>
      <c r="S18" s="53"/>
      <c r="T18" s="12"/>
      <c r="U18" s="134" t="str">
        <f t="shared" si="3"/>
        <v/>
      </c>
      <c r="V18" s="207"/>
      <c r="W18" s="208"/>
      <c r="X18" s="103"/>
      <c r="Y18" s="142" t="str">
        <f t="shared" si="4"/>
        <v/>
      </c>
      <c r="Z18" s="143" t="str">
        <f t="shared" si="5"/>
        <v/>
      </c>
      <c r="AA18" s="143" t="str">
        <f t="shared" si="21"/>
        <v/>
      </c>
      <c r="AB18" s="143" t="str">
        <f t="shared" si="6"/>
        <v/>
      </c>
      <c r="AC18" s="143"/>
      <c r="AD18" s="144" t="str">
        <f t="shared" si="7"/>
        <v/>
      </c>
      <c r="AF18" s="417"/>
      <c r="AG18" s="418"/>
      <c r="AH18" s="418"/>
      <c r="AI18" s="418"/>
      <c r="AJ18" s="418"/>
      <c r="AK18" s="418"/>
      <c r="AL18" s="418"/>
      <c r="AM18" s="418"/>
      <c r="AN18" s="418"/>
      <c r="AO18" s="418"/>
      <c r="AP18" s="418"/>
      <c r="AQ18" s="418"/>
      <c r="AR18" s="418"/>
      <c r="AS18" s="418"/>
      <c r="AT18" s="418"/>
      <c r="AU18" s="418"/>
      <c r="AV18" s="418"/>
      <c r="AW18" s="418"/>
      <c r="AX18" s="418"/>
      <c r="AY18" s="418"/>
      <c r="AZ18" s="419"/>
      <c r="BA18" s="70"/>
      <c r="BB18" s="70"/>
      <c r="BC18" s="70"/>
      <c r="BD18" s="70"/>
      <c r="BE18" s="70"/>
      <c r="BF18" s="70"/>
      <c r="BG18" s="70"/>
    </row>
    <row r="19" spans="1:59" ht="38.25" customHeight="1" thickBot="1" x14ac:dyDescent="0.2">
      <c r="B19" s="281" t="s">
        <v>0</v>
      </c>
      <c r="C19" s="282"/>
      <c r="D19" s="22">
        <f>SUM(D11:D18)</f>
        <v>0</v>
      </c>
      <c r="E19" s="22">
        <f>SUM(E11:E18)</f>
        <v>0</v>
      </c>
      <c r="F19" s="128" t="str">
        <f>IF(OR(D19=0,E19=0),"",E19/D19)</f>
        <v/>
      </c>
      <c r="G19" s="283"/>
      <c r="H19" s="284"/>
      <c r="I19" s="285"/>
      <c r="J19" s="283"/>
      <c r="K19" s="284"/>
      <c r="L19" s="285"/>
      <c r="M19" s="99">
        <f>SUM(M11:M18)</f>
        <v>0</v>
      </c>
      <c r="N19" s="22">
        <f>SUM(N11:N18)</f>
        <v>0</v>
      </c>
      <c r="O19" s="128" t="str">
        <f>IF(OR(M19=0,N19=0),"",N19/M19)</f>
        <v/>
      </c>
      <c r="P19" s="177">
        <f>SUM(P11:P18)</f>
        <v>0</v>
      </c>
      <c r="Q19" s="177">
        <f>SUM(Q11:Q18)</f>
        <v>0</v>
      </c>
      <c r="R19" s="132" t="str">
        <f t="shared" si="2"/>
        <v/>
      </c>
      <c r="S19" s="54">
        <f>SUM(S11:S18)</f>
        <v>0</v>
      </c>
      <c r="T19" s="23">
        <f>SUM(T11:T18)</f>
        <v>0</v>
      </c>
      <c r="U19" s="135" t="str">
        <f t="shared" si="3"/>
        <v/>
      </c>
      <c r="V19" s="283"/>
      <c r="W19" s="284"/>
      <c r="X19" s="102"/>
      <c r="Y19" s="90"/>
      <c r="Z19" s="81"/>
      <c r="AA19" s="81"/>
      <c r="AB19" s="81"/>
      <c r="AC19" s="81"/>
      <c r="AD19" s="81"/>
      <c r="AF19" s="417"/>
      <c r="AG19" s="418"/>
      <c r="AH19" s="418"/>
      <c r="AI19" s="418"/>
      <c r="AJ19" s="418"/>
      <c r="AK19" s="418"/>
      <c r="AL19" s="418"/>
      <c r="AM19" s="418"/>
      <c r="AN19" s="418"/>
      <c r="AO19" s="418"/>
      <c r="AP19" s="418"/>
      <c r="AQ19" s="418"/>
      <c r="AR19" s="418"/>
      <c r="AS19" s="418"/>
      <c r="AT19" s="418"/>
      <c r="AU19" s="418"/>
      <c r="AV19" s="418"/>
      <c r="AW19" s="418"/>
      <c r="AX19" s="418"/>
      <c r="AY19" s="418"/>
      <c r="AZ19" s="419"/>
      <c r="BA19" s="70"/>
      <c r="BB19" s="70"/>
      <c r="BC19" s="70"/>
      <c r="BD19" s="70"/>
      <c r="BE19" s="70"/>
      <c r="BF19" s="70"/>
      <c r="BG19" s="70"/>
    </row>
    <row r="20" spans="1:59" ht="11.25" customHeight="1" x14ac:dyDescent="0.15">
      <c r="D20" s="58"/>
      <c r="E20" s="58"/>
      <c r="F20" s="59"/>
      <c r="G20" s="59"/>
      <c r="H20" s="49"/>
      <c r="I20" s="63"/>
      <c r="J20" s="59"/>
      <c r="K20" s="49"/>
      <c r="L20" s="63"/>
      <c r="M20" s="24"/>
      <c r="N20" s="24"/>
      <c r="O20" s="25"/>
      <c r="P20" s="25"/>
      <c r="Q20" s="25"/>
      <c r="S20" s="25"/>
      <c r="T20" s="25"/>
      <c r="U20" s="25"/>
      <c r="V20" s="25"/>
      <c r="AF20" s="417"/>
      <c r="AG20" s="418"/>
      <c r="AH20" s="418"/>
      <c r="AI20" s="418"/>
      <c r="AJ20" s="418"/>
      <c r="AK20" s="418"/>
      <c r="AL20" s="418"/>
      <c r="AM20" s="418"/>
      <c r="AN20" s="418"/>
      <c r="AO20" s="418"/>
      <c r="AP20" s="418"/>
      <c r="AQ20" s="418"/>
      <c r="AR20" s="418"/>
      <c r="AS20" s="418"/>
      <c r="AT20" s="418"/>
      <c r="AU20" s="418"/>
      <c r="AV20" s="418"/>
      <c r="AW20" s="418"/>
      <c r="AX20" s="418"/>
      <c r="AY20" s="418"/>
      <c r="AZ20" s="419"/>
      <c r="BA20" s="70"/>
      <c r="BB20" s="70"/>
      <c r="BC20" s="70"/>
      <c r="BD20" s="70"/>
      <c r="BE20" s="70"/>
      <c r="BF20" s="70"/>
      <c r="BG20" s="70"/>
    </row>
    <row r="21" spans="1:59" s="2" customFormat="1" ht="30" customHeight="1" thickBot="1" x14ac:dyDescent="0.2">
      <c r="A21" s="45" t="s">
        <v>10</v>
      </c>
      <c r="D21" s="48"/>
      <c r="E21" s="48"/>
      <c r="F21" s="48"/>
      <c r="G21" s="48"/>
      <c r="H21" s="48"/>
      <c r="I21" s="64"/>
      <c r="J21" s="48"/>
      <c r="K21" s="48"/>
      <c r="L21" s="64"/>
      <c r="AF21" s="417"/>
      <c r="AG21" s="418"/>
      <c r="AH21" s="418"/>
      <c r="AI21" s="418"/>
      <c r="AJ21" s="418"/>
      <c r="AK21" s="418"/>
      <c r="AL21" s="418"/>
      <c r="AM21" s="418"/>
      <c r="AN21" s="418"/>
      <c r="AO21" s="418"/>
      <c r="AP21" s="418"/>
      <c r="AQ21" s="418"/>
      <c r="AR21" s="418"/>
      <c r="AS21" s="418"/>
      <c r="AT21" s="418"/>
      <c r="AU21" s="418"/>
      <c r="AV21" s="418"/>
      <c r="AW21" s="418"/>
      <c r="AX21" s="418"/>
      <c r="AY21" s="418"/>
      <c r="AZ21" s="419"/>
      <c r="BA21" s="70"/>
      <c r="BB21" s="70"/>
      <c r="BC21" s="70"/>
      <c r="BD21" s="70"/>
      <c r="BE21" s="70"/>
      <c r="BF21" s="70"/>
      <c r="BG21" s="70"/>
    </row>
    <row r="22" spans="1:59" s="19" customFormat="1" ht="33.75" customHeight="1" x14ac:dyDescent="0.15">
      <c r="A22" s="72"/>
      <c r="B22" s="251" t="s">
        <v>14</v>
      </c>
      <c r="C22" s="286" t="s">
        <v>15</v>
      </c>
      <c r="D22" s="257" t="str">
        <f>D7</f>
        <v>①中間報告（９月末時点）</v>
      </c>
      <c r="E22" s="257"/>
      <c r="F22" s="257"/>
      <c r="G22" s="257"/>
      <c r="H22" s="257"/>
      <c r="I22" s="257"/>
      <c r="J22" s="257"/>
      <c r="K22" s="257"/>
      <c r="L22" s="258"/>
      <c r="M22" s="257" t="str">
        <f>M7</f>
        <v>②中間報告（２月末時点）※３年度目は３月末時点</v>
      </c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93"/>
      <c r="Y22" s="230" t="s">
        <v>57</v>
      </c>
      <c r="Z22" s="231"/>
      <c r="AA22" s="231"/>
      <c r="AB22" s="231"/>
      <c r="AC22" s="231"/>
      <c r="AD22" s="232"/>
      <c r="AE22" s="72"/>
      <c r="AF22" s="417"/>
      <c r="AG22" s="418"/>
      <c r="AH22" s="418"/>
      <c r="AI22" s="418"/>
      <c r="AJ22" s="418"/>
      <c r="AK22" s="418"/>
      <c r="AL22" s="418"/>
      <c r="AM22" s="418"/>
      <c r="AN22" s="418"/>
      <c r="AO22" s="418"/>
      <c r="AP22" s="418"/>
      <c r="AQ22" s="418"/>
      <c r="AR22" s="418"/>
      <c r="AS22" s="418"/>
      <c r="AT22" s="418"/>
      <c r="AU22" s="418"/>
      <c r="AV22" s="418"/>
      <c r="AW22" s="418"/>
      <c r="AX22" s="418"/>
      <c r="AY22" s="418"/>
      <c r="AZ22" s="419"/>
      <c r="BA22" s="70"/>
      <c r="BB22" s="70"/>
      <c r="BC22" s="70"/>
      <c r="BD22" s="70"/>
      <c r="BE22" s="70"/>
      <c r="BF22" s="70"/>
      <c r="BG22" s="70"/>
    </row>
    <row r="23" spans="1:59" s="19" customFormat="1" ht="33.75" customHeight="1" x14ac:dyDescent="0.15">
      <c r="A23" s="72"/>
      <c r="B23" s="252"/>
      <c r="C23" s="287"/>
      <c r="D23" s="260" t="s">
        <v>16</v>
      </c>
      <c r="E23" s="260"/>
      <c r="F23" s="261"/>
      <c r="G23" s="217" t="s">
        <v>28</v>
      </c>
      <c r="H23" s="289"/>
      <c r="I23" s="290"/>
      <c r="J23" s="297" t="s">
        <v>34</v>
      </c>
      <c r="K23" s="289"/>
      <c r="L23" s="290"/>
      <c r="M23" s="260" t="s">
        <v>16</v>
      </c>
      <c r="N23" s="260"/>
      <c r="O23" s="261"/>
      <c r="P23" s="304" t="s">
        <v>22</v>
      </c>
      <c r="Q23" s="266"/>
      <c r="R23" s="267"/>
      <c r="S23" s="304" t="s">
        <v>17</v>
      </c>
      <c r="T23" s="266"/>
      <c r="U23" s="267"/>
      <c r="V23" s="217" t="s">
        <v>35</v>
      </c>
      <c r="W23" s="289"/>
      <c r="X23" s="278" t="s">
        <v>61</v>
      </c>
      <c r="Y23" s="380" t="str">
        <f t="shared" ref="Y23:AD23" si="22">Y8</f>
        <v/>
      </c>
      <c r="Z23" s="377" t="str">
        <f t="shared" si="22"/>
        <v/>
      </c>
      <c r="AA23" s="377" t="str">
        <f t="shared" si="22"/>
        <v/>
      </c>
      <c r="AB23" s="377" t="str">
        <f t="shared" si="22"/>
        <v/>
      </c>
      <c r="AC23" s="377" t="str">
        <f t="shared" si="22"/>
        <v/>
      </c>
      <c r="AD23" s="374" t="str">
        <f t="shared" si="22"/>
        <v/>
      </c>
      <c r="AE23" s="72"/>
      <c r="AF23" s="417"/>
      <c r="AG23" s="418"/>
      <c r="AH23" s="418"/>
      <c r="AI23" s="418"/>
      <c r="AJ23" s="418"/>
      <c r="AK23" s="418"/>
      <c r="AL23" s="418"/>
      <c r="AM23" s="418"/>
      <c r="AN23" s="418"/>
      <c r="AO23" s="418"/>
      <c r="AP23" s="418"/>
      <c r="AQ23" s="418"/>
      <c r="AR23" s="418"/>
      <c r="AS23" s="418"/>
      <c r="AT23" s="418"/>
      <c r="AU23" s="418"/>
      <c r="AV23" s="418"/>
      <c r="AW23" s="418"/>
      <c r="AX23" s="418"/>
      <c r="AY23" s="418"/>
      <c r="AZ23" s="419"/>
      <c r="BA23" s="70"/>
      <c r="BB23" s="70"/>
      <c r="BC23" s="70"/>
      <c r="BD23" s="70"/>
      <c r="BE23" s="70"/>
      <c r="BF23" s="70"/>
      <c r="BG23" s="70"/>
    </row>
    <row r="24" spans="1:59" s="19" customFormat="1" ht="20.25" customHeight="1" x14ac:dyDescent="0.15">
      <c r="A24" s="72"/>
      <c r="B24" s="252"/>
      <c r="C24" s="287"/>
      <c r="D24" s="261" t="s">
        <v>2</v>
      </c>
      <c r="E24" s="225" t="s">
        <v>18</v>
      </c>
      <c r="F24" s="227" t="s">
        <v>27</v>
      </c>
      <c r="G24" s="291"/>
      <c r="H24" s="292"/>
      <c r="I24" s="293"/>
      <c r="J24" s="298"/>
      <c r="K24" s="292"/>
      <c r="L24" s="293"/>
      <c r="M24" s="267" t="s">
        <v>2</v>
      </c>
      <c r="N24" s="225" t="s">
        <v>18</v>
      </c>
      <c r="O24" s="223" t="s">
        <v>1</v>
      </c>
      <c r="P24" s="274" t="s">
        <v>19</v>
      </c>
      <c r="Q24" s="274" t="s">
        <v>20</v>
      </c>
      <c r="R24" s="275" t="s">
        <v>21</v>
      </c>
      <c r="S24" s="271" t="s">
        <v>2</v>
      </c>
      <c r="T24" s="270" t="s">
        <v>18</v>
      </c>
      <c r="U24" s="271" t="s">
        <v>1</v>
      </c>
      <c r="V24" s="291"/>
      <c r="W24" s="292"/>
      <c r="X24" s="279"/>
      <c r="Y24" s="381"/>
      <c r="Z24" s="378"/>
      <c r="AA24" s="378"/>
      <c r="AB24" s="378"/>
      <c r="AC24" s="378"/>
      <c r="AD24" s="375"/>
      <c r="AE24" s="72"/>
      <c r="AF24" s="417"/>
      <c r="AG24" s="418"/>
      <c r="AH24" s="418"/>
      <c r="AI24" s="418"/>
      <c r="AJ24" s="418"/>
      <c r="AK24" s="418"/>
      <c r="AL24" s="418"/>
      <c r="AM24" s="418"/>
      <c r="AN24" s="418"/>
      <c r="AO24" s="418"/>
      <c r="AP24" s="418"/>
      <c r="AQ24" s="418"/>
      <c r="AR24" s="418"/>
      <c r="AS24" s="418"/>
      <c r="AT24" s="418"/>
      <c r="AU24" s="418"/>
      <c r="AV24" s="418"/>
      <c r="AW24" s="418"/>
      <c r="AX24" s="418"/>
      <c r="AY24" s="418"/>
      <c r="AZ24" s="419"/>
      <c r="BA24" s="70"/>
      <c r="BB24" s="70"/>
      <c r="BC24" s="70"/>
      <c r="BD24" s="70"/>
      <c r="BE24" s="70"/>
      <c r="BF24" s="70"/>
      <c r="BG24" s="70"/>
    </row>
    <row r="25" spans="1:59" s="20" customFormat="1" ht="104.25" customHeight="1" thickBot="1" x14ac:dyDescent="0.2">
      <c r="A25" s="73"/>
      <c r="B25" s="253"/>
      <c r="C25" s="288"/>
      <c r="D25" s="269"/>
      <c r="E25" s="226"/>
      <c r="F25" s="228"/>
      <c r="G25" s="294"/>
      <c r="H25" s="295"/>
      <c r="I25" s="296"/>
      <c r="J25" s="299"/>
      <c r="K25" s="295"/>
      <c r="L25" s="296"/>
      <c r="M25" s="300"/>
      <c r="N25" s="226"/>
      <c r="O25" s="224"/>
      <c r="P25" s="270"/>
      <c r="Q25" s="270"/>
      <c r="R25" s="276"/>
      <c r="S25" s="228"/>
      <c r="T25" s="228"/>
      <c r="U25" s="228"/>
      <c r="V25" s="294"/>
      <c r="W25" s="295"/>
      <c r="X25" s="280"/>
      <c r="Y25" s="382"/>
      <c r="Z25" s="379"/>
      <c r="AA25" s="379"/>
      <c r="AB25" s="379"/>
      <c r="AC25" s="379"/>
      <c r="AD25" s="376"/>
      <c r="AE25" s="73"/>
      <c r="AF25" s="417"/>
      <c r="AG25" s="418"/>
      <c r="AH25" s="418"/>
      <c r="AI25" s="418"/>
      <c r="AJ25" s="418"/>
      <c r="AK25" s="418"/>
      <c r="AL25" s="418"/>
      <c r="AM25" s="418"/>
      <c r="AN25" s="418"/>
      <c r="AO25" s="418"/>
      <c r="AP25" s="418"/>
      <c r="AQ25" s="418"/>
      <c r="AR25" s="418"/>
      <c r="AS25" s="418"/>
      <c r="AT25" s="418"/>
      <c r="AU25" s="418"/>
      <c r="AV25" s="418"/>
      <c r="AW25" s="418"/>
      <c r="AX25" s="418"/>
      <c r="AY25" s="418"/>
      <c r="AZ25" s="419"/>
      <c r="BA25" s="70"/>
      <c r="BB25" s="70"/>
      <c r="BC25" s="70"/>
      <c r="BD25" s="70"/>
      <c r="BE25" s="70"/>
      <c r="BF25" s="70"/>
      <c r="BG25" s="70"/>
    </row>
    <row r="26" spans="1:59" s="2" customFormat="1" ht="60" customHeight="1" x14ac:dyDescent="0.15">
      <c r="B26" s="80" t="s">
        <v>4</v>
      </c>
      <c r="C26" s="113"/>
      <c r="D26" s="55"/>
      <c r="E26" s="13"/>
      <c r="F26" s="125" t="str">
        <f t="shared" ref="F26:F34" si="23">IF(D26=0,"",E26/D26)</f>
        <v/>
      </c>
      <c r="G26" s="204"/>
      <c r="H26" s="205"/>
      <c r="I26" s="206"/>
      <c r="J26" s="204"/>
      <c r="K26" s="205"/>
      <c r="L26" s="206"/>
      <c r="M26" s="55"/>
      <c r="N26" s="13"/>
      <c r="O26" s="125" t="str">
        <f>IF(M26=0,"",N26/M26)</f>
        <v/>
      </c>
      <c r="P26" s="118"/>
      <c r="Q26" s="118"/>
      <c r="R26" s="145" t="str">
        <f>IF(P26=0,"",Q26/P26)</f>
        <v/>
      </c>
      <c r="S26" s="51"/>
      <c r="T26" s="5"/>
      <c r="U26" s="148" t="str">
        <f t="shared" ref="U26:U34" si="24">IF(S26=0,"",T26/S26)</f>
        <v/>
      </c>
      <c r="V26" s="204"/>
      <c r="W26" s="205"/>
      <c r="X26" s="100"/>
      <c r="Y26" s="136" t="str">
        <f>IF(
$AC$6="１年度目",
IF(AND(O26&lt;&gt;"",U26&lt;&gt;"",O26&gt;=70%,U26&gt;=30%),"継続",""),
IF(
$AC$6="２年度目",
IF(AND(O26&lt;&gt;"",U26&lt;&gt;"",O26&gt;=70%,U26&gt;=50%),"継続",""),
""
))</f>
        <v/>
      </c>
      <c r="Z26" s="137" t="str">
        <f>IF(
$AC$6="１年度目",
IF(AND(O26&lt;&gt;"",U26&lt;&gt;"",O26&gt;=70%,U26&lt;30%),"改善計画",""),
IF(
$AC$6="２年度目",
IF(AND(O26&lt;&gt;"",U26&lt;&gt;"",O26&gt;=70%,U26&lt;50%),"改善計画",""),
""
))</f>
        <v/>
      </c>
      <c r="AA26" s="137" t="str">
        <f>IF(
  $AC$6="１年度目",
    IF(AND(O26&lt;&gt;"", T26&lt;&gt;"", O26&gt;=50%, O26&lt;70%), "改善計画", ""),
  IF(
    $AC$6="２年度目",
      IF(AND(O26&lt;&gt;"", T26&lt;&gt;"", O26&gt;=50%, O26&lt;70%, T26&gt;=1), "改善計画", ""),
    ""
  )
)</f>
        <v/>
      </c>
      <c r="AB26" s="137" t="str">
        <f>IF(
  $AC$6="１年度目",
    IF(AND(COUNTBLANK(O26)=0, COUNTBLANK(T26)=0, O26&gt;=30%, O26&lt;50%, T26&gt;=1), "改善計画", ""),
  IF(
    $AC$6="２年度目",
      "",
    ""
  )
)</f>
        <v/>
      </c>
      <c r="AC26" s="137" t="str">
        <f>IF(
  $AC$6="１年度目",
    IF(AND(COUNTBLANK(O26)=0, COUNTBLANK(T26)=0, O26&gt;=30%, O26&lt;50%, T26=0), "改善計画（継続不可審査対象）", ""),
  IF(
    $AC$6="２年度目",
      IF(AND(COUNTBLANK(O26)=0, COUNTBLANK(T26)=0, O26&gt;=50%, O26&lt;70%, T26=0), "改善計画（継続不可審査対象）", ""),
    ""
  )
)</f>
        <v/>
      </c>
      <c r="AD26" s="138" t="str">
        <f>IF(
  $AC$6="１年度目",
    IF(AND(O26&lt;&gt;"", O26&lt;30%), "改善計画（継続不可審査対象）", ""),
  IF(
    $AC$6="２年度目",
      IF(AND(O26&lt;&gt;"", O26&lt;50%), "改善計画（継続不可審査対象）", ""),
    ""
  )
)</f>
        <v/>
      </c>
      <c r="AF26" s="417"/>
      <c r="AG26" s="418"/>
      <c r="AH26" s="418"/>
      <c r="AI26" s="418"/>
      <c r="AJ26" s="418"/>
      <c r="AK26" s="418"/>
      <c r="AL26" s="418"/>
      <c r="AM26" s="418"/>
      <c r="AN26" s="418"/>
      <c r="AO26" s="418"/>
      <c r="AP26" s="418"/>
      <c r="AQ26" s="418"/>
      <c r="AR26" s="418"/>
      <c r="AS26" s="418"/>
      <c r="AT26" s="418"/>
      <c r="AU26" s="418"/>
      <c r="AV26" s="418"/>
      <c r="AW26" s="418"/>
      <c r="AX26" s="418"/>
      <c r="AY26" s="418"/>
      <c r="AZ26" s="419"/>
      <c r="BA26" s="70"/>
      <c r="BB26" s="70"/>
      <c r="BC26" s="70"/>
      <c r="BD26" s="70"/>
      <c r="BE26" s="70"/>
      <c r="BF26" s="70"/>
      <c r="BG26" s="70"/>
    </row>
    <row r="27" spans="1:59" s="2" customFormat="1" ht="60" customHeight="1" x14ac:dyDescent="0.15">
      <c r="B27" s="14" t="s">
        <v>5</v>
      </c>
      <c r="C27" s="114"/>
      <c r="D27" s="56"/>
      <c r="E27" s="15"/>
      <c r="F27" s="126" t="str">
        <f t="shared" si="23"/>
        <v/>
      </c>
      <c r="G27" s="184"/>
      <c r="H27" s="185"/>
      <c r="I27" s="186"/>
      <c r="J27" s="184"/>
      <c r="K27" s="185"/>
      <c r="L27" s="186"/>
      <c r="M27" s="56"/>
      <c r="N27" s="15"/>
      <c r="O27" s="126" t="str">
        <f t="shared" ref="O27:O34" si="25">IF(M27=0,"",N27/M27)</f>
        <v/>
      </c>
      <c r="P27" s="119"/>
      <c r="Q27" s="119"/>
      <c r="R27" s="146" t="str">
        <f t="shared" ref="R27:R34" si="26">IF(P27=0,"",Q27/P27)</f>
        <v/>
      </c>
      <c r="S27" s="52"/>
      <c r="T27" s="9"/>
      <c r="U27" s="148" t="str">
        <f t="shared" si="24"/>
        <v/>
      </c>
      <c r="V27" s="184"/>
      <c r="W27" s="185"/>
      <c r="X27" s="101"/>
      <c r="Y27" s="139" t="str">
        <f t="shared" ref="Y27:Y33" si="27">IF(
$AC$6="１年度目",
IF(AND(O27&lt;&gt;"",U27&lt;&gt;"",O27&gt;=70%,U27&gt;=30%),"継続",""),
IF(
$AC$6="２年度目",
IF(AND(O27&lt;&gt;"",U27&lt;&gt;"",O27&gt;=70%,U27&gt;=50%),"継続",""),
""
))</f>
        <v/>
      </c>
      <c r="Z27" s="140" t="str">
        <f t="shared" ref="Z27:Z33" si="28">IF(
$AC$6="１年度目",
IF(AND(O27&lt;&gt;"",U27&lt;&gt;"",O27&gt;=70%,U27&lt;30%),"改善計画",""),
IF(
$AC$6="２年度目",
IF(AND(O27&lt;&gt;"",U27&lt;&gt;"",O27&gt;=70%,U27&lt;50%),"改善計画",""),
""
))</f>
        <v/>
      </c>
      <c r="AA27" s="140" t="str">
        <f t="shared" ref="AA27:AA33" si="29">IF(
  $AC$6="１年度目",
    IF(AND(O27&lt;&gt;"", T27&lt;&gt;"", O27&gt;=50%, O27&lt;70%), "改善計画", ""),
  IF(
    $AC$6="２年度目",
      IF(AND(O27&lt;&gt;"", T27&lt;&gt;"", O27&gt;=50%, O27&lt;70%, T27&gt;=1), "改善計画", ""),
    ""
  )
)</f>
        <v/>
      </c>
      <c r="AB27" s="140" t="str">
        <f t="shared" ref="AB27:AB33" si="30">IF(
  $AC$6="１年度目",
    IF(AND(COUNTBLANK(O27)=0, COUNTBLANK(T27)=0, O27&gt;=30%, O27&lt;50%, T27&gt;=1), "改善計画", ""),
  IF(
    $AC$6="２年度目",
      "",
    ""
  )
)</f>
        <v/>
      </c>
      <c r="AC27" s="140" t="str">
        <f t="shared" ref="AC27:AC33" si="31">IF(
  $AC$6="１年度目",
    IF(AND(COUNTBLANK(O27)=0, COUNTBLANK(T27)=0, O27&gt;=30%, O27&lt;50%, T27=0), "改善計画（継続不可審査対象）", ""),
  IF(
    $AC$6="２年度目",
      IF(AND(COUNTBLANK(O27)=0, COUNTBLANK(T27)=0, O27&gt;=50%, O27&lt;70%, T27=0), "改善計画（継続不可審査対象）", ""),
    ""
  )
)</f>
        <v/>
      </c>
      <c r="AD27" s="141" t="str">
        <f t="shared" ref="AD27:AD33" si="32">IF(
  $AC$6="１年度目",
    IF(AND(O27&lt;&gt;"", O27&lt;30%), "改善計画（継続不可審査対象）", ""),
  IF(
    $AC$6="２年度目",
      IF(AND(O27&lt;&gt;"", O27&lt;50%), "改善計画（継続不可審査対象）", ""),
    ""
  )
)</f>
        <v/>
      </c>
      <c r="AF27" s="417"/>
      <c r="AG27" s="418"/>
      <c r="AH27" s="418"/>
      <c r="AI27" s="418"/>
      <c r="AJ27" s="418"/>
      <c r="AK27" s="418"/>
      <c r="AL27" s="418"/>
      <c r="AM27" s="418"/>
      <c r="AN27" s="418"/>
      <c r="AO27" s="418"/>
      <c r="AP27" s="418"/>
      <c r="AQ27" s="418"/>
      <c r="AR27" s="418"/>
      <c r="AS27" s="418"/>
      <c r="AT27" s="418"/>
      <c r="AU27" s="418"/>
      <c r="AV27" s="418"/>
      <c r="AW27" s="418"/>
      <c r="AX27" s="418"/>
      <c r="AY27" s="418"/>
      <c r="AZ27" s="419"/>
      <c r="BA27" s="70"/>
      <c r="BB27" s="70"/>
      <c r="BC27" s="70"/>
      <c r="BD27" s="70"/>
      <c r="BE27" s="70"/>
      <c r="BF27" s="70"/>
      <c r="BG27" s="70"/>
    </row>
    <row r="28" spans="1:59" s="2" customFormat="1" ht="60" customHeight="1" x14ac:dyDescent="0.15">
      <c r="B28" s="14" t="s">
        <v>6</v>
      </c>
      <c r="C28" s="114"/>
      <c r="D28" s="56"/>
      <c r="E28" s="15"/>
      <c r="F28" s="126" t="str">
        <f t="shared" ref="F28" si="33">IF(D28=0,"",E28/D28)</f>
        <v/>
      </c>
      <c r="G28" s="184"/>
      <c r="H28" s="185"/>
      <c r="I28" s="186"/>
      <c r="J28" s="184"/>
      <c r="K28" s="185"/>
      <c r="L28" s="186"/>
      <c r="M28" s="56"/>
      <c r="N28" s="15"/>
      <c r="O28" s="126" t="str">
        <f t="shared" ref="O28" si="34">IF(M28=0,"",N28/M28)</f>
        <v/>
      </c>
      <c r="P28" s="119"/>
      <c r="Q28" s="119"/>
      <c r="R28" s="146" t="str">
        <f t="shared" ref="R28" si="35">IF(P28=0,"",Q28/P28)</f>
        <v/>
      </c>
      <c r="S28" s="52"/>
      <c r="T28" s="9"/>
      <c r="U28" s="148" t="str">
        <f t="shared" ref="U28" si="36">IF(S28=0,"",T28/S28)</f>
        <v/>
      </c>
      <c r="V28" s="184"/>
      <c r="W28" s="185"/>
      <c r="X28" s="124"/>
      <c r="Y28" s="139" t="str">
        <f t="shared" ref="Y28" si="37">IF(
$AC$6="１年度目",
IF(AND(O28&lt;&gt;"",U28&lt;&gt;"",O28&gt;=70%,U28&gt;=30%),"継続",""),
IF(
$AC$6="２年度目",
IF(AND(O28&lt;&gt;"",U28&lt;&gt;"",O28&gt;=70%,U28&gt;=50%),"継続",""),
""
))</f>
        <v/>
      </c>
      <c r="Z28" s="140" t="str">
        <f t="shared" ref="Z28" si="38">IF(
$AC$6="１年度目",
IF(AND(O28&lt;&gt;"",U28&lt;&gt;"",O28&gt;=70%,U28&lt;30%),"改善計画",""),
IF(
$AC$6="２年度目",
IF(AND(O28&lt;&gt;"",U28&lt;&gt;"",O28&gt;=70%,U28&lt;50%),"改善計画",""),
""
))</f>
        <v/>
      </c>
      <c r="AA28" s="140" t="str">
        <f>IF(
  $AC$6="１年度目",
    IF(AND(O28&lt;&gt;"", T28&lt;&gt;"", O28&gt;=50%, O28&lt;70%), "改善計画", ""),
  IF(
    $AC$6="２年度目",
      IF(AND(O28&lt;&gt;"", T28&lt;&gt;"", O28&gt;=50%, O28&lt;70%, T28&gt;=1), "改善計画", ""),
    ""
  )
)</f>
        <v/>
      </c>
      <c r="AB28" s="140" t="str">
        <f t="shared" ref="AB28" si="39">IF(
  $AC$6="１年度目",
    IF(AND(COUNTBLANK(O28)=0, COUNTBLANK(T28)=0, O28&gt;=30%, O28&lt;50%, T28&gt;=1), "改善計画", ""),
  IF(
    $AC$6="２年度目",
      "",
    ""
  )
)</f>
        <v/>
      </c>
      <c r="AC28" s="140" t="str">
        <f t="shared" ref="AC28" si="40">IF(
  $AC$6="１年度目",
    IF(AND(COUNTBLANK(O28)=0, COUNTBLANK(T28)=0, O28&gt;=30%, O28&lt;50%, T28=0), "改善計画（継続不可審査対象）", ""),
  IF(
    $AC$6="２年度目",
      IF(AND(COUNTBLANK(O28)=0, COUNTBLANK(T28)=0, O28&gt;=50%, O28&lt;70%, T28=0), "改善計画（継続不可審査対象）", ""),
    ""
  )
)</f>
        <v/>
      </c>
      <c r="AD28" s="141" t="str">
        <f t="shared" ref="AD28" si="41">IF(
  $AC$6="１年度目",
    IF(AND(O28&lt;&gt;"", O28&lt;30%), "改善計画（継続不可審査対象）", ""),
  IF(
    $AC$6="２年度目",
      IF(AND(O28&lt;&gt;"", O28&lt;50%), "改善計画（継続不可審査対象）", ""),
    ""
  )
)</f>
        <v/>
      </c>
      <c r="AF28" s="417"/>
      <c r="AG28" s="418"/>
      <c r="AH28" s="418"/>
      <c r="AI28" s="418"/>
      <c r="AJ28" s="418"/>
      <c r="AK28" s="418"/>
      <c r="AL28" s="418"/>
      <c r="AM28" s="418"/>
      <c r="AN28" s="418"/>
      <c r="AO28" s="418"/>
      <c r="AP28" s="418"/>
      <c r="AQ28" s="418"/>
      <c r="AR28" s="418"/>
      <c r="AS28" s="418"/>
      <c r="AT28" s="418"/>
      <c r="AU28" s="418"/>
      <c r="AV28" s="418"/>
      <c r="AW28" s="418"/>
      <c r="AX28" s="418"/>
      <c r="AY28" s="418"/>
      <c r="AZ28" s="419"/>
      <c r="BA28" s="70"/>
      <c r="BB28" s="70"/>
      <c r="BC28" s="70"/>
      <c r="BD28" s="70"/>
      <c r="BE28" s="70"/>
      <c r="BF28" s="70"/>
      <c r="BG28" s="70"/>
    </row>
    <row r="29" spans="1:59" s="2" customFormat="1" ht="60" customHeight="1" x14ac:dyDescent="0.15">
      <c r="B29" s="14" t="s">
        <v>7</v>
      </c>
      <c r="C29" s="114"/>
      <c r="D29" s="56"/>
      <c r="E29" s="15"/>
      <c r="F29" s="126" t="str">
        <f t="shared" si="23"/>
        <v/>
      </c>
      <c r="G29" s="184"/>
      <c r="H29" s="185"/>
      <c r="I29" s="186"/>
      <c r="J29" s="184"/>
      <c r="K29" s="185"/>
      <c r="L29" s="186"/>
      <c r="M29" s="56"/>
      <c r="N29" s="15"/>
      <c r="O29" s="126" t="str">
        <f t="shared" si="25"/>
        <v/>
      </c>
      <c r="P29" s="119"/>
      <c r="Q29" s="119"/>
      <c r="R29" s="146" t="str">
        <f t="shared" si="26"/>
        <v/>
      </c>
      <c r="S29" s="52"/>
      <c r="T29" s="9"/>
      <c r="U29" s="148" t="str">
        <f t="shared" si="24"/>
        <v/>
      </c>
      <c r="V29" s="184"/>
      <c r="W29" s="185"/>
      <c r="X29" s="124"/>
      <c r="Y29" s="139" t="str">
        <f t="shared" si="27"/>
        <v/>
      </c>
      <c r="Z29" s="140" t="str">
        <f t="shared" si="28"/>
        <v/>
      </c>
      <c r="AA29" s="140" t="str">
        <f>IF(
  $AC$6="１年度目",
    IF(AND(O29&lt;&gt;"", T29&lt;&gt;"", O29&gt;=50%, O29&lt;70%), "改善計画", ""),
  IF(
    $AC$6="２年度目",
      IF(AND(O29&lt;&gt;"", T29&lt;&gt;"", O29&gt;=50%, O29&lt;70%, T29&gt;=1), "改善計画", ""),
    ""
  )
)</f>
        <v/>
      </c>
      <c r="AB29" s="140" t="str">
        <f t="shared" si="30"/>
        <v/>
      </c>
      <c r="AC29" s="140" t="str">
        <f t="shared" si="31"/>
        <v/>
      </c>
      <c r="AD29" s="141" t="str">
        <f t="shared" si="32"/>
        <v/>
      </c>
      <c r="AF29" s="417"/>
      <c r="AG29" s="418"/>
      <c r="AH29" s="418"/>
      <c r="AI29" s="418"/>
      <c r="AJ29" s="418"/>
      <c r="AK29" s="418"/>
      <c r="AL29" s="418"/>
      <c r="AM29" s="418"/>
      <c r="AN29" s="418"/>
      <c r="AO29" s="418"/>
      <c r="AP29" s="418"/>
      <c r="AQ29" s="418"/>
      <c r="AR29" s="418"/>
      <c r="AS29" s="418"/>
      <c r="AT29" s="418"/>
      <c r="AU29" s="418"/>
      <c r="AV29" s="418"/>
      <c r="AW29" s="418"/>
      <c r="AX29" s="418"/>
      <c r="AY29" s="418"/>
      <c r="AZ29" s="419"/>
      <c r="BA29" s="70"/>
      <c r="BB29" s="70"/>
      <c r="BC29" s="70"/>
      <c r="BD29" s="70"/>
      <c r="BE29" s="70"/>
      <c r="BF29" s="70"/>
      <c r="BG29" s="70"/>
    </row>
    <row r="30" spans="1:59" s="2" customFormat="1" ht="60" customHeight="1" x14ac:dyDescent="0.15">
      <c r="B30" s="14" t="s">
        <v>8</v>
      </c>
      <c r="C30" s="114"/>
      <c r="D30" s="56"/>
      <c r="E30" s="15"/>
      <c r="F30" s="126" t="str">
        <f t="shared" ref="F30" si="42">IF(D30=0,"",E30/D30)</f>
        <v/>
      </c>
      <c r="G30" s="184"/>
      <c r="H30" s="185"/>
      <c r="I30" s="186"/>
      <c r="J30" s="184"/>
      <c r="K30" s="185"/>
      <c r="L30" s="186"/>
      <c r="M30" s="56"/>
      <c r="N30" s="15"/>
      <c r="O30" s="126" t="str">
        <f t="shared" ref="O30" si="43">IF(M30=0,"",N30/M30)</f>
        <v/>
      </c>
      <c r="P30" s="119"/>
      <c r="Q30" s="119"/>
      <c r="R30" s="146" t="str">
        <f t="shared" ref="R30" si="44">IF(P30=0,"",Q30/P30)</f>
        <v/>
      </c>
      <c r="S30" s="52"/>
      <c r="T30" s="9"/>
      <c r="U30" s="148" t="str">
        <f t="shared" ref="U30" si="45">IF(S30=0,"",T30/S30)</f>
        <v/>
      </c>
      <c r="V30" s="184"/>
      <c r="W30" s="185"/>
      <c r="X30" s="124"/>
      <c r="Y30" s="139" t="str">
        <f t="shared" ref="Y30" si="46">IF(
$AC$6="１年度目",
IF(AND(O30&lt;&gt;"",U30&lt;&gt;"",O30&gt;=70%,U30&gt;=30%),"継続",""),
IF(
$AC$6="２年度目",
IF(AND(O30&lt;&gt;"",U30&lt;&gt;"",O30&gt;=70%,U30&gt;=50%),"継続",""),
""
))</f>
        <v/>
      </c>
      <c r="Z30" s="140" t="str">
        <f t="shared" ref="Z30" si="47">IF(
$AC$6="１年度目",
IF(AND(O30&lt;&gt;"",U30&lt;&gt;"",O30&gt;=70%,U30&lt;30%),"改善計画",""),
IF(
$AC$6="２年度目",
IF(AND(O30&lt;&gt;"",U30&lt;&gt;"",O30&gt;=70%,U30&lt;50%),"改善計画",""),
""
))</f>
        <v/>
      </c>
      <c r="AA30" s="140" t="str">
        <f>IF(
  $AC$6="１年度目",
    IF(AND(O30&lt;&gt;"", T30&lt;&gt;"", O30&gt;=50%, O30&lt;70%), "改善計画", ""),
  IF(
    $AC$6="２年度目",
      IF(AND(O30&lt;&gt;"", T30&lt;&gt;"", O30&gt;=50%, O30&lt;70%, T30&gt;=1), "改善計画", ""),
    ""
  )
)</f>
        <v/>
      </c>
      <c r="AB30" s="140" t="str">
        <f t="shared" ref="AB30" si="48">IF(
  $AC$6="１年度目",
    IF(AND(COUNTBLANK(O30)=0, COUNTBLANK(T30)=0, O30&gt;=30%, O30&lt;50%, T30&gt;=1), "改善計画", ""),
  IF(
    $AC$6="２年度目",
      "",
    ""
  )
)</f>
        <v/>
      </c>
      <c r="AC30" s="140" t="str">
        <f t="shared" ref="AC30" si="49">IF(
  $AC$6="１年度目",
    IF(AND(COUNTBLANK(O30)=0, COUNTBLANK(T30)=0, O30&gt;=30%, O30&lt;50%, T30=0), "改善計画（継続不可審査対象）", ""),
  IF(
    $AC$6="２年度目",
      IF(AND(COUNTBLANK(O30)=0, COUNTBLANK(T30)=0, O30&gt;=50%, O30&lt;70%, T30=0), "改善計画（継続不可審査対象）", ""),
    ""
  )
)</f>
        <v/>
      </c>
      <c r="AD30" s="141" t="str">
        <f t="shared" ref="AD30" si="50">IF(
  $AC$6="１年度目",
    IF(AND(O30&lt;&gt;"", O30&lt;30%), "改善計画（継続不可審査対象）", ""),
  IF(
    $AC$6="２年度目",
      IF(AND(O30&lt;&gt;"", O30&lt;50%), "改善計画（継続不可審査対象）", ""),
    ""
  )
)</f>
        <v/>
      </c>
      <c r="AF30" s="417"/>
      <c r="AG30" s="418"/>
      <c r="AH30" s="418"/>
      <c r="AI30" s="418"/>
      <c r="AJ30" s="418"/>
      <c r="AK30" s="418"/>
      <c r="AL30" s="418"/>
      <c r="AM30" s="418"/>
      <c r="AN30" s="418"/>
      <c r="AO30" s="418"/>
      <c r="AP30" s="418"/>
      <c r="AQ30" s="418"/>
      <c r="AR30" s="418"/>
      <c r="AS30" s="418"/>
      <c r="AT30" s="418"/>
      <c r="AU30" s="418"/>
      <c r="AV30" s="418"/>
      <c r="AW30" s="418"/>
      <c r="AX30" s="418"/>
      <c r="AY30" s="418"/>
      <c r="AZ30" s="419"/>
      <c r="BA30" s="70"/>
      <c r="BB30" s="70"/>
      <c r="BC30" s="70"/>
      <c r="BD30" s="70"/>
      <c r="BE30" s="70"/>
      <c r="BF30" s="70"/>
      <c r="BG30" s="70"/>
    </row>
    <row r="31" spans="1:59" s="2" customFormat="1" ht="60" customHeight="1" x14ac:dyDescent="0.15">
      <c r="B31" s="14" t="s">
        <v>63</v>
      </c>
      <c r="C31" s="114"/>
      <c r="D31" s="56"/>
      <c r="E31" s="15"/>
      <c r="F31" s="126" t="str">
        <f t="shared" si="23"/>
        <v/>
      </c>
      <c r="G31" s="184"/>
      <c r="H31" s="185"/>
      <c r="I31" s="186"/>
      <c r="J31" s="184"/>
      <c r="K31" s="185"/>
      <c r="L31" s="186"/>
      <c r="M31" s="56"/>
      <c r="N31" s="15"/>
      <c r="O31" s="126" t="str">
        <f t="shared" si="25"/>
        <v/>
      </c>
      <c r="P31" s="119"/>
      <c r="Q31" s="119"/>
      <c r="R31" s="146" t="str">
        <f t="shared" si="26"/>
        <v/>
      </c>
      <c r="S31" s="52"/>
      <c r="T31" s="9"/>
      <c r="U31" s="148" t="str">
        <f t="shared" si="24"/>
        <v/>
      </c>
      <c r="V31" s="184"/>
      <c r="W31" s="185"/>
      <c r="X31" s="101"/>
      <c r="Y31" s="139" t="str">
        <f t="shared" si="27"/>
        <v/>
      </c>
      <c r="Z31" s="140" t="str">
        <f t="shared" si="28"/>
        <v/>
      </c>
      <c r="AA31" s="140" t="str">
        <f>IF(
  $AC$6="１年度目",
    IF(AND(O31&lt;&gt;"", T31&lt;&gt;"", O31&gt;=50%, O31&lt;70%), "改善計画", ""),
  IF(
    $AC$6="２年度目",
      IF(AND(O31&lt;&gt;"", T31&lt;&gt;"", O31&gt;=50%, O31&lt;70%, T31&gt;=1), "改善計画", ""),
    ""
  )
)</f>
        <v/>
      </c>
      <c r="AB31" s="140" t="str">
        <f t="shared" si="30"/>
        <v/>
      </c>
      <c r="AC31" s="140" t="str">
        <f t="shared" si="31"/>
        <v/>
      </c>
      <c r="AD31" s="141" t="str">
        <f t="shared" si="32"/>
        <v/>
      </c>
      <c r="AF31" s="420"/>
      <c r="AG31" s="421"/>
      <c r="AH31" s="421"/>
      <c r="AI31" s="421"/>
      <c r="AJ31" s="421"/>
      <c r="AK31" s="421"/>
      <c r="AL31" s="421"/>
      <c r="AM31" s="421"/>
      <c r="AN31" s="421"/>
      <c r="AO31" s="421"/>
      <c r="AP31" s="421"/>
      <c r="AQ31" s="421"/>
      <c r="AR31" s="421"/>
      <c r="AS31" s="421"/>
      <c r="AT31" s="421"/>
      <c r="AU31" s="421"/>
      <c r="AV31" s="421"/>
      <c r="AW31" s="421"/>
      <c r="AX31" s="421"/>
      <c r="AY31" s="421"/>
      <c r="AZ31" s="422"/>
      <c r="BA31" s="70"/>
      <c r="BB31" s="70"/>
      <c r="BC31" s="70"/>
      <c r="BD31" s="70"/>
      <c r="BE31" s="70"/>
      <c r="BF31" s="70"/>
      <c r="BG31" s="70"/>
    </row>
    <row r="32" spans="1:59" s="2" customFormat="1" ht="60" customHeight="1" x14ac:dyDescent="0.15">
      <c r="B32" s="14" t="s">
        <v>64</v>
      </c>
      <c r="C32" s="114"/>
      <c r="D32" s="56"/>
      <c r="E32" s="15"/>
      <c r="F32" s="126" t="str">
        <f t="shared" si="23"/>
        <v/>
      </c>
      <c r="G32" s="184"/>
      <c r="H32" s="185"/>
      <c r="I32" s="186"/>
      <c r="J32" s="184"/>
      <c r="K32" s="185"/>
      <c r="L32" s="186"/>
      <c r="M32" s="56"/>
      <c r="N32" s="15"/>
      <c r="O32" s="126" t="str">
        <f t="shared" si="25"/>
        <v/>
      </c>
      <c r="P32" s="119"/>
      <c r="Q32" s="119"/>
      <c r="R32" s="146" t="str">
        <f t="shared" si="26"/>
        <v/>
      </c>
      <c r="S32" s="52"/>
      <c r="T32" s="9"/>
      <c r="U32" s="148" t="str">
        <f t="shared" si="24"/>
        <v/>
      </c>
      <c r="V32" s="184"/>
      <c r="W32" s="185"/>
      <c r="X32" s="101"/>
      <c r="Y32" s="139" t="str">
        <f t="shared" si="27"/>
        <v/>
      </c>
      <c r="Z32" s="140" t="str">
        <f t="shared" si="28"/>
        <v/>
      </c>
      <c r="AA32" s="140" t="str">
        <f t="shared" si="29"/>
        <v/>
      </c>
      <c r="AB32" s="140" t="str">
        <f t="shared" si="30"/>
        <v/>
      </c>
      <c r="AC32" s="140" t="str">
        <f t="shared" si="31"/>
        <v/>
      </c>
      <c r="AD32" s="141" t="str">
        <f t="shared" si="32"/>
        <v/>
      </c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  <c r="BA32" s="70"/>
      <c r="BB32" s="70"/>
      <c r="BC32" s="70"/>
      <c r="BD32" s="70"/>
      <c r="BE32" s="70"/>
      <c r="BF32" s="70"/>
      <c r="BG32" s="70"/>
    </row>
    <row r="33" spans="1:59" ht="60" customHeight="1" thickBot="1" x14ac:dyDescent="0.2">
      <c r="B33" s="79" t="s">
        <v>65</v>
      </c>
      <c r="C33" s="115"/>
      <c r="D33" s="57"/>
      <c r="E33" s="16"/>
      <c r="F33" s="127" t="str">
        <f t="shared" si="23"/>
        <v/>
      </c>
      <c r="G33" s="207"/>
      <c r="H33" s="208"/>
      <c r="I33" s="209"/>
      <c r="J33" s="207"/>
      <c r="K33" s="208"/>
      <c r="L33" s="209"/>
      <c r="M33" s="57"/>
      <c r="N33" s="16"/>
      <c r="O33" s="127" t="str">
        <f t="shared" si="25"/>
        <v/>
      </c>
      <c r="P33" s="120"/>
      <c r="Q33" s="120"/>
      <c r="R33" s="147" t="str">
        <f t="shared" si="26"/>
        <v/>
      </c>
      <c r="S33" s="53"/>
      <c r="T33" s="12"/>
      <c r="U33" s="149" t="str">
        <f t="shared" si="24"/>
        <v/>
      </c>
      <c r="V33" s="207"/>
      <c r="W33" s="208"/>
      <c r="X33" s="103"/>
      <c r="Y33" s="151" t="str">
        <f t="shared" si="27"/>
        <v/>
      </c>
      <c r="Z33" s="143" t="str">
        <f t="shared" si="28"/>
        <v/>
      </c>
      <c r="AA33" s="143" t="str">
        <f t="shared" si="29"/>
        <v/>
      </c>
      <c r="AB33" s="143" t="str">
        <f t="shared" si="30"/>
        <v/>
      </c>
      <c r="AC33" s="143" t="str">
        <f t="shared" si="31"/>
        <v/>
      </c>
      <c r="AD33" s="144" t="str">
        <f t="shared" si="32"/>
        <v/>
      </c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  <c r="BA33" s="70"/>
      <c r="BB33" s="70"/>
      <c r="BC33" s="70"/>
      <c r="BD33" s="70"/>
      <c r="BE33" s="70"/>
      <c r="BF33" s="70"/>
      <c r="BG33" s="70"/>
    </row>
    <row r="34" spans="1:59" ht="38.25" customHeight="1" thickBot="1" x14ac:dyDescent="0.2">
      <c r="B34" s="281" t="s">
        <v>0</v>
      </c>
      <c r="C34" s="282"/>
      <c r="D34" s="26">
        <f>SUM(D26:D33)</f>
        <v>0</v>
      </c>
      <c r="E34" s="26">
        <f>SUM(E26:E33)</f>
        <v>0</v>
      </c>
      <c r="F34" s="128" t="str">
        <f t="shared" si="23"/>
        <v/>
      </c>
      <c r="G34" s="301"/>
      <c r="H34" s="302"/>
      <c r="I34" s="303"/>
      <c r="J34" s="301"/>
      <c r="K34" s="302"/>
      <c r="L34" s="303"/>
      <c r="M34" s="116">
        <f>SUM(M26:M33)</f>
        <v>0</v>
      </c>
      <c r="N34" s="26">
        <f>SUM(N26:N33)</f>
        <v>0</v>
      </c>
      <c r="O34" s="128" t="str">
        <f t="shared" si="25"/>
        <v/>
      </c>
      <c r="P34" s="66">
        <f>SUM(P26:P33)</f>
        <v>0</v>
      </c>
      <c r="Q34" s="66">
        <f>SUM(Q26:Q33)</f>
        <v>0</v>
      </c>
      <c r="R34" s="132" t="str">
        <f t="shared" si="26"/>
        <v/>
      </c>
      <c r="S34" s="54">
        <f>SUM(S26:S33)</f>
        <v>0</v>
      </c>
      <c r="T34" s="23">
        <f>SUM(T26:T33)</f>
        <v>0</v>
      </c>
      <c r="U34" s="150" t="str">
        <f t="shared" si="24"/>
        <v/>
      </c>
      <c r="V34" s="301"/>
      <c r="W34" s="302"/>
      <c r="X34" s="104"/>
      <c r="Y34" s="91"/>
      <c r="Z34" s="82"/>
      <c r="AA34" s="82"/>
      <c r="AB34" s="82"/>
      <c r="AC34" s="82"/>
      <c r="AD34" s="82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70"/>
      <c r="BB34" s="70"/>
      <c r="BC34" s="70"/>
      <c r="BD34" s="70"/>
      <c r="BE34" s="70"/>
      <c r="BF34" s="70"/>
      <c r="BG34" s="70"/>
    </row>
    <row r="35" spans="1:59" ht="11.25" customHeight="1" x14ac:dyDescent="0.15">
      <c r="D35" s="58"/>
      <c r="E35" s="58"/>
      <c r="F35" s="59"/>
      <c r="G35" s="59"/>
      <c r="H35" s="49"/>
      <c r="I35" s="63"/>
      <c r="J35" s="59"/>
      <c r="K35" s="49"/>
      <c r="L35" s="63"/>
      <c r="M35" s="24"/>
      <c r="N35" s="24"/>
      <c r="O35" s="25"/>
      <c r="P35" s="25"/>
      <c r="Q35" s="25"/>
      <c r="S35" s="25"/>
      <c r="T35" s="25"/>
      <c r="U35" s="25"/>
      <c r="V35" s="25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3"/>
      <c r="BA35" s="70"/>
      <c r="BB35" s="70"/>
      <c r="BC35" s="70"/>
      <c r="BD35" s="70"/>
      <c r="BE35" s="70"/>
      <c r="BF35" s="70"/>
      <c r="BG35" s="70"/>
    </row>
    <row r="36" spans="1:59" s="2" customFormat="1" ht="30" customHeight="1" thickBot="1" x14ac:dyDescent="0.2">
      <c r="A36" s="45" t="s">
        <v>11</v>
      </c>
      <c r="D36" s="48"/>
      <c r="E36" s="48"/>
      <c r="F36" s="48"/>
      <c r="G36" s="48"/>
      <c r="H36" s="48"/>
      <c r="I36" s="64"/>
      <c r="J36" s="48"/>
      <c r="K36" s="48"/>
      <c r="L36" s="64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70"/>
      <c r="BB36" s="70"/>
      <c r="BC36" s="70"/>
      <c r="BD36" s="70"/>
      <c r="BE36" s="70"/>
      <c r="BF36" s="70"/>
      <c r="BG36" s="70"/>
    </row>
    <row r="37" spans="1:59" s="19" customFormat="1" ht="33.75" customHeight="1" x14ac:dyDescent="0.15">
      <c r="A37" s="72"/>
      <c r="B37" s="251" t="s">
        <v>14</v>
      </c>
      <c r="C37" s="286" t="s">
        <v>15</v>
      </c>
      <c r="D37" s="257" t="str">
        <f>D7</f>
        <v>①中間報告（９月末時点）</v>
      </c>
      <c r="E37" s="257"/>
      <c r="F37" s="257"/>
      <c r="G37" s="257"/>
      <c r="H37" s="257"/>
      <c r="I37" s="257"/>
      <c r="J37" s="257"/>
      <c r="K37" s="257"/>
      <c r="L37" s="258"/>
      <c r="M37" s="277" t="str">
        <f>M7</f>
        <v>②中間報告（２月末時点）※３年度目は３月末時点</v>
      </c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93"/>
      <c r="Y37" s="230" t="s">
        <v>57</v>
      </c>
      <c r="Z37" s="231"/>
      <c r="AA37" s="231"/>
      <c r="AB37" s="231"/>
      <c r="AC37" s="231"/>
      <c r="AD37" s="232"/>
      <c r="AE37" s="7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70"/>
      <c r="BB37" s="70"/>
      <c r="BC37" s="70"/>
      <c r="BD37" s="70"/>
      <c r="BE37" s="70"/>
      <c r="BF37" s="70"/>
      <c r="BG37" s="70"/>
    </row>
    <row r="38" spans="1:59" s="19" customFormat="1" ht="33.75" customHeight="1" x14ac:dyDescent="0.15">
      <c r="A38" s="72"/>
      <c r="B38" s="252"/>
      <c r="C38" s="287"/>
      <c r="D38" s="260" t="s">
        <v>16</v>
      </c>
      <c r="E38" s="260"/>
      <c r="F38" s="261"/>
      <c r="G38" s="217" t="s">
        <v>28</v>
      </c>
      <c r="H38" s="289"/>
      <c r="I38" s="290"/>
      <c r="J38" s="297" t="s">
        <v>34</v>
      </c>
      <c r="K38" s="289"/>
      <c r="L38" s="290"/>
      <c r="M38" s="260" t="s">
        <v>16</v>
      </c>
      <c r="N38" s="260"/>
      <c r="O38" s="261"/>
      <c r="P38" s="259" t="s">
        <v>23</v>
      </c>
      <c r="Q38" s="260"/>
      <c r="R38" s="261"/>
      <c r="S38" s="304" t="s">
        <v>17</v>
      </c>
      <c r="T38" s="266"/>
      <c r="U38" s="267"/>
      <c r="V38" s="217" t="s">
        <v>35</v>
      </c>
      <c r="W38" s="289"/>
      <c r="X38" s="278" t="s">
        <v>61</v>
      </c>
      <c r="Y38" s="380" t="str">
        <f t="shared" ref="Y38:AD38" si="51">Y8</f>
        <v/>
      </c>
      <c r="Z38" s="377" t="str">
        <f t="shared" si="51"/>
        <v/>
      </c>
      <c r="AA38" s="377" t="str">
        <f t="shared" si="51"/>
        <v/>
      </c>
      <c r="AB38" s="377" t="str">
        <f t="shared" si="51"/>
        <v/>
      </c>
      <c r="AC38" s="377" t="str">
        <f t="shared" si="51"/>
        <v/>
      </c>
      <c r="AD38" s="374" t="str">
        <f t="shared" si="51"/>
        <v/>
      </c>
      <c r="AE38" s="7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70"/>
      <c r="BB38" s="70"/>
      <c r="BC38" s="70"/>
      <c r="BD38" s="70"/>
      <c r="BE38" s="70"/>
      <c r="BF38" s="70"/>
      <c r="BG38" s="70"/>
    </row>
    <row r="39" spans="1:59" s="19" customFormat="1" ht="33.75" customHeight="1" x14ac:dyDescent="0.15">
      <c r="A39" s="72"/>
      <c r="B39" s="252"/>
      <c r="C39" s="287"/>
      <c r="D39" s="261" t="s">
        <v>2</v>
      </c>
      <c r="E39" s="225" t="s">
        <v>18</v>
      </c>
      <c r="F39" s="227" t="s">
        <v>27</v>
      </c>
      <c r="G39" s="291"/>
      <c r="H39" s="292"/>
      <c r="I39" s="293"/>
      <c r="J39" s="298"/>
      <c r="K39" s="292"/>
      <c r="L39" s="293"/>
      <c r="M39" s="272" t="s">
        <v>2</v>
      </c>
      <c r="N39" s="225" t="s">
        <v>18</v>
      </c>
      <c r="O39" s="223" t="s">
        <v>1</v>
      </c>
      <c r="P39" s="274" t="s">
        <v>19</v>
      </c>
      <c r="Q39" s="274" t="s">
        <v>20</v>
      </c>
      <c r="R39" s="275" t="s">
        <v>21</v>
      </c>
      <c r="S39" s="271" t="s">
        <v>2</v>
      </c>
      <c r="T39" s="270" t="s">
        <v>18</v>
      </c>
      <c r="U39" s="271" t="s">
        <v>1</v>
      </c>
      <c r="V39" s="291"/>
      <c r="W39" s="292"/>
      <c r="X39" s="279"/>
      <c r="Y39" s="381"/>
      <c r="Z39" s="378"/>
      <c r="AA39" s="378"/>
      <c r="AB39" s="378"/>
      <c r="AC39" s="378"/>
      <c r="AD39" s="375"/>
      <c r="AE39" s="7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70"/>
      <c r="BB39" s="70"/>
      <c r="BC39" s="70"/>
      <c r="BD39" s="70"/>
      <c r="BE39" s="70"/>
      <c r="BF39" s="70"/>
      <c r="BG39" s="70"/>
    </row>
    <row r="40" spans="1:59" s="20" customFormat="1" ht="102" customHeight="1" thickBot="1" x14ac:dyDescent="0.2">
      <c r="A40" s="73"/>
      <c r="B40" s="253"/>
      <c r="C40" s="288"/>
      <c r="D40" s="269"/>
      <c r="E40" s="226"/>
      <c r="F40" s="228"/>
      <c r="G40" s="294"/>
      <c r="H40" s="295"/>
      <c r="I40" s="296"/>
      <c r="J40" s="299"/>
      <c r="K40" s="295"/>
      <c r="L40" s="296"/>
      <c r="M40" s="273"/>
      <c r="N40" s="226"/>
      <c r="O40" s="224"/>
      <c r="P40" s="270"/>
      <c r="Q40" s="270"/>
      <c r="R40" s="276"/>
      <c r="S40" s="228"/>
      <c r="T40" s="228"/>
      <c r="U40" s="228"/>
      <c r="V40" s="294"/>
      <c r="W40" s="295"/>
      <c r="X40" s="280"/>
      <c r="Y40" s="382"/>
      <c r="Z40" s="379"/>
      <c r="AA40" s="379"/>
      <c r="AB40" s="379"/>
      <c r="AC40" s="379"/>
      <c r="AD40" s="376"/>
      <c r="AE40" s="73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70"/>
      <c r="BB40" s="70"/>
      <c r="BC40" s="70"/>
      <c r="BD40" s="70"/>
      <c r="BE40" s="70"/>
      <c r="BF40" s="70"/>
      <c r="BG40" s="70"/>
    </row>
    <row r="41" spans="1:59" s="2" customFormat="1" ht="30" customHeight="1" x14ac:dyDescent="0.15">
      <c r="B41" s="307" t="s">
        <v>3</v>
      </c>
      <c r="C41" s="308"/>
      <c r="D41" s="34"/>
      <c r="E41" s="34"/>
      <c r="F41" s="155" t="str">
        <f t="shared" ref="F41:F58" si="52">IF(D41=0,"",E41/D41)</f>
        <v/>
      </c>
      <c r="G41" s="204"/>
      <c r="H41" s="205"/>
      <c r="I41" s="206"/>
      <c r="J41" s="204"/>
      <c r="K41" s="205"/>
      <c r="L41" s="206"/>
      <c r="M41" s="105"/>
      <c r="N41" s="34"/>
      <c r="O41" s="155" t="str">
        <f t="shared" ref="O41:O58" si="53">IF(M41=0,"",N41/M41)</f>
        <v/>
      </c>
      <c r="P41" s="179"/>
      <c r="Q41" s="179"/>
      <c r="R41" s="161" t="str">
        <f>IF(P41=0,"",Q41/P41)</f>
        <v/>
      </c>
      <c r="S41" s="309"/>
      <c r="T41" s="309"/>
      <c r="U41" s="310" t="str">
        <f t="shared" ref="U41:U55" si="54">IF(S41=0,"",T41/S41)</f>
        <v/>
      </c>
      <c r="V41" s="204"/>
      <c r="W41" s="205"/>
      <c r="X41" s="410"/>
      <c r="Y41" s="407" t="str">
        <f>IF( OR(M41=0, M41=""), IF( $AC$6="１年度目", IF(AND(O42&lt;&gt;"", U41&lt;&gt;"", O42&gt;=70%, U41&gt;=30%), "継続", ""), IF( $AC$6="２年度目", IF(AND(O42&lt;&gt;"", U41&lt;&gt;"", O42&gt;=70%, U41&gt;=50%), "継続", ""), "" ) ), IF( $AC$6="１年度目", IF(AND(COUNTBLANK(O41)=0, COUNTBLANK(O42)=0, COUNTBLANK(U41)=0, O41&gt;=70%, O42&gt;=70%, U41&gt;=30%), "継続", ""), IF( $AC$6="２年度目", IF(AND(COUNTBLANK(O41)=0, COUNTBLANK(O42)=0, COUNTBLANK(U41)=0, O41&gt;=70%, O42&gt;=70%, U41&gt;=50%), "継続", ""), "" ) ) )</f>
        <v/>
      </c>
      <c r="Z41" s="404" t="str">
        <f>IF( OR(M41=0, M41=""), IF( $AC$6="１年度目", IF(AND(O42&lt;&gt;"", U41&lt;&gt;"", O42&gt;=70%, U41&lt;30%), "改善計画", ""), IF( $AC$6="２年度目", IF(AND(O42&lt;&gt;"", U41&lt;&gt;"", O42&gt;=70%, U41&lt;50%), "改善計画", ""), "" ) ), IF( $AC$6="１年度目", IF(AND(COUNTBLANK(O41)=0, COUNTBLANK(O42)=0, COUNTBLANK(U41)=0, O41&gt;=70%, O42&gt;=70%, U41&lt;30%), "改善計画", ""), IF( $AC$6="２年度目", IF(AND(COUNTBLANK(O41)=0, COUNTBLANK(O42)=0, COUNTBLANK(U41)=0, O41&gt;=70%, O42&gt;=70%, U41&lt;50%), "改善計画", ""), "" ) ) )</f>
        <v/>
      </c>
      <c r="AA41" s="404" t="str">
        <f>IF( OR(M41=0, M41=""), IF( $AC$6="１年度目", IF(AND(O42&lt;&gt;"", T41&lt;&gt;"", O42&gt;=50%, O42&lt;70%), "改善計画", ""), IF( $AC$6="２年度目", IF(AND(O42&lt;&gt;"", T41&lt;&gt;"", O42&gt;=50%, O42&lt;70%, T41&gt;=1), "改善計画", ""), "" ) ), IF( $AC$6="１年度目", IF( AND(COUNTBLANK(O41)=0, COUNTBLANK(O42)=0, OR( AND(AND(O41&gt;=50%, O41&lt;70%), AND(O42&gt;=50%, O42&lt;70%)), AND(O41&gt;=70%, AND(O42&gt;=50%, O42&lt;70%)), AND(O42&gt;=70%, AND(O41&gt;=50%, O41&lt;70%)), AND(O41&gt;=70%, AND(O42&gt;=30%, O42&lt;50%)), AND(O42&gt;=70%, AND(O41&gt;=30%, O41&lt;50%)), AND(O41&gt;=70%, O42&lt;30%), AND(O42&gt;=70%, O41&lt;30%), AND(AND(O41&gt;=50%, O41&lt;70%), AND(O42&gt;=30%, O42&lt;50%)), AND(AND(O42&gt;=50%, O42&lt;70%), AND(O41&gt;=30%, O41&lt;50%)), AND(AND(O41&gt;=50%, O41&lt;70%), O42&lt;30%), AND(AND(O42&gt;=50%, O42&lt;70%), O41&lt;30%) ) ), "改善計画", "" ), IF( $AC$6="２年度目", IF( AND(COUNTBLANK(O41)=0, COUNTBLANK(O42)=0, COUNTBLANK(T41)=0, T41&gt;=1, OR( AND(AND(O41&gt;=50%, O41&lt;70%), AND(O42&gt;=50%, O42&lt;70%)), AND(O41&gt;=70%, AND(O42&gt;=50%, O42&lt;70%)), AND(O42&gt;=70%, AND(O41&gt;=50%, O41&lt;70%)), AND(O41&gt;=70%, O42&lt;50%), AND(O42&gt;=70%, O41&lt;50%), AND(AND(O41&gt;=50%, O41&lt;70%), O42&lt;50%), AND(AND(O42&gt;=50%, O42&lt;70%), O41&lt;50%) ) ), "改善計画", "" ), "" ) ) )</f>
        <v/>
      </c>
      <c r="AB41" s="404" t="str">
        <f>IF( $AC$6="１年度目", IF( OR(M41=0, M41=""), IF( AND( COUNTBLANK(O42)=0, COUNTBLANK(T41)=0, O42&gt;=30%, O42&lt;50%, T41&gt;=1 ), "改善計画", "" ), IF( AND( COUNTBLANK(O41)=0, COUNTBLANK(O42)=0, COUNTBLANK(T41)=0, T41&gt;=1, OR( AND(O41&gt;=30%, O41&lt;50%, O42&gt;=30%, O42&lt;50%), AND(O41&gt;=30%, O41&lt;50%, O42&lt;30%), AND(O42&gt;=30%, O42&lt;50%, O41&lt;30%) ) ), "改善計画", "" ) ), IF($AC$6="２年度目","", "") )</f>
        <v/>
      </c>
      <c r="AC41" s="404" t="str">
        <f>IF( OR(M41=0, M41=""), IF( $AC$6="１年度目", IF(AND(COUNTBLANK(O42)=0, COUNTBLANK(T41)=0, O42&gt;=30%, O42&lt;50%, T41=0), "改善計画（継続不可審査対象）",""), IF( $AC$6="２年度目", IF(AND(COUNTBLANK(O42)=0, COUNTBLANK(T41)=0, O42&gt;=50%, O42&lt;70%, T41=0), "改善計画（継続不可審査対象）",""), "" ) ), IF( $AC$6="１年度目", IF( AND( COUNTBLANK(O41)=0, COUNTBLANK(O42)=0, COUNTBLANK(T41)=0, T41=0, OR( AND(O41&gt;=30%, O41&lt;50%, O42&gt;=30%, O42&lt;50%), AND(O41&gt;=30%, O41&lt;50%, O42&lt;30%), AND(O42&gt;=30%, O42&lt;50%, O41&lt;30%) ) ), "改善計画（継続不可審査対象）","" ), IF( $AC$6="２年度目", IF( AND( COUNTBLANK(O41)=0, COUNTBLANK(O42)=0, COUNTBLANK(T41)=0, T41=0, OR( AND(O41&gt;=50%, O41&lt;70%, O42&gt;=50%, O42&lt;70%), AND(O41&gt;=70%, O42&gt;=50%, O42&lt;70%), AND(O42&gt;=70%, O41&gt;=50%, O41&lt;70%), AND(O41&gt;=70%, O42&lt;50%), AND(O42&gt;=70%, O41&lt;50%), AND(O41&gt;=50%, O41&lt;70%, O42&lt;50%), AND(O42&gt;=50%, O42&lt;70%, O41&lt;50%) ) ), "改善計画（継続不可審査対象）","" ), "" ) ) )</f>
        <v/>
      </c>
      <c r="AD41" s="399" t="str">
        <f>IF( $AC$6="１年度目", IF( OR(M41=0, M41=""), IF(AND(O42&lt;&gt;"", O42&lt;30%), "改善計画（継続不可審査対象）",""), IF(AND(COUNTBLANK(O41)=0, COUNTBLANK(O42)=0, O41&lt;30%, O42&lt;30%), "改善計画（継続不可審査対象）","") ), IF( $AC$6="２年度目", IF( OR(M41=0, M41=""), IF(AND(O42&lt;&gt;"", O42&lt;50%), "改善計画（継続不可審査対象）",""), IF(AND(COUNTBLANK(O41)=0, COUNTBLANK(O42)=0, O41&lt;50%, O42&lt;50%), "改善計画（継続不可審査対象）","") ), "" ) )</f>
        <v/>
      </c>
      <c r="BA41" s="70"/>
      <c r="BB41" s="70"/>
      <c r="BC41" s="70"/>
      <c r="BD41" s="70"/>
      <c r="BE41" s="70"/>
      <c r="BF41" s="70"/>
      <c r="BG41" s="70"/>
    </row>
    <row r="42" spans="1:59" s="2" customFormat="1" ht="30" customHeight="1" x14ac:dyDescent="0.15">
      <c r="B42" s="306"/>
      <c r="C42" s="183"/>
      <c r="D42" s="35"/>
      <c r="E42" s="35"/>
      <c r="F42" s="156" t="str">
        <f t="shared" si="52"/>
        <v/>
      </c>
      <c r="G42" s="184"/>
      <c r="H42" s="185"/>
      <c r="I42" s="186"/>
      <c r="J42" s="184"/>
      <c r="K42" s="185"/>
      <c r="L42" s="186"/>
      <c r="M42" s="106"/>
      <c r="N42" s="35"/>
      <c r="O42" s="156"/>
      <c r="P42" s="121"/>
      <c r="Q42" s="121"/>
      <c r="R42" s="162" t="str">
        <f>IF(P42=0,"",Q42/P42)</f>
        <v/>
      </c>
      <c r="S42" s="188"/>
      <c r="T42" s="188"/>
      <c r="U42" s="190"/>
      <c r="V42" s="184"/>
      <c r="W42" s="185"/>
      <c r="X42" s="191"/>
      <c r="Y42" s="408"/>
      <c r="Z42" s="405"/>
      <c r="AA42" s="405"/>
      <c r="AB42" s="405"/>
      <c r="AC42" s="405"/>
      <c r="AD42" s="400"/>
      <c r="BA42" s="70"/>
      <c r="BB42" s="70"/>
      <c r="BC42" s="70"/>
      <c r="BD42" s="70"/>
      <c r="BE42" s="70"/>
      <c r="BF42" s="70"/>
      <c r="BG42" s="70"/>
    </row>
    <row r="43" spans="1:59" s="2" customFormat="1" ht="30" customHeight="1" x14ac:dyDescent="0.15">
      <c r="B43" s="305" t="s">
        <v>5</v>
      </c>
      <c r="C43" s="182"/>
      <c r="D43" s="36"/>
      <c r="E43" s="36"/>
      <c r="F43" s="157" t="str">
        <f t="shared" si="52"/>
        <v/>
      </c>
      <c r="G43" s="184"/>
      <c r="H43" s="185"/>
      <c r="I43" s="186"/>
      <c r="J43" s="184"/>
      <c r="K43" s="185"/>
      <c r="L43" s="186"/>
      <c r="M43" s="107"/>
      <c r="N43" s="36"/>
      <c r="O43" s="157" t="str">
        <f t="shared" si="53"/>
        <v/>
      </c>
      <c r="P43" s="120"/>
      <c r="Q43" s="120"/>
      <c r="R43" s="147" t="str">
        <f t="shared" ref="R43:R58" si="55">IF(P43=0,"",Q43/P43)</f>
        <v/>
      </c>
      <c r="S43" s="187"/>
      <c r="T43" s="187"/>
      <c r="U43" s="189" t="str">
        <f t="shared" si="54"/>
        <v/>
      </c>
      <c r="V43" s="184"/>
      <c r="W43" s="185"/>
      <c r="X43" s="191"/>
      <c r="Y43" s="311" t="str">
        <f t="shared" ref="Y43" si="56">IF( OR(M43=0, M43=""), IF( $AC$6="１年度目", IF(AND(O44&lt;&gt;"", U43&lt;&gt;"", O44&gt;=70%, U43&gt;=30%), "継続", ""), IF( $AC$6="２年度目", IF(AND(O44&lt;&gt;"", U43&lt;&gt;"", O44&gt;=70%, U43&gt;=50%), "継続", ""), "" ) ), IF( $AC$6="１年度目", IF(AND(COUNTBLANK(O43)=0, COUNTBLANK(O44)=0, COUNTBLANK(U43)=0, O43&gt;=70%, O44&gt;=70%, U43&gt;=30%), "継続", ""), IF( $AC$6="２年度目", IF(AND(COUNTBLANK(O43)=0, COUNTBLANK(O44)=0, COUNTBLANK(U43)=0, O43&gt;=70%, O44&gt;=70%, U43&gt;=50%), "継続", ""), "" ) ) )</f>
        <v/>
      </c>
      <c r="Z43" s="401" t="str">
        <f t="shared" ref="Z43" si="57">IF( OR(M43=0, M43=""), IF( $AC$6="１年度目", IF(AND(O44&lt;&gt;"", U43&lt;&gt;"", O44&gt;=70%, U43&lt;30%), "改善計画", ""), IF( $AC$6="２年度目", IF(AND(O44&lt;&gt;"", U43&lt;&gt;"", O44&gt;=70%, U43&lt;50%), "改善計画", ""), "" ) ), IF( $AC$6="１年度目", IF(AND(COUNTBLANK(O43)=0, COUNTBLANK(O44)=0, COUNTBLANK(U43)=0, O43&gt;=70%, O44&gt;=70%, U43&lt;30%), "改善計画", ""), IF( $AC$6="２年度目", IF(AND(COUNTBLANK(O43)=0, COUNTBLANK(O44)=0, COUNTBLANK(U43)=0, O43&gt;=70%, O44&gt;=70%, U43&lt;50%), "改善計画", ""), "" ) ) )</f>
        <v/>
      </c>
      <c r="AA43" s="401" t="str">
        <f t="shared" ref="AA43" si="58">IF( OR(M43=0, M43=""), IF( $AC$6="１年度目", IF(AND(O44&lt;&gt;"", T43&lt;&gt;"", O44&gt;=50%, O44&lt;70%), "改善計画", ""), IF( $AC$6="２年度目", IF(AND(O44&lt;&gt;"", T43&lt;&gt;"", O44&gt;=50%, O44&lt;70%, T43&gt;=1), "改善計画", ""), "" ) ), IF( $AC$6="１年度目", IF( AND(COUNTBLANK(O43)=0, COUNTBLANK(O44)=0, OR( AND(AND(O43&gt;=50%, O43&lt;70%), AND(O44&gt;=50%, O44&lt;70%)), AND(O43&gt;=70%, AND(O44&gt;=50%, O44&lt;70%)), AND(O44&gt;=70%, AND(O43&gt;=50%, O43&lt;70%)), AND(O43&gt;=70%, AND(O44&gt;=30%, O44&lt;50%)), AND(O44&gt;=70%, AND(O43&gt;=30%, O43&lt;50%)), AND(O43&gt;=70%, O44&lt;30%), AND(O44&gt;=70%, O43&lt;30%), AND(AND(O43&gt;=50%, O43&lt;70%), AND(O44&gt;=30%, O44&lt;50%)), AND(AND(O44&gt;=50%, O44&lt;70%), AND(O43&gt;=30%, O43&lt;50%)), AND(AND(O43&gt;=50%, O43&lt;70%), O44&lt;30%), AND(AND(O44&gt;=50%, O44&lt;70%), O43&lt;30%) ) ), "改善計画", "" ), IF( $AC$6="２年度目", IF( AND(COUNTBLANK(O43)=0, COUNTBLANK(O44)=0, COUNTBLANK(T43)=0, T43&gt;=1, OR( AND(AND(O43&gt;=50%, O43&lt;70%), AND(O44&gt;=50%, O44&lt;70%)), AND(O43&gt;=70%, AND(O44&gt;=50%, O44&lt;70%)), AND(O44&gt;=70%, AND(O43&gt;=50%, O43&lt;70%)), AND(O43&gt;=70%, O44&lt;50%), AND(O44&gt;=70%, O43&lt;50%), AND(AND(O43&gt;=50%, O43&lt;70%), O44&lt;50%), AND(AND(O44&gt;=50%, O44&lt;70%), O43&lt;50%) ) ), "改善計画", "" ), "" ) ) )</f>
        <v/>
      </c>
      <c r="AB43" s="405" t="str">
        <f t="shared" ref="AB43" si="59">IF(
  $AC$6="１年度目",
    IF(
      AND(
        COUNTBLANK(O43)=0, COUNTBLANK(O44)=0, COUNTBLANK(T43)=0,
        T43&gt;=1,
        OR(
          AND(O43&gt;=30%, O43&lt;50%, O44&gt;=30%, O44&lt;50%),
          AND(O43&gt;=30%, O43&lt;50%, O44&lt;30%),
          AND(O44&gt;=30%, O44&lt;50%, O43&lt;30%)
        )
      ),
      "改善計画",
      ""
    ),
  IF($AC$6="２年度目","", "")
)</f>
        <v/>
      </c>
      <c r="AC43" s="401" t="str">
        <f t="shared" ref="AC43" si="60">IF( OR(M43=0, M43=""), IF( $AC$6="１年度目", IF(AND(COUNTBLANK(O44)=0, COUNTBLANK(T43)=0, O44&gt;=30%, O44&lt;50%, T43=0), "改善計画（継続不可審査対象）",""), IF( $AC$6="２年度目", IF(AND(COUNTBLANK(O44)=0, COUNTBLANK(T43)=0, O44&gt;=50%, O44&lt;70%, T43=0), "改善計画（継続不可審査対象）",""), "" ) ), IF( $AC$6="１年度目", IF( AND( COUNTBLANK(O43)=0, COUNTBLANK(O44)=0, COUNTBLANK(T43)=0, T43=0, OR( AND(O43&gt;=30%, O43&lt;50%, O44&gt;=30%, O44&lt;50%), AND(O43&gt;=30%, O43&lt;50%, O44&lt;30%), AND(O44&gt;=30%, O44&lt;50%, O43&lt;30%) ) ), "改善計画（継続不可審査対象）","" ), IF( $AC$6="２年度目", IF( AND( COUNTBLANK(O43)=0, COUNTBLANK(O44)=0, COUNTBLANK(T43)=0, T43=0, OR( AND(O43&gt;=50%, O43&lt;70%, O44&gt;=50%, O44&lt;70%), AND(O43&gt;=70%, O44&gt;=50%, O44&lt;70%), AND(O44&gt;=70%, O43&gt;=50%, O43&lt;70%), AND(O43&gt;=70%, O44&lt;50%), AND(O44&gt;=70%, O43&lt;50%), AND(O43&gt;=50%, O43&lt;70%, O44&lt;50%), AND(O44&gt;=50%, O44&lt;70%, O43&lt;50%) ) ), "改善計画（継続不可審査対象）","" ), "" ) ) )</f>
        <v/>
      </c>
      <c r="AD43" s="396" t="str">
        <f t="shared" ref="AD43" si="61">IF( $AC$6="１年度目", IF( OR(M43=0, M43=""), IF(AND(O44&lt;&gt;"", O44&lt;30%), "改善計画（継続不可審査対象）",""), IF(AND(COUNTBLANK(O43)=0, COUNTBLANK(O44)=0, O43&lt;30%, O44&lt;30%), "改善計画（継続不可審査対象）","") ), IF( $AC$6="２年度目", IF( OR(M43=0, M43=""), IF(AND(O44&lt;&gt;"", O44&lt;50%), "改善計画（継続不可審査対象）",""), IF(AND(COUNTBLANK(O43)=0, COUNTBLANK(O44)=0, O43&lt;50%, O44&lt;50%), "改善計画（継続不可審査対象）","") ), "" ) )</f>
        <v/>
      </c>
      <c r="BA43" s="70"/>
      <c r="BB43" s="70"/>
      <c r="BC43" s="70"/>
      <c r="BD43" s="70"/>
      <c r="BE43" s="70"/>
      <c r="BF43" s="70"/>
      <c r="BG43" s="70"/>
    </row>
    <row r="44" spans="1:59" s="2" customFormat="1" ht="30" customHeight="1" x14ac:dyDescent="0.15">
      <c r="B44" s="306"/>
      <c r="C44" s="183"/>
      <c r="D44" s="37"/>
      <c r="E44" s="37"/>
      <c r="F44" s="158" t="str">
        <f t="shared" si="52"/>
        <v/>
      </c>
      <c r="G44" s="184"/>
      <c r="H44" s="185"/>
      <c r="I44" s="186"/>
      <c r="J44" s="184"/>
      <c r="K44" s="185"/>
      <c r="L44" s="186"/>
      <c r="M44" s="108"/>
      <c r="N44" s="37"/>
      <c r="O44" s="158" t="str">
        <f t="shared" si="53"/>
        <v/>
      </c>
      <c r="P44" s="121"/>
      <c r="Q44" s="121"/>
      <c r="R44" s="162" t="str">
        <f t="shared" si="55"/>
        <v/>
      </c>
      <c r="S44" s="188"/>
      <c r="T44" s="188"/>
      <c r="U44" s="190"/>
      <c r="V44" s="184"/>
      <c r="W44" s="185"/>
      <c r="X44" s="191"/>
      <c r="Y44" s="312"/>
      <c r="Z44" s="403"/>
      <c r="AA44" s="403"/>
      <c r="AB44" s="405"/>
      <c r="AC44" s="403"/>
      <c r="AD44" s="398"/>
      <c r="BA44" s="70"/>
      <c r="BB44" s="70"/>
      <c r="BC44" s="70"/>
      <c r="BD44" s="70"/>
      <c r="BE44" s="70"/>
      <c r="BF44" s="70"/>
      <c r="BG44" s="70"/>
    </row>
    <row r="45" spans="1:59" s="2" customFormat="1" ht="30" customHeight="1" x14ac:dyDescent="0.15">
      <c r="B45" s="305" t="s">
        <v>6</v>
      </c>
      <c r="C45" s="182"/>
      <c r="D45" s="38"/>
      <c r="E45" s="38"/>
      <c r="F45" s="159" t="str">
        <f t="shared" si="52"/>
        <v/>
      </c>
      <c r="G45" s="184"/>
      <c r="H45" s="185"/>
      <c r="I45" s="186"/>
      <c r="J45" s="184"/>
      <c r="K45" s="185"/>
      <c r="L45" s="186"/>
      <c r="M45" s="109"/>
      <c r="N45" s="38"/>
      <c r="O45" s="159" t="str">
        <f t="shared" si="53"/>
        <v/>
      </c>
      <c r="P45" s="120"/>
      <c r="Q45" s="120"/>
      <c r="R45" s="147" t="str">
        <f t="shared" si="55"/>
        <v/>
      </c>
      <c r="S45" s="187"/>
      <c r="T45" s="187"/>
      <c r="U45" s="189" t="str">
        <f t="shared" si="54"/>
        <v/>
      </c>
      <c r="V45" s="184"/>
      <c r="W45" s="185"/>
      <c r="X45" s="191"/>
      <c r="Y45" s="311" t="str">
        <f t="shared" ref="Y45" si="62">IF( OR(M45=0, M45=""), IF( $AC$6="１年度目", IF(AND(O46&lt;&gt;"", U45&lt;&gt;"", O46&gt;=70%, U45&gt;=30%), "継続", ""), IF( $AC$6="２年度目", IF(AND(O46&lt;&gt;"", U45&lt;&gt;"", O46&gt;=70%, U45&gt;=50%), "継続", ""), "" ) ), IF( $AC$6="１年度目", IF(AND(COUNTBLANK(O45)=0, COUNTBLANK(O46)=0, COUNTBLANK(U45)=0, O45&gt;=70%, O46&gt;=70%, U45&gt;=30%), "継続", ""), IF( $AC$6="２年度目", IF(AND(COUNTBLANK(O45)=0, COUNTBLANK(O46)=0, COUNTBLANK(U45)=0, O45&gt;=70%, O46&gt;=70%, U45&gt;=50%), "継続", ""), "" ) ) )</f>
        <v/>
      </c>
      <c r="Z45" s="401" t="str">
        <f t="shared" ref="Z45" si="63">IF( OR(M45=0, M45=""), IF( $AC$6="１年度目", IF(AND(O46&lt;&gt;"", U45&lt;&gt;"", O46&gt;=70%, U45&lt;30%), "改善計画", ""), IF( $AC$6="２年度目", IF(AND(O46&lt;&gt;"", U45&lt;&gt;"", O46&gt;=70%, U45&lt;50%), "改善計画", ""), "" ) ), IF( $AC$6="１年度目", IF(AND(COUNTBLANK(O45)=0, COUNTBLANK(O46)=0, COUNTBLANK(U45)=0, O45&gt;=70%, O46&gt;=70%, U45&lt;30%), "改善計画", ""), IF( $AC$6="２年度目", IF(AND(COUNTBLANK(O45)=0, COUNTBLANK(O46)=0, COUNTBLANK(U45)=0, O45&gt;=70%, O46&gt;=70%, U45&lt;50%), "改善計画", ""), "" ) ) )</f>
        <v/>
      </c>
      <c r="AA45" s="401" t="str">
        <f t="shared" ref="AA45" si="64">IF( OR(M45=0, M45=""), IF( $AC$6="１年度目", IF(AND(O46&lt;&gt;"", T45&lt;&gt;"", O46&gt;=50%, O46&lt;70%), "改善計画", ""), IF( $AC$6="２年度目", IF(AND(O46&lt;&gt;"", T45&lt;&gt;"", O46&gt;=50%, O46&lt;70%, T45&gt;=1), "改善計画", ""), "" ) ), IF( $AC$6="１年度目", IF( AND(COUNTBLANK(O45)=0, COUNTBLANK(O46)=0, OR( AND(AND(O45&gt;=50%, O45&lt;70%), AND(O46&gt;=50%, O46&lt;70%)), AND(O45&gt;=70%, AND(O46&gt;=50%, O46&lt;70%)), AND(O46&gt;=70%, AND(O45&gt;=50%, O45&lt;70%)), AND(O45&gt;=70%, AND(O46&gt;=30%, O46&lt;50%)), AND(O46&gt;=70%, AND(O45&gt;=30%, O45&lt;50%)), AND(O45&gt;=70%, O46&lt;30%), AND(O46&gt;=70%, O45&lt;30%), AND(AND(O45&gt;=50%, O45&lt;70%), AND(O46&gt;=30%, O46&lt;50%)), AND(AND(O46&gt;=50%, O46&lt;70%), AND(O45&gt;=30%, O45&lt;50%)), AND(AND(O45&gt;=50%, O45&lt;70%), O46&lt;30%), AND(AND(O46&gt;=50%, O46&lt;70%), O45&lt;30%) ) ), "改善計画", "" ), IF( $AC$6="２年度目", IF( AND(COUNTBLANK(O45)=0, COUNTBLANK(O46)=0, COUNTBLANK(T45)=0, T45&gt;=1, OR( AND(AND(O45&gt;=50%, O45&lt;70%), AND(O46&gt;=50%, O46&lt;70%)), AND(O45&gt;=70%, AND(O46&gt;=50%, O46&lt;70%)), AND(O46&gt;=70%, AND(O45&gt;=50%, O45&lt;70%)), AND(O45&gt;=70%, O46&lt;50%), AND(O46&gt;=70%, O45&lt;50%), AND(AND(O45&gt;=50%, O45&lt;70%), O46&lt;50%), AND(AND(O46&gt;=50%, O46&lt;70%), O45&lt;50%) ) ), "改善計画", "" ), "" ) ) )</f>
        <v/>
      </c>
      <c r="AB45" s="405" t="str">
        <f t="shared" ref="AB45" si="65">IF(
  $AC$6="１年度目",
    IF(
      AND(
        COUNTBLANK(O45)=0, COUNTBLANK(O46)=0, COUNTBLANK(T45)=0,
        T45&gt;=1,
        OR(
          AND(O45&gt;=30%, O45&lt;50%, O46&gt;=30%, O46&lt;50%),
          AND(O45&gt;=30%, O45&lt;50%, O46&lt;30%),
          AND(O46&gt;=30%, O46&lt;50%, O45&lt;30%)
        )
      ),
      "改善計画",
      ""
    ),
  IF($AC$6="２年度目","", "")
)</f>
        <v/>
      </c>
      <c r="AC45" s="401" t="str">
        <f t="shared" ref="AC45" si="66">IF( OR(M45=0, M45=""), IF( $AC$6="１年度目", IF(AND(COUNTBLANK(O46)=0, COUNTBLANK(T45)=0, O46&gt;=30%, O46&lt;50%, T45=0), "改善計画（継続不可審査対象）",""), IF( $AC$6="２年度目", IF(AND(COUNTBLANK(O46)=0, COUNTBLANK(T45)=0, O46&gt;=50%, O46&lt;70%, T45=0), "改善計画（継続不可審査対象）",""), "" ) ), IF( $AC$6="１年度目", IF( AND( COUNTBLANK(O45)=0, COUNTBLANK(O46)=0, COUNTBLANK(T45)=0, T45=0, OR( AND(O45&gt;=30%, O45&lt;50%, O46&gt;=30%, O46&lt;50%), AND(O45&gt;=30%, O45&lt;50%, O46&lt;30%), AND(O46&gt;=30%, O46&lt;50%, O45&lt;30%) ) ), "改善計画（継続不可審査対象）","" ), IF( $AC$6="２年度目", IF( AND( COUNTBLANK(O45)=0, COUNTBLANK(O46)=0, COUNTBLANK(T45)=0, T45=0, OR( AND(O45&gt;=50%, O45&lt;70%, O46&gt;=50%, O46&lt;70%), AND(O45&gt;=70%, O46&gt;=50%, O46&lt;70%), AND(O46&gt;=70%, O45&gt;=50%, O45&lt;70%), AND(O45&gt;=70%, O46&lt;50%), AND(O46&gt;=70%, O45&lt;50%), AND(O45&gt;=50%, O45&lt;70%, O46&lt;50%), AND(O46&gt;=50%, O46&lt;70%, O45&lt;50%) ) ), "改善計画（継続不可審査対象）","" ), "" ) ) )</f>
        <v/>
      </c>
      <c r="AD45" s="396" t="str">
        <f t="shared" ref="AD45" si="67">IF( $AC$6="１年度目", IF( OR(M45=0, M45=""), IF(AND(O46&lt;&gt;"", O46&lt;30%), "改善計画（継続不可審査対象）",""), IF(AND(COUNTBLANK(O45)=0, COUNTBLANK(O46)=0, O45&lt;30%, O46&lt;30%), "改善計画（継続不可審査対象）","") ), IF( $AC$6="２年度目", IF( OR(M45=0, M45=""), IF(AND(O46&lt;&gt;"", O46&lt;50%), "改善計画（継続不可審査対象）",""), IF(AND(COUNTBLANK(O45)=0, COUNTBLANK(O46)=0, O45&lt;50%, O46&lt;50%), "改善計画（継続不可審査対象）","") ), "" ) )</f>
        <v/>
      </c>
      <c r="BA45" s="70"/>
      <c r="BB45" s="70"/>
      <c r="BC45" s="70"/>
      <c r="BD45" s="70"/>
      <c r="BE45" s="70"/>
      <c r="BF45" s="70"/>
      <c r="BG45" s="70"/>
    </row>
    <row r="46" spans="1:59" s="2" customFormat="1" ht="30" customHeight="1" x14ac:dyDescent="0.15">
      <c r="B46" s="306"/>
      <c r="C46" s="183"/>
      <c r="D46" s="35"/>
      <c r="E46" s="35"/>
      <c r="F46" s="156" t="str">
        <f t="shared" si="52"/>
        <v/>
      </c>
      <c r="G46" s="184"/>
      <c r="H46" s="185"/>
      <c r="I46" s="186"/>
      <c r="J46" s="184"/>
      <c r="K46" s="185"/>
      <c r="L46" s="186"/>
      <c r="M46" s="106"/>
      <c r="N46" s="35"/>
      <c r="O46" s="156" t="str">
        <f t="shared" si="53"/>
        <v/>
      </c>
      <c r="P46" s="121"/>
      <c r="Q46" s="121"/>
      <c r="R46" s="162" t="str">
        <f t="shared" si="55"/>
        <v/>
      </c>
      <c r="S46" s="188"/>
      <c r="T46" s="188"/>
      <c r="U46" s="190"/>
      <c r="V46" s="184"/>
      <c r="W46" s="185"/>
      <c r="X46" s="191"/>
      <c r="Y46" s="312"/>
      <c r="Z46" s="403"/>
      <c r="AA46" s="403"/>
      <c r="AB46" s="405"/>
      <c r="AC46" s="403"/>
      <c r="AD46" s="398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</row>
    <row r="47" spans="1:59" s="2" customFormat="1" ht="30" customHeight="1" x14ac:dyDescent="0.15">
      <c r="B47" s="180" t="s">
        <v>7</v>
      </c>
      <c r="C47" s="182"/>
      <c r="D47" s="36"/>
      <c r="E47" s="36"/>
      <c r="F47" s="157" t="str">
        <f t="shared" ref="F47:F48" si="68">IF(D47=0,"",E47/D47)</f>
        <v/>
      </c>
      <c r="G47" s="184"/>
      <c r="H47" s="185"/>
      <c r="I47" s="186"/>
      <c r="J47" s="184"/>
      <c r="K47" s="185"/>
      <c r="L47" s="186"/>
      <c r="M47" s="109"/>
      <c r="N47" s="36"/>
      <c r="O47" s="157" t="str">
        <f t="shared" ref="O47:O48" si="69">IF(M47=0,"",N47/M47)</f>
        <v/>
      </c>
      <c r="P47" s="120"/>
      <c r="Q47" s="120"/>
      <c r="R47" s="147" t="str">
        <f t="shared" ref="R47:R48" si="70">IF(P47=0,"",Q47/P47)</f>
        <v/>
      </c>
      <c r="S47" s="187"/>
      <c r="T47" s="187"/>
      <c r="U47" s="189" t="str">
        <f t="shared" ref="U47" si="71">IF(S47=0,"",T47/S47)</f>
        <v/>
      </c>
      <c r="V47" s="184"/>
      <c r="W47" s="185"/>
      <c r="X47" s="191"/>
      <c r="Y47" s="311" t="str">
        <f t="shared" ref="Y47" si="72">IF( OR(M47=0, M47=""), IF( $AC$6="１年度目", IF(AND(O48&lt;&gt;"", U47&lt;&gt;"", O48&gt;=70%, U47&gt;=30%), "継続", ""), IF( $AC$6="２年度目", IF(AND(O48&lt;&gt;"", U47&lt;&gt;"", O48&gt;=70%, U47&gt;=50%), "継続", ""), "" ) ), IF( $AC$6="１年度目", IF(AND(COUNTBLANK(O47)=0, COUNTBLANK(O48)=0, COUNTBLANK(U47)=0, O47&gt;=70%, O48&gt;=70%, U47&gt;=30%), "継続", ""), IF( $AC$6="２年度目", IF(AND(COUNTBLANK(O47)=0, COUNTBLANK(O48)=0, COUNTBLANK(U47)=0, O47&gt;=70%, O48&gt;=70%, U47&gt;=50%), "継続", ""), "" ) ) )</f>
        <v/>
      </c>
      <c r="Z47" s="401" t="str">
        <f t="shared" ref="Z47" si="73">IF( OR(M47=0, M47=""), IF( $AC$6="１年度目", IF(AND(O48&lt;&gt;"", U47&lt;&gt;"", O48&gt;=70%, U47&lt;30%), "改善計画", ""), IF( $AC$6="２年度目", IF(AND(O48&lt;&gt;"", U47&lt;&gt;"", O48&gt;=70%, U47&lt;50%), "改善計画", ""), "" ) ), IF( $AC$6="１年度目", IF(AND(COUNTBLANK(O47)=0, COUNTBLANK(O48)=0, COUNTBLANK(U47)=0, O47&gt;=70%, O48&gt;=70%, U47&lt;30%), "改善計画", ""), IF( $AC$6="２年度目", IF(AND(COUNTBLANK(O47)=0, COUNTBLANK(O48)=0, COUNTBLANK(U47)=0, O47&gt;=70%, O48&gt;=70%, U47&lt;50%), "改善計画", ""), "" ) ) )</f>
        <v/>
      </c>
      <c r="AA47" s="401" t="str">
        <f t="shared" ref="AA47" si="74">IF( OR(M47=0, M47=""), IF( $AC$6="１年度目", IF(AND(O48&lt;&gt;"", T47&lt;&gt;"", O48&gt;=50%, O48&lt;70%), "改善計画", ""), IF( $AC$6="２年度目", IF(AND(O48&lt;&gt;"", T47&lt;&gt;"", O48&gt;=50%, O48&lt;70%, T47&gt;=1), "改善計画", ""), "" ) ), IF( $AC$6="１年度目", IF( AND(COUNTBLANK(O47)=0, COUNTBLANK(O48)=0, OR( AND(AND(O47&gt;=50%, O47&lt;70%), AND(O48&gt;=50%, O48&lt;70%)), AND(O47&gt;=70%, AND(O48&gt;=50%, O48&lt;70%)), AND(O48&gt;=70%, AND(O47&gt;=50%, O47&lt;70%)), AND(O47&gt;=70%, AND(O48&gt;=30%, O48&lt;50%)), AND(O48&gt;=70%, AND(O47&gt;=30%, O47&lt;50%)), AND(O47&gt;=70%, O48&lt;30%), AND(O48&gt;=70%, O47&lt;30%), AND(AND(O47&gt;=50%, O47&lt;70%), AND(O48&gt;=30%, O48&lt;50%)), AND(AND(O48&gt;=50%, O48&lt;70%), AND(O47&gt;=30%, O47&lt;50%)), AND(AND(O47&gt;=50%, O47&lt;70%), O48&lt;30%), AND(AND(O48&gt;=50%, O48&lt;70%), O47&lt;30%) ) ), "改善計画", "" ), IF( $AC$6="２年度目", IF( AND(COUNTBLANK(O47)=0, COUNTBLANK(O48)=0, COUNTBLANK(T47)=0, T47&gt;=1, OR( AND(AND(O47&gt;=50%, O47&lt;70%), AND(O48&gt;=50%, O48&lt;70%)), AND(O47&gt;=70%, AND(O48&gt;=50%, O48&lt;70%)), AND(O48&gt;=70%, AND(O47&gt;=50%, O47&lt;70%)), AND(O47&gt;=70%, O48&lt;50%), AND(O48&gt;=70%, O47&lt;50%), AND(AND(O47&gt;=50%, O47&lt;70%), O48&lt;50%), AND(AND(O48&gt;=50%, O48&lt;70%), O47&lt;50%) ) ), "改善計画", "" ), "" ) ) )</f>
        <v/>
      </c>
      <c r="AB47" s="405" t="str">
        <f t="shared" ref="AB47" si="75">IF(
  $AC$6="１年度目",
    IF(
      AND(
        COUNTBLANK(O47)=0, COUNTBLANK(O48)=0, COUNTBLANK(T47)=0,
        T47&gt;=1,
        OR(
          AND(O47&gt;=30%, O47&lt;50%, O48&gt;=30%, O48&lt;50%),
          AND(O47&gt;=30%, O47&lt;50%, O48&lt;30%),
          AND(O48&gt;=30%, O48&lt;50%, O47&lt;30%)
        )
      ),
      "改善計画",
      ""
    ),
  IF($AC$6="２年度目","", "")
)</f>
        <v/>
      </c>
      <c r="AC47" s="401" t="str">
        <f t="shared" ref="AC47" si="76">IF( OR(M47=0, M47=""), IF( $AC$6="１年度目", IF(AND(COUNTBLANK(O48)=0, COUNTBLANK(T47)=0, O48&gt;=30%, O48&lt;50%, T47=0), "改善計画（継続不可審査対象）",""), IF( $AC$6="２年度目", IF(AND(COUNTBLANK(O48)=0, COUNTBLANK(T47)=0, O48&gt;=50%, O48&lt;70%, T47=0), "改善計画（継続不可審査対象）",""), "" ) ), IF( $AC$6="１年度目", IF( AND( COUNTBLANK(O47)=0, COUNTBLANK(O48)=0, COUNTBLANK(T47)=0, T47=0, OR( AND(O47&gt;=30%, O47&lt;50%, O48&gt;=30%, O48&lt;50%), AND(O47&gt;=30%, O47&lt;50%, O48&lt;30%), AND(O48&gt;=30%, O48&lt;50%, O47&lt;30%) ) ), "改善計画（継続不可審査対象）","" ), IF( $AC$6="２年度目", IF( AND( COUNTBLANK(O47)=0, COUNTBLANK(O48)=0, COUNTBLANK(T47)=0, T47=0, OR( AND(O47&gt;=50%, O47&lt;70%, O48&gt;=50%, O48&lt;70%), AND(O47&gt;=70%, O48&gt;=50%, O48&lt;70%), AND(O48&gt;=70%, O47&gt;=50%, O47&lt;70%), AND(O47&gt;=70%, O48&lt;50%), AND(O48&gt;=70%, O47&lt;50%), AND(O47&gt;=50%, O47&lt;70%, O48&lt;50%), AND(O48&gt;=50%, O48&lt;70%, O47&lt;50%) ) ), "改善計画（継続不可審査対象）","" ), "" ) ) )</f>
        <v/>
      </c>
      <c r="AD47" s="396" t="str">
        <f t="shared" ref="AD47" si="77">IF( $AC$6="１年度目", IF( OR(M47=0, M47=""), IF(AND(O48&lt;&gt;"", O48&lt;30%), "改善計画（継続不可審査対象）",""), IF(AND(COUNTBLANK(O47)=0, COUNTBLANK(O48)=0, O47&lt;30%, O48&lt;30%), "改善計画（継続不可審査対象）","") ), IF( $AC$6="２年度目", IF( OR(M47=0, M47=""), IF(AND(O48&lt;&gt;"", O48&lt;50%), "改善計画（継続不可審査対象）",""), IF(AND(COUNTBLANK(O47)=0, COUNTBLANK(O48)=0, O47&lt;50%, O48&lt;50%), "改善計画（継続不可審査対象）","") ), "" ) )</f>
        <v/>
      </c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</row>
    <row r="48" spans="1:59" s="2" customFormat="1" ht="30" customHeight="1" x14ac:dyDescent="0.15">
      <c r="B48" s="181"/>
      <c r="C48" s="183"/>
      <c r="D48" s="35"/>
      <c r="E48" s="35"/>
      <c r="F48" s="156" t="str">
        <f t="shared" si="68"/>
        <v/>
      </c>
      <c r="G48" s="184"/>
      <c r="H48" s="185"/>
      <c r="I48" s="186"/>
      <c r="J48" s="184"/>
      <c r="K48" s="185"/>
      <c r="L48" s="186"/>
      <c r="M48" s="108"/>
      <c r="N48" s="35"/>
      <c r="O48" s="156" t="str">
        <f t="shared" si="69"/>
        <v/>
      </c>
      <c r="P48" s="121"/>
      <c r="Q48" s="121"/>
      <c r="R48" s="162" t="str">
        <f t="shared" si="70"/>
        <v/>
      </c>
      <c r="S48" s="188"/>
      <c r="T48" s="188"/>
      <c r="U48" s="190"/>
      <c r="V48" s="184"/>
      <c r="W48" s="185"/>
      <c r="X48" s="191"/>
      <c r="Y48" s="312"/>
      <c r="Z48" s="403"/>
      <c r="AA48" s="403"/>
      <c r="AB48" s="405"/>
      <c r="AC48" s="403"/>
      <c r="AD48" s="398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</row>
    <row r="49" spans="1:52" s="2" customFormat="1" ht="30" customHeight="1" x14ac:dyDescent="0.15">
      <c r="B49" s="180" t="s">
        <v>8</v>
      </c>
      <c r="C49" s="192"/>
      <c r="D49" s="36"/>
      <c r="E49" s="36"/>
      <c r="F49" s="157" t="str">
        <f t="shared" si="52"/>
        <v/>
      </c>
      <c r="G49" s="184"/>
      <c r="H49" s="185"/>
      <c r="I49" s="186"/>
      <c r="J49" s="184"/>
      <c r="K49" s="185"/>
      <c r="L49" s="186"/>
      <c r="M49" s="109"/>
      <c r="N49" s="36"/>
      <c r="O49" s="157" t="str">
        <f t="shared" si="53"/>
        <v/>
      </c>
      <c r="P49" s="120"/>
      <c r="Q49" s="120"/>
      <c r="R49" s="147" t="str">
        <f t="shared" si="55"/>
        <v/>
      </c>
      <c r="S49" s="187"/>
      <c r="T49" s="187"/>
      <c r="U49" s="189" t="str">
        <f t="shared" ref="U49" si="78">IF(S49=0,"",T49/S49)</f>
        <v/>
      </c>
      <c r="V49" s="184"/>
      <c r="W49" s="185"/>
      <c r="X49" s="191"/>
      <c r="Y49" s="311" t="str">
        <f t="shared" ref="Y49" si="79">IF( OR(M49=0, M49=""), IF( $AC$6="１年度目", IF(AND(O50&lt;&gt;"", U49&lt;&gt;"", O50&gt;=70%, U49&gt;=30%), "継続", ""), IF( $AC$6="２年度目", IF(AND(O50&lt;&gt;"", U49&lt;&gt;"", O50&gt;=70%, U49&gt;=50%), "継続", ""), "" ) ), IF( $AC$6="１年度目", IF(AND(COUNTBLANK(O49)=0, COUNTBLANK(O50)=0, COUNTBLANK(U49)=0, O49&gt;=70%, O50&gt;=70%, U49&gt;=30%), "継続", ""), IF( $AC$6="２年度目", IF(AND(COUNTBLANK(O49)=0, COUNTBLANK(O50)=0, COUNTBLANK(U49)=0, O49&gt;=70%, O50&gt;=70%, U49&gt;=50%), "継続", ""), "" ) ) )</f>
        <v/>
      </c>
      <c r="Z49" s="401" t="str">
        <f t="shared" ref="Z49" si="80">IF( OR(M49=0, M49=""), IF( $AC$6="１年度目", IF(AND(O50&lt;&gt;"", U49&lt;&gt;"", O50&gt;=70%, U49&lt;30%), "改善計画", ""), IF( $AC$6="２年度目", IF(AND(O50&lt;&gt;"", U49&lt;&gt;"", O50&gt;=70%, U49&lt;50%), "改善計画", ""), "" ) ), IF( $AC$6="１年度目", IF(AND(COUNTBLANK(O49)=0, COUNTBLANK(O50)=0, COUNTBLANK(U49)=0, O49&gt;=70%, O50&gt;=70%, U49&lt;30%), "改善計画", ""), IF( $AC$6="２年度目", IF(AND(COUNTBLANK(O49)=0, COUNTBLANK(O50)=0, COUNTBLANK(U49)=0, O49&gt;=70%, O50&gt;=70%, U49&lt;50%), "改善計画", ""), "" ) ) )</f>
        <v/>
      </c>
      <c r="AA49" s="401" t="str">
        <f t="shared" ref="AA49" si="81">IF( OR(M49=0, M49=""), IF( $AC$6="１年度目", IF(AND(O50&lt;&gt;"", T49&lt;&gt;"", O50&gt;=50%, O50&lt;70%), "改善計画", ""), IF( $AC$6="２年度目", IF(AND(O50&lt;&gt;"", T49&lt;&gt;"", O50&gt;=50%, O50&lt;70%, T49&gt;=1), "改善計画", ""), "" ) ), IF( $AC$6="１年度目", IF( AND(COUNTBLANK(O49)=0, COUNTBLANK(O50)=0, OR( AND(AND(O49&gt;=50%, O49&lt;70%), AND(O50&gt;=50%, O50&lt;70%)), AND(O49&gt;=70%, AND(O50&gt;=50%, O50&lt;70%)), AND(O50&gt;=70%, AND(O49&gt;=50%, O49&lt;70%)), AND(O49&gt;=70%, AND(O50&gt;=30%, O50&lt;50%)), AND(O50&gt;=70%, AND(O49&gt;=30%, O49&lt;50%)), AND(O49&gt;=70%, O50&lt;30%), AND(O50&gt;=70%, O49&lt;30%), AND(AND(O49&gt;=50%, O49&lt;70%), AND(O50&gt;=30%, O50&lt;50%)), AND(AND(O50&gt;=50%, O50&lt;70%), AND(O49&gt;=30%, O49&lt;50%)), AND(AND(O49&gt;=50%, O49&lt;70%), O50&lt;30%), AND(AND(O50&gt;=50%, O50&lt;70%), O49&lt;30%) ) ), "改善計画", "" ), IF( $AC$6="２年度目", IF( AND(COUNTBLANK(O49)=0, COUNTBLANK(O50)=0, COUNTBLANK(T49)=0, T49&gt;=1, OR( AND(AND(O49&gt;=50%, O49&lt;70%), AND(O50&gt;=50%, O50&lt;70%)), AND(O49&gt;=70%, AND(O50&gt;=50%, O50&lt;70%)), AND(O50&gt;=70%, AND(O49&gt;=50%, O49&lt;70%)), AND(O49&gt;=70%, O50&lt;50%), AND(O50&gt;=70%, O49&lt;50%), AND(AND(O49&gt;=50%, O49&lt;70%), O50&lt;50%), AND(AND(O50&gt;=50%, O50&lt;70%), O49&lt;50%) ) ), "改善計画", "" ), "" ) ) )</f>
        <v/>
      </c>
      <c r="AB49" s="405" t="str">
        <f t="shared" ref="AB49" si="82">IF(
  $AC$6="１年度目",
    IF(
      AND(
        COUNTBLANK(O49)=0, COUNTBLANK(O50)=0, COUNTBLANK(T49)=0,
        T49&gt;=1,
        OR(
          AND(O49&gt;=30%, O49&lt;50%, O50&gt;=30%, O50&lt;50%),
          AND(O49&gt;=30%, O49&lt;50%, O50&lt;30%),
          AND(O50&gt;=30%, O50&lt;50%, O49&lt;30%)
        )
      ),
      "改善計画",
      ""
    ),
  IF($AC$6="２年度目","", "")
)</f>
        <v/>
      </c>
      <c r="AC49" s="401" t="str">
        <f t="shared" ref="AC49" si="83">IF( OR(M49=0, M49=""), IF( $AC$6="１年度目", IF(AND(COUNTBLANK(O50)=0, COUNTBLANK(T49)=0, O50&gt;=30%, O50&lt;50%, T49=0), "改善計画（継続不可審査対象）",""), IF( $AC$6="２年度目", IF(AND(COUNTBLANK(O50)=0, COUNTBLANK(T49)=0, O50&gt;=50%, O50&lt;70%, T49=0), "改善計画（継続不可審査対象）",""), "" ) ), IF( $AC$6="１年度目", IF( AND( COUNTBLANK(O49)=0, COUNTBLANK(O50)=0, COUNTBLANK(T49)=0, T49=0, OR( AND(O49&gt;=30%, O49&lt;50%, O50&gt;=30%, O50&lt;50%), AND(O49&gt;=30%, O49&lt;50%, O50&lt;30%), AND(O50&gt;=30%, O50&lt;50%, O49&lt;30%) ) ), "改善計画（継続不可審査対象）","" ), IF( $AC$6="２年度目", IF( AND( COUNTBLANK(O49)=0, COUNTBLANK(O50)=0, COUNTBLANK(T49)=0, T49=0, OR( AND(O49&gt;=50%, O49&lt;70%, O50&gt;=50%, O50&lt;70%), AND(O49&gt;=70%, O50&gt;=50%, O50&lt;70%), AND(O50&gt;=70%, O49&gt;=50%, O49&lt;70%), AND(O49&gt;=70%, O50&lt;50%), AND(O50&gt;=70%, O49&lt;50%), AND(O49&gt;=50%, O49&lt;70%, O50&lt;50%), AND(O50&gt;=50%, O50&lt;70%, O49&lt;50%) ) ), "改善計画（継続不可審査対象）","" ), "" ) ) )</f>
        <v/>
      </c>
      <c r="AD49" s="396" t="str">
        <f t="shared" ref="AD49" si="84">IF( $AC$6="１年度目", IF( OR(M49=0, M49=""), IF(AND(O50&lt;&gt;"", O50&lt;30%), "改善計画（継続不可審査対象）",""), IF(AND(COUNTBLANK(O49)=0, COUNTBLANK(O50)=0, O49&lt;30%, O50&lt;30%), "改善計画（継続不可審査対象）","") ), IF( $AC$6="２年度目", IF( OR(M49=0, M49=""), IF(AND(O50&lt;&gt;"", O50&lt;50%), "改善計画（継続不可審査対象）",""), IF(AND(COUNTBLANK(O49)=0, COUNTBLANK(O50)=0, O49&lt;50%, O50&lt;50%), "改善計画（継続不可審査対象）","") ), "" ) )</f>
        <v/>
      </c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</row>
    <row r="50" spans="1:52" s="2" customFormat="1" ht="30" customHeight="1" x14ac:dyDescent="0.15">
      <c r="B50" s="181"/>
      <c r="C50" s="193"/>
      <c r="D50" s="35"/>
      <c r="E50" s="35"/>
      <c r="F50" s="156" t="str">
        <f t="shared" si="52"/>
        <v/>
      </c>
      <c r="G50" s="184"/>
      <c r="H50" s="185"/>
      <c r="I50" s="186"/>
      <c r="J50" s="184"/>
      <c r="K50" s="185"/>
      <c r="L50" s="186"/>
      <c r="M50" s="108"/>
      <c r="N50" s="35"/>
      <c r="O50" s="156" t="str">
        <f t="shared" si="53"/>
        <v/>
      </c>
      <c r="P50" s="121"/>
      <c r="Q50" s="121"/>
      <c r="R50" s="162" t="str">
        <f t="shared" si="55"/>
        <v/>
      </c>
      <c r="S50" s="188"/>
      <c r="T50" s="188"/>
      <c r="U50" s="190"/>
      <c r="V50" s="184"/>
      <c r="W50" s="185"/>
      <c r="X50" s="191"/>
      <c r="Y50" s="312"/>
      <c r="Z50" s="403"/>
      <c r="AA50" s="403"/>
      <c r="AB50" s="405"/>
      <c r="AC50" s="403"/>
      <c r="AD50" s="398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</row>
    <row r="51" spans="1:52" s="2" customFormat="1" ht="30" customHeight="1" x14ac:dyDescent="0.15">
      <c r="B51" s="180" t="s">
        <v>63</v>
      </c>
      <c r="C51" s="192"/>
      <c r="D51" s="36"/>
      <c r="E51" s="36"/>
      <c r="F51" s="157" t="str">
        <f t="shared" ref="F51:F52" si="85">IF(D51=0,"",E51/D51)</f>
        <v/>
      </c>
      <c r="G51" s="184"/>
      <c r="H51" s="185"/>
      <c r="I51" s="186"/>
      <c r="J51" s="184"/>
      <c r="K51" s="185"/>
      <c r="L51" s="186"/>
      <c r="M51" s="109"/>
      <c r="N51" s="36"/>
      <c r="O51" s="157" t="str">
        <f t="shared" ref="O51:O52" si="86">IF(M51=0,"",N51/M51)</f>
        <v/>
      </c>
      <c r="P51" s="120"/>
      <c r="Q51" s="120"/>
      <c r="R51" s="147" t="str">
        <f t="shared" ref="R51:R52" si="87">IF(P51=0,"",Q51/P51)</f>
        <v/>
      </c>
      <c r="S51" s="187"/>
      <c r="T51" s="187"/>
      <c r="U51" s="189" t="str">
        <f t="shared" ref="U51" si="88">IF(S51=0,"",T51/S51)</f>
        <v/>
      </c>
      <c r="V51" s="184"/>
      <c r="W51" s="185"/>
      <c r="X51" s="191"/>
      <c r="Y51" s="311" t="str">
        <f t="shared" ref="Y51" si="89">IF( OR(M51=0, M51=""), IF( $AC$6="１年度目", IF(AND(O52&lt;&gt;"", U51&lt;&gt;"", O52&gt;=70%, U51&gt;=30%), "継続", ""), IF( $AC$6="２年度目", IF(AND(O52&lt;&gt;"", U51&lt;&gt;"", O52&gt;=70%, U51&gt;=50%), "継続", ""), "" ) ), IF( $AC$6="１年度目", IF(AND(COUNTBLANK(O51)=0, COUNTBLANK(O52)=0, COUNTBLANK(U51)=0, O51&gt;=70%, O52&gt;=70%, U51&gt;=30%), "継続", ""), IF( $AC$6="２年度目", IF(AND(COUNTBLANK(O51)=0, COUNTBLANK(O52)=0, COUNTBLANK(U51)=0, O51&gt;=70%, O52&gt;=70%, U51&gt;=50%), "継続", ""), "" ) ) )</f>
        <v/>
      </c>
      <c r="Z51" s="401" t="str">
        <f t="shared" ref="Z51" si="90">IF( OR(M51=0, M51=""), IF( $AC$6="１年度目", IF(AND(O52&lt;&gt;"", U51&lt;&gt;"", O52&gt;=70%, U51&lt;30%), "改善計画", ""), IF( $AC$6="２年度目", IF(AND(O52&lt;&gt;"", U51&lt;&gt;"", O52&gt;=70%, U51&lt;50%), "改善計画", ""), "" ) ), IF( $AC$6="１年度目", IF(AND(COUNTBLANK(O51)=0, COUNTBLANK(O52)=0, COUNTBLANK(U51)=0, O51&gt;=70%, O52&gt;=70%, U51&lt;30%), "改善計画", ""), IF( $AC$6="２年度目", IF(AND(COUNTBLANK(O51)=0, COUNTBLANK(O52)=0, COUNTBLANK(U51)=0, O51&gt;=70%, O52&gt;=70%, U51&lt;50%), "改善計画", ""), "" ) ) )</f>
        <v/>
      </c>
      <c r="AA51" s="401" t="str">
        <f t="shared" ref="AA51" si="91">IF( OR(M51=0, M51=""), IF( $AC$6="１年度目", IF(AND(O52&lt;&gt;"", T51&lt;&gt;"", O52&gt;=50%, O52&lt;70%), "改善計画", ""), IF( $AC$6="２年度目", IF(AND(O52&lt;&gt;"", T51&lt;&gt;"", O52&gt;=50%, O52&lt;70%, T51&gt;=1), "改善計画", ""), "" ) ), IF( $AC$6="１年度目", IF( AND(COUNTBLANK(O51)=0, COUNTBLANK(O52)=0, OR( AND(AND(O51&gt;=50%, O51&lt;70%), AND(O52&gt;=50%, O52&lt;70%)), AND(O51&gt;=70%, AND(O52&gt;=50%, O52&lt;70%)), AND(O52&gt;=70%, AND(O51&gt;=50%, O51&lt;70%)), AND(O51&gt;=70%, AND(O52&gt;=30%, O52&lt;50%)), AND(O52&gt;=70%, AND(O51&gt;=30%, O51&lt;50%)), AND(O51&gt;=70%, O52&lt;30%), AND(O52&gt;=70%, O51&lt;30%), AND(AND(O51&gt;=50%, O51&lt;70%), AND(O52&gt;=30%, O52&lt;50%)), AND(AND(O52&gt;=50%, O52&lt;70%), AND(O51&gt;=30%, O51&lt;50%)), AND(AND(O51&gt;=50%, O51&lt;70%), O52&lt;30%), AND(AND(O52&gt;=50%, O52&lt;70%), O51&lt;30%) ) ), "改善計画", "" ), IF( $AC$6="２年度目", IF( AND(COUNTBLANK(O51)=0, COUNTBLANK(O52)=0, COUNTBLANK(T51)=0, T51&gt;=1, OR( AND(AND(O51&gt;=50%, O51&lt;70%), AND(O52&gt;=50%, O52&lt;70%)), AND(O51&gt;=70%, AND(O52&gt;=50%, O52&lt;70%)), AND(O52&gt;=70%, AND(O51&gt;=50%, O51&lt;70%)), AND(O51&gt;=70%, O52&lt;50%), AND(O52&gt;=70%, O51&lt;50%), AND(AND(O51&gt;=50%, O51&lt;70%), O52&lt;50%), AND(AND(O52&gt;=50%, O52&lt;70%), O51&lt;50%) ) ), "改善計画", "" ), "" ) ) )</f>
        <v/>
      </c>
      <c r="AB51" s="405" t="str">
        <f t="shared" ref="AB51" si="92">IF(
  $AC$6="１年度目",
    IF(
      AND(
        COUNTBLANK(O51)=0, COUNTBLANK(O52)=0, COUNTBLANK(T51)=0,
        T51&gt;=1,
        OR(
          AND(O51&gt;=30%, O51&lt;50%, O52&gt;=30%, O52&lt;50%),
          AND(O51&gt;=30%, O51&lt;50%, O52&lt;30%),
          AND(O52&gt;=30%, O52&lt;50%, O51&lt;30%)
        )
      ),
      "改善計画",
      ""
    ),
  IF($AC$6="２年度目","", "")
)</f>
        <v/>
      </c>
      <c r="AC51" s="401" t="str">
        <f t="shared" ref="AC51" si="93">IF( OR(M51=0, M51=""), IF( $AC$6="１年度目", IF(AND(COUNTBLANK(O52)=0, COUNTBLANK(T51)=0, O52&gt;=30%, O52&lt;50%, T51=0), "改善計画（継続不可審査対象）",""), IF( $AC$6="２年度目", IF(AND(COUNTBLANK(O52)=0, COUNTBLANK(T51)=0, O52&gt;=50%, O52&lt;70%, T51=0), "改善計画（継続不可審査対象）",""), "" ) ), IF( $AC$6="１年度目", IF( AND( COUNTBLANK(O51)=0, COUNTBLANK(O52)=0, COUNTBLANK(T51)=0, T51=0, OR( AND(O51&gt;=30%, O51&lt;50%, O52&gt;=30%, O52&lt;50%), AND(O51&gt;=30%, O51&lt;50%, O52&lt;30%), AND(O52&gt;=30%, O52&lt;50%, O51&lt;30%) ) ), "改善計画（継続不可審査対象）","" ), IF( $AC$6="２年度目", IF( AND( COUNTBLANK(O51)=0, COUNTBLANK(O52)=0, COUNTBLANK(T51)=0, T51=0, OR( AND(O51&gt;=50%, O51&lt;70%, O52&gt;=50%, O52&lt;70%), AND(O51&gt;=70%, O52&gt;=50%, O52&lt;70%), AND(O52&gt;=70%, O51&gt;=50%, O51&lt;70%), AND(O51&gt;=70%, O52&lt;50%), AND(O52&gt;=70%, O51&lt;50%), AND(O51&gt;=50%, O51&lt;70%, O52&lt;50%), AND(O52&gt;=50%, O52&lt;70%, O51&lt;50%) ) ), "改善計画（継続不可審査対象）","" ), "" ) ) )</f>
        <v/>
      </c>
      <c r="AD51" s="396" t="str">
        <f t="shared" ref="AD51" si="94">IF( $AC$6="１年度目", IF( OR(M51=0, M51=""), IF(AND(O52&lt;&gt;"", O52&lt;30%), "改善計画（継続不可審査対象）",""), IF(AND(COUNTBLANK(O51)=0, COUNTBLANK(O52)=0, O51&lt;30%, O52&lt;30%), "改善計画（継続不可審査対象）","") ), IF( $AC$6="２年度目", IF( OR(M51=0, M51=""), IF(AND(O52&lt;&gt;"", O52&lt;50%), "改善計画（継続不可審査対象）",""), IF(AND(COUNTBLANK(O51)=0, COUNTBLANK(O52)=0, O51&lt;50%, O52&lt;50%), "改善計画（継続不可審査対象）","") ), "" ) )</f>
        <v/>
      </c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</row>
    <row r="52" spans="1:52" s="2" customFormat="1" ht="30" customHeight="1" x14ac:dyDescent="0.15">
      <c r="B52" s="181"/>
      <c r="C52" s="193"/>
      <c r="D52" s="35"/>
      <c r="E52" s="35"/>
      <c r="F52" s="156" t="str">
        <f t="shared" si="85"/>
        <v/>
      </c>
      <c r="G52" s="184"/>
      <c r="H52" s="185"/>
      <c r="I52" s="186"/>
      <c r="J52" s="184"/>
      <c r="K52" s="185"/>
      <c r="L52" s="186"/>
      <c r="M52" s="108"/>
      <c r="N52" s="35"/>
      <c r="O52" s="156" t="str">
        <f t="shared" si="86"/>
        <v/>
      </c>
      <c r="P52" s="121"/>
      <c r="Q52" s="121"/>
      <c r="R52" s="162" t="str">
        <f t="shared" si="87"/>
        <v/>
      </c>
      <c r="S52" s="188"/>
      <c r="T52" s="188"/>
      <c r="U52" s="190"/>
      <c r="V52" s="184"/>
      <c r="W52" s="185"/>
      <c r="X52" s="191"/>
      <c r="Y52" s="312"/>
      <c r="Z52" s="403"/>
      <c r="AA52" s="403"/>
      <c r="AB52" s="405"/>
      <c r="AC52" s="403"/>
      <c r="AD52" s="398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</row>
    <row r="53" spans="1:52" s="2" customFormat="1" ht="30" customHeight="1" x14ac:dyDescent="0.15">
      <c r="B53" s="180" t="s">
        <v>64</v>
      </c>
      <c r="C53" s="192"/>
      <c r="D53" s="36"/>
      <c r="E53" s="36"/>
      <c r="F53" s="157" t="str">
        <f t="shared" si="52"/>
        <v/>
      </c>
      <c r="G53" s="184"/>
      <c r="H53" s="185"/>
      <c r="I53" s="186"/>
      <c r="J53" s="184"/>
      <c r="K53" s="185"/>
      <c r="L53" s="186"/>
      <c r="M53" s="109"/>
      <c r="N53" s="36"/>
      <c r="O53" s="157" t="str">
        <f t="shared" si="53"/>
        <v/>
      </c>
      <c r="P53" s="120"/>
      <c r="Q53" s="120"/>
      <c r="R53" s="147" t="str">
        <f t="shared" si="55"/>
        <v/>
      </c>
      <c r="S53" s="187"/>
      <c r="T53" s="187"/>
      <c r="U53" s="189" t="str">
        <f t="shared" si="54"/>
        <v/>
      </c>
      <c r="V53" s="184"/>
      <c r="W53" s="185"/>
      <c r="X53" s="191"/>
      <c r="Y53" s="311" t="str">
        <f t="shared" ref="Y53" si="95">IF( OR(M53=0, M53=""), IF( $AC$6="１年度目", IF(AND(O54&lt;&gt;"", U53&lt;&gt;"", O54&gt;=70%, U53&gt;=30%), "継続", ""), IF( $AC$6="２年度目", IF(AND(O54&lt;&gt;"", U53&lt;&gt;"", O54&gt;=70%, U53&gt;=50%), "継続", ""), "" ) ), IF( $AC$6="１年度目", IF(AND(COUNTBLANK(O53)=0, COUNTBLANK(O54)=0, COUNTBLANK(U53)=0, O53&gt;=70%, O54&gt;=70%, U53&gt;=30%), "継続", ""), IF( $AC$6="２年度目", IF(AND(COUNTBLANK(O53)=0, COUNTBLANK(O54)=0, COUNTBLANK(U53)=0, O53&gt;=70%, O54&gt;=70%, U53&gt;=50%), "継続", ""), "" ) ) )</f>
        <v/>
      </c>
      <c r="Z53" s="401" t="str">
        <f t="shared" ref="Z53" si="96">IF( OR(M53=0, M53=""), IF( $AC$6="１年度目", IF(AND(O54&lt;&gt;"", U53&lt;&gt;"", O54&gt;=70%, U53&lt;30%), "改善計画", ""), IF( $AC$6="２年度目", IF(AND(O54&lt;&gt;"", U53&lt;&gt;"", O54&gt;=70%, U53&lt;50%), "改善計画", ""), "" ) ), IF( $AC$6="１年度目", IF(AND(COUNTBLANK(O53)=0, COUNTBLANK(O54)=0, COUNTBLANK(U53)=0, O53&gt;=70%, O54&gt;=70%, U53&lt;30%), "改善計画", ""), IF( $AC$6="２年度目", IF(AND(COUNTBLANK(O53)=0, COUNTBLANK(O54)=0, COUNTBLANK(U53)=0, O53&gt;=70%, O54&gt;=70%, U53&lt;50%), "改善計画", ""), "" ) ) )</f>
        <v/>
      </c>
      <c r="AA53" s="401" t="str">
        <f t="shared" ref="AA53" si="97">IF( OR(M53=0, M53=""), IF( $AC$6="１年度目", IF(AND(O54&lt;&gt;"", T53&lt;&gt;"", O54&gt;=50%, O54&lt;70%), "改善計画", ""), IF( $AC$6="２年度目", IF(AND(O54&lt;&gt;"", T53&lt;&gt;"", O54&gt;=50%, O54&lt;70%, T53&gt;=1), "改善計画", ""), "" ) ), IF( $AC$6="１年度目", IF( AND(COUNTBLANK(O53)=0, COUNTBLANK(O54)=0, OR( AND(AND(O53&gt;=50%, O53&lt;70%), AND(O54&gt;=50%, O54&lt;70%)), AND(O53&gt;=70%, AND(O54&gt;=50%, O54&lt;70%)), AND(O54&gt;=70%, AND(O53&gt;=50%, O53&lt;70%)), AND(O53&gt;=70%, AND(O54&gt;=30%, O54&lt;50%)), AND(O54&gt;=70%, AND(O53&gt;=30%, O53&lt;50%)), AND(O53&gt;=70%, O54&lt;30%), AND(O54&gt;=70%, O53&lt;30%), AND(AND(O53&gt;=50%, O53&lt;70%), AND(O54&gt;=30%, O54&lt;50%)), AND(AND(O54&gt;=50%, O54&lt;70%), AND(O53&gt;=30%, O53&lt;50%)), AND(AND(O53&gt;=50%, O53&lt;70%), O54&lt;30%), AND(AND(O54&gt;=50%, O54&lt;70%), O53&lt;30%) ) ), "改善計画", "" ), IF( $AC$6="２年度目", IF( AND(COUNTBLANK(O53)=0, COUNTBLANK(O54)=0, COUNTBLANK(T53)=0, T53&gt;=1, OR( AND(AND(O53&gt;=50%, O53&lt;70%), AND(O54&gt;=50%, O54&lt;70%)), AND(O53&gt;=70%, AND(O54&gt;=50%, O54&lt;70%)), AND(O54&gt;=70%, AND(O53&gt;=50%, O53&lt;70%)), AND(O53&gt;=70%, O54&lt;50%), AND(O54&gt;=70%, O53&lt;50%), AND(AND(O53&gt;=50%, O53&lt;70%), O54&lt;50%), AND(AND(O54&gt;=50%, O54&lt;70%), O53&lt;50%) ) ), "改善計画", "" ), "" ) ) )</f>
        <v/>
      </c>
      <c r="AB53" s="405" t="str">
        <f t="shared" ref="AB53" si="98">IF(
  $AC$6="１年度目",
    IF(
      AND(
        COUNTBLANK(O53)=0, COUNTBLANK(O54)=0, COUNTBLANK(T53)=0,
        T53&gt;=1,
        OR(
          AND(O53&gt;=30%, O53&lt;50%, O54&gt;=30%, O54&lt;50%),
          AND(O53&gt;=30%, O53&lt;50%, O54&lt;30%),
          AND(O54&gt;=30%, O54&lt;50%, O53&lt;30%)
        )
      ),
      "改善計画",
      ""
    ),
  IF($AC$6="２年度目","", "")
)</f>
        <v/>
      </c>
      <c r="AC53" s="401" t="str">
        <f t="shared" ref="AC53" si="99">IF( OR(M53=0, M53=""), IF( $AC$6="１年度目", IF(AND(COUNTBLANK(O54)=0, COUNTBLANK(T53)=0, O54&gt;=30%, O54&lt;50%, T53=0), "改善計画（継続不可審査対象）",""), IF( $AC$6="２年度目", IF(AND(COUNTBLANK(O54)=0, COUNTBLANK(T53)=0, O54&gt;=50%, O54&lt;70%, T53=0), "改善計画（継続不可審査対象）",""), "" ) ), IF( $AC$6="１年度目", IF( AND( COUNTBLANK(O53)=0, COUNTBLANK(O54)=0, COUNTBLANK(T53)=0, T53=0, OR( AND(O53&gt;=30%, O53&lt;50%, O54&gt;=30%, O54&lt;50%), AND(O53&gt;=30%, O53&lt;50%, O54&lt;30%), AND(O54&gt;=30%, O54&lt;50%, O53&lt;30%) ) ), "改善計画（継続不可審査対象）","" ), IF( $AC$6="２年度目", IF( AND( COUNTBLANK(O53)=0, COUNTBLANK(O54)=0, COUNTBLANK(T53)=0, T53=0, OR( AND(O53&gt;=50%, O53&lt;70%, O54&gt;=50%, O54&lt;70%), AND(O53&gt;=70%, O54&gt;=50%, O54&lt;70%), AND(O54&gt;=70%, O53&gt;=50%, O53&lt;70%), AND(O53&gt;=70%, O54&lt;50%), AND(O54&gt;=70%, O53&lt;50%), AND(O53&gt;=50%, O53&lt;70%, O54&lt;50%), AND(O54&gt;=50%, O54&lt;70%, O53&lt;50%) ) ), "改善計画（継続不可審査対象）","" ), "" ) ) )</f>
        <v/>
      </c>
      <c r="AD53" s="396" t="str">
        <f t="shared" ref="AD53" si="100">IF( $AC$6="１年度目", IF( OR(M53=0, M53=""), IF(AND(O54&lt;&gt;"", O54&lt;30%), "改善計画（継続不可審査対象）",""), IF(AND(COUNTBLANK(O53)=0, COUNTBLANK(O54)=0, O53&lt;30%, O54&lt;30%), "改善計画（継続不可審査対象）","") ), IF( $AC$6="２年度目", IF( OR(M53=0, M53=""), IF(AND(O54&lt;&gt;"", O54&lt;50%), "改善計画（継続不可審査対象）",""), IF(AND(COUNTBLANK(O53)=0, COUNTBLANK(O54)=0, O53&lt;50%, O54&lt;50%), "改善計画（継続不可審査対象）","") ), "" ) )</f>
        <v/>
      </c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s="2" customFormat="1" ht="30" customHeight="1" x14ac:dyDescent="0.15">
      <c r="B54" s="181"/>
      <c r="C54" s="193"/>
      <c r="D54" s="37"/>
      <c r="E54" s="37"/>
      <c r="F54" s="158" t="str">
        <f t="shared" si="52"/>
        <v/>
      </c>
      <c r="G54" s="184"/>
      <c r="H54" s="185"/>
      <c r="I54" s="186"/>
      <c r="J54" s="184"/>
      <c r="K54" s="185"/>
      <c r="L54" s="186"/>
      <c r="M54" s="108"/>
      <c r="N54" s="37"/>
      <c r="O54" s="158" t="str">
        <f t="shared" si="53"/>
        <v/>
      </c>
      <c r="P54" s="121"/>
      <c r="Q54" s="121"/>
      <c r="R54" s="162" t="str">
        <f t="shared" si="55"/>
        <v/>
      </c>
      <c r="S54" s="188"/>
      <c r="T54" s="188"/>
      <c r="U54" s="190"/>
      <c r="V54" s="184"/>
      <c r="W54" s="185"/>
      <c r="X54" s="191"/>
      <c r="Y54" s="312"/>
      <c r="Z54" s="403"/>
      <c r="AA54" s="403"/>
      <c r="AB54" s="405"/>
      <c r="AC54" s="403"/>
      <c r="AD54" s="398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</row>
    <row r="55" spans="1:52" s="2" customFormat="1" ht="30" customHeight="1" x14ac:dyDescent="0.15">
      <c r="B55" s="180" t="s">
        <v>65</v>
      </c>
      <c r="C55" s="192"/>
      <c r="D55" s="38"/>
      <c r="E55" s="38"/>
      <c r="F55" s="159" t="str">
        <f t="shared" si="52"/>
        <v/>
      </c>
      <c r="G55" s="184"/>
      <c r="H55" s="185"/>
      <c r="I55" s="186"/>
      <c r="J55" s="184"/>
      <c r="K55" s="185"/>
      <c r="L55" s="186"/>
      <c r="M55" s="109"/>
      <c r="N55" s="38"/>
      <c r="O55" s="159" t="str">
        <f t="shared" si="53"/>
        <v/>
      </c>
      <c r="P55" s="120"/>
      <c r="Q55" s="120"/>
      <c r="R55" s="147" t="str">
        <f t="shared" si="55"/>
        <v/>
      </c>
      <c r="S55" s="187"/>
      <c r="T55" s="187"/>
      <c r="U55" s="189" t="str">
        <f t="shared" si="54"/>
        <v/>
      </c>
      <c r="V55" s="184"/>
      <c r="W55" s="185"/>
      <c r="X55" s="191"/>
      <c r="Y55" s="311" t="str">
        <f t="shared" ref="Y55" si="101">IF( OR(M55=0, M55=""), IF( $AC$6="１年度目", IF(AND(O56&lt;&gt;"", U55&lt;&gt;"", O56&gt;=70%, U55&gt;=30%), "継続", ""), IF( $AC$6="２年度目", IF(AND(O56&lt;&gt;"", U55&lt;&gt;"", O56&gt;=70%, U55&gt;=50%), "継続", ""), "" ) ), IF( $AC$6="１年度目", IF(AND(COUNTBLANK(O55)=0, COUNTBLANK(O56)=0, COUNTBLANK(U55)=0, O55&gt;=70%, O56&gt;=70%, U55&gt;=30%), "継続", ""), IF( $AC$6="２年度目", IF(AND(COUNTBLANK(O55)=0, COUNTBLANK(O56)=0, COUNTBLANK(U55)=0, O55&gt;=70%, O56&gt;=70%, U55&gt;=50%), "継続", ""), "" ) ) )</f>
        <v/>
      </c>
      <c r="Z55" s="401" t="str">
        <f t="shared" ref="Z55" si="102">IF( OR(M55=0, M55=""), IF( $AC$6="１年度目", IF(AND(O56&lt;&gt;"", U55&lt;&gt;"", O56&gt;=70%, U55&lt;30%), "改善計画", ""), IF( $AC$6="２年度目", IF(AND(O56&lt;&gt;"", U55&lt;&gt;"", O56&gt;=70%, U55&lt;50%), "改善計画", ""), "" ) ), IF( $AC$6="１年度目", IF(AND(COUNTBLANK(O55)=0, COUNTBLANK(O56)=0, COUNTBLANK(U55)=0, O55&gt;=70%, O56&gt;=70%, U55&lt;30%), "改善計画", ""), IF( $AC$6="２年度目", IF(AND(COUNTBLANK(O55)=0, COUNTBLANK(O56)=0, COUNTBLANK(U55)=0, O55&gt;=70%, O56&gt;=70%, U55&lt;50%), "改善計画", ""), "" ) ) )</f>
        <v/>
      </c>
      <c r="AA55" s="401" t="str">
        <f t="shared" ref="AA55" si="103">IF( OR(M55=0, M55=""), IF( $AC$6="１年度目", IF(AND(O56&lt;&gt;"", T55&lt;&gt;"", O56&gt;=50%, O56&lt;70%), "改善計画", ""), IF( $AC$6="２年度目", IF(AND(O56&lt;&gt;"", T55&lt;&gt;"", O56&gt;=50%, O56&lt;70%, T55&gt;=1), "改善計画", ""), "" ) ), IF( $AC$6="１年度目", IF( AND(COUNTBLANK(O55)=0, COUNTBLANK(O56)=0, OR( AND(AND(O55&gt;=50%, O55&lt;70%), AND(O56&gt;=50%, O56&lt;70%)), AND(O55&gt;=70%, AND(O56&gt;=50%, O56&lt;70%)), AND(O56&gt;=70%, AND(O55&gt;=50%, O55&lt;70%)), AND(O55&gt;=70%, AND(O56&gt;=30%, O56&lt;50%)), AND(O56&gt;=70%, AND(O55&gt;=30%, O55&lt;50%)), AND(O55&gt;=70%, O56&lt;30%), AND(O56&gt;=70%, O55&lt;30%), AND(AND(O55&gt;=50%, O55&lt;70%), AND(O56&gt;=30%, O56&lt;50%)), AND(AND(O56&gt;=50%, O56&lt;70%), AND(O55&gt;=30%, O55&lt;50%)), AND(AND(O55&gt;=50%, O55&lt;70%), O56&lt;30%), AND(AND(O56&gt;=50%, O56&lt;70%), O55&lt;30%) ) ), "改善計画", "" ), IF( $AC$6="２年度目", IF( AND(COUNTBLANK(O55)=0, COUNTBLANK(O56)=0, COUNTBLANK(T55)=0, T55&gt;=1, OR( AND(AND(O55&gt;=50%, O55&lt;70%), AND(O56&gt;=50%, O56&lt;70%)), AND(O55&gt;=70%, AND(O56&gt;=50%, O56&lt;70%)), AND(O56&gt;=70%, AND(O55&gt;=50%, O55&lt;70%)), AND(O55&gt;=70%, O56&lt;50%), AND(O56&gt;=70%, O55&lt;50%), AND(AND(O55&gt;=50%, O55&lt;70%), O56&lt;50%), AND(AND(O56&gt;=50%, O56&lt;70%), O55&lt;50%) ) ), "改善計画", "" ), "" ) ) )</f>
        <v/>
      </c>
      <c r="AB55" s="405" t="str">
        <f t="shared" ref="AB55" si="104">IF(
  $AC$6="１年度目",
    IF(
      AND(
        COUNTBLANK(O55)=0, COUNTBLANK(O56)=0, COUNTBLANK(T55)=0,
        T55&gt;=1,
        OR(
          AND(O55&gt;=30%, O55&lt;50%, O56&gt;=30%, O56&lt;50%),
          AND(O55&gt;=30%, O55&lt;50%, O56&lt;30%),
          AND(O56&gt;=30%, O56&lt;50%, O55&lt;30%)
        )
      ),
      "改善計画",
      ""
    ),
  IF($AC$6="２年度目","", "")
)</f>
        <v/>
      </c>
      <c r="AC55" s="401" t="str">
        <f t="shared" ref="AC55" si="105">IF( OR(M55=0, M55=""), IF( $AC$6="１年度目", IF(AND(COUNTBLANK(O56)=0, COUNTBLANK(T55)=0, O56&gt;=30%, O56&lt;50%, T55=0), "改善計画（継続不可審査対象）",""), IF( $AC$6="２年度目", IF(AND(COUNTBLANK(O56)=0, COUNTBLANK(T55)=0, O56&gt;=50%, O56&lt;70%, T55=0), "改善計画（継続不可審査対象）",""), "" ) ), IF( $AC$6="１年度目", IF( AND( COUNTBLANK(O55)=0, COUNTBLANK(O56)=0, COUNTBLANK(T55)=0, T55=0, OR( AND(O55&gt;=30%, O55&lt;50%, O56&gt;=30%, O56&lt;50%), AND(O55&gt;=30%, O55&lt;50%, O56&lt;30%), AND(O56&gt;=30%, O56&lt;50%, O55&lt;30%) ) ), "改善計画（継続不可審査対象）","" ), IF( $AC$6="２年度目", IF( AND( COUNTBLANK(O55)=0, COUNTBLANK(O56)=0, COUNTBLANK(T55)=0, T55=0, OR( AND(O55&gt;=50%, O55&lt;70%, O56&gt;=50%, O56&lt;70%), AND(O55&gt;=70%, O56&gt;=50%, O56&lt;70%), AND(O56&gt;=70%, O55&gt;=50%, O55&lt;70%), AND(O55&gt;=70%, O56&lt;50%), AND(O56&gt;=70%, O55&lt;50%), AND(O55&gt;=50%, O55&lt;70%, O56&lt;50%), AND(O56&gt;=50%, O56&lt;70%, O55&lt;50%) ) ), "改善計画（継続不可審査対象）","" ), "" ) ) )</f>
        <v/>
      </c>
      <c r="AD55" s="396" t="str">
        <f t="shared" ref="AD55" si="106">IF( $AC$6="１年度目", IF( OR(M55=0, M55=""), IF(AND(O56&lt;&gt;"", O56&lt;30%), "改善計画（継続不可審査対象）",""), IF(AND(COUNTBLANK(O55)=0, COUNTBLANK(O56)=0, O55&lt;30%, O56&lt;30%), "改善計画（継続不可審査対象）","") ), IF( $AC$6="２年度目", IF( OR(M55=0, M55=""), IF(AND(O56&lt;&gt;"", O56&lt;50%), "改善計画（継続不可審査対象）",""), IF(AND(COUNTBLANK(O55)=0, COUNTBLANK(O56)=0, O55&lt;50%, O56&lt;50%), "改善計画（継続不可審査対象）","") ), "" ) )</f>
        <v/>
      </c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</row>
    <row r="56" spans="1:52" s="2" customFormat="1" ht="30" customHeight="1" thickBot="1" x14ac:dyDescent="0.2">
      <c r="B56" s="181"/>
      <c r="C56" s="313"/>
      <c r="D56" s="39"/>
      <c r="E56" s="39"/>
      <c r="F56" s="160" t="str">
        <f t="shared" si="52"/>
        <v/>
      </c>
      <c r="G56" s="207"/>
      <c r="H56" s="208"/>
      <c r="I56" s="209"/>
      <c r="J56" s="207"/>
      <c r="K56" s="208"/>
      <c r="L56" s="209"/>
      <c r="M56" s="110"/>
      <c r="N56" s="39"/>
      <c r="O56" s="160" t="str">
        <f t="shared" si="53"/>
        <v/>
      </c>
      <c r="P56" s="122"/>
      <c r="Q56" s="122"/>
      <c r="R56" s="163" t="str">
        <f t="shared" si="55"/>
        <v/>
      </c>
      <c r="S56" s="314"/>
      <c r="T56" s="314"/>
      <c r="U56" s="315"/>
      <c r="V56" s="207"/>
      <c r="W56" s="208"/>
      <c r="X56" s="409"/>
      <c r="Y56" s="395"/>
      <c r="Z56" s="402"/>
      <c r="AA56" s="402"/>
      <c r="AB56" s="413"/>
      <c r="AC56" s="402"/>
      <c r="AD56" s="397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</row>
    <row r="57" spans="1:52" s="2" customFormat="1" ht="30" customHeight="1" x14ac:dyDescent="0.15">
      <c r="B57" s="316" t="s">
        <v>0</v>
      </c>
      <c r="C57" s="317"/>
      <c r="D57" s="40">
        <f>SUM(D41,D43,D45,D47,D49,D51,D53,D55)</f>
        <v>0</v>
      </c>
      <c r="E57" s="40">
        <f>SUM(E41,E43,E45,E47,E49,E51,E53,E55)</f>
        <v>0</v>
      </c>
      <c r="F57" s="155" t="str">
        <f t="shared" si="52"/>
        <v/>
      </c>
      <c r="G57" s="320"/>
      <c r="H57" s="321"/>
      <c r="I57" s="322"/>
      <c r="J57" s="320"/>
      <c r="K57" s="321"/>
      <c r="L57" s="322"/>
      <c r="M57" s="111">
        <f>SUM(M41,M43,M45,M47,M49,M51,M53,M55)</f>
        <v>0</v>
      </c>
      <c r="N57" s="40">
        <f>SUM(N41,N43,N47,N49,N51,N45,N53,N55)</f>
        <v>0</v>
      </c>
      <c r="O57" s="155" t="str">
        <f t="shared" si="53"/>
        <v/>
      </c>
      <c r="P57" s="178">
        <f>SUM(P41,P43,P47,P49,P51,P45,P53,P55)</f>
        <v>0</v>
      </c>
      <c r="Q57" s="178">
        <f>SUM(Q41,Q43,Q45,Q47,Q49,Q51,Q53,Q55)</f>
        <v>0</v>
      </c>
      <c r="R57" s="164" t="str">
        <f>IF(P57=0,"",Q57/P57)</f>
        <v/>
      </c>
      <c r="S57" s="326">
        <f>SUM(S41:S56)</f>
        <v>0</v>
      </c>
      <c r="T57" s="326">
        <f>SUM(T41:T56)</f>
        <v>0</v>
      </c>
      <c r="U57" s="310" t="str">
        <f>IF(S57=0,"",T57/S57)</f>
        <v/>
      </c>
      <c r="V57" s="328"/>
      <c r="W57" s="329"/>
      <c r="X57" s="411"/>
      <c r="Y57" s="82"/>
      <c r="Z57" s="82"/>
      <c r="AA57" s="82"/>
      <c r="AB57" s="82"/>
      <c r="AC57" s="82"/>
      <c r="AD57" s="82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</row>
    <row r="58" spans="1:52" ht="30" customHeight="1" thickBot="1" x14ac:dyDescent="0.2">
      <c r="B58" s="318"/>
      <c r="C58" s="319"/>
      <c r="D58" s="41">
        <f>SUM(D42,D44,D46,D48,D50,D52,D54,D56)</f>
        <v>0</v>
      </c>
      <c r="E58" s="41">
        <f>SUM(E42,E44,E46,E48,E50,E52,E54,E56)</f>
        <v>0</v>
      </c>
      <c r="F58" s="160" t="str">
        <f t="shared" si="52"/>
        <v/>
      </c>
      <c r="G58" s="323"/>
      <c r="H58" s="324"/>
      <c r="I58" s="325"/>
      <c r="J58" s="323"/>
      <c r="K58" s="324"/>
      <c r="L58" s="325"/>
      <c r="M58" s="112">
        <f>SUM(M42,M44,M48,M50,M52,M46,M54,M56)</f>
        <v>0</v>
      </c>
      <c r="N58" s="41">
        <f>SUM(N42,N44,N48,N50,N52,N46,N54,N56)</f>
        <v>0</v>
      </c>
      <c r="O58" s="160" t="str">
        <f t="shared" si="53"/>
        <v/>
      </c>
      <c r="P58" s="62">
        <f>SUM(P42,P44,P46,P48,P50,P52,P54,P56)</f>
        <v>0</v>
      </c>
      <c r="Q58" s="62">
        <f>SUM(Q42,Q44,Q46,Q48,Q50,Q52,Q54,Q56)</f>
        <v>0</v>
      </c>
      <c r="R58" s="165" t="str">
        <f t="shared" si="55"/>
        <v/>
      </c>
      <c r="S58" s="327"/>
      <c r="T58" s="327"/>
      <c r="U58" s="315"/>
      <c r="V58" s="323"/>
      <c r="W58" s="324"/>
      <c r="X58" s="412"/>
      <c r="Y58" s="82"/>
      <c r="Z58" s="82"/>
      <c r="AA58" s="82"/>
      <c r="AB58" s="82"/>
      <c r="AC58" s="82"/>
      <c r="AD58" s="82"/>
    </row>
    <row r="59" spans="1:52" ht="15.75" customHeight="1" thickBot="1" x14ac:dyDescent="0.2">
      <c r="D59" s="60"/>
      <c r="E59" s="60"/>
      <c r="F59" s="59" t="str">
        <f>IF(OR(D59=0,E59=0),"",E59/D59)</f>
        <v/>
      </c>
      <c r="G59" s="59"/>
      <c r="H59" s="49"/>
      <c r="I59" s="74"/>
      <c r="J59" s="59"/>
      <c r="K59" s="49"/>
      <c r="L59" s="74"/>
      <c r="M59" s="27"/>
      <c r="N59" s="27"/>
      <c r="O59" s="25" t="str">
        <f>IF(OR(M59=0,N59=0),"",N59/M59)</f>
        <v/>
      </c>
      <c r="P59" s="25"/>
      <c r="Q59" s="25"/>
      <c r="S59" s="25"/>
      <c r="T59" s="25"/>
      <c r="U59" s="25"/>
      <c r="V59" s="25"/>
    </row>
    <row r="60" spans="1:52" s="19" customFormat="1" ht="33.75" customHeight="1" thickTop="1" x14ac:dyDescent="0.15">
      <c r="A60" s="72"/>
      <c r="B60" s="330" t="s">
        <v>12</v>
      </c>
      <c r="C60" s="331"/>
      <c r="D60" s="336" t="str">
        <f>D37</f>
        <v>①中間報告（９月末時点）</v>
      </c>
      <c r="E60" s="336"/>
      <c r="F60" s="337"/>
      <c r="G60" s="338"/>
      <c r="H60" s="339"/>
      <c r="I60" s="340"/>
      <c r="J60" s="338"/>
      <c r="K60" s="339"/>
      <c r="L60" s="340"/>
      <c r="M60" s="347" t="str">
        <f>M37</f>
        <v>②中間報告（２月末時点）※３年度目は３月末時点</v>
      </c>
      <c r="N60" s="336"/>
      <c r="O60" s="336"/>
      <c r="P60" s="336"/>
      <c r="Q60" s="336"/>
      <c r="R60" s="336"/>
      <c r="S60" s="336"/>
      <c r="T60" s="336"/>
      <c r="U60" s="348"/>
      <c r="V60" s="42"/>
      <c r="W60" s="28"/>
      <c r="X60" s="28"/>
      <c r="Y60" s="72"/>
      <c r="Z60" s="72"/>
      <c r="AA60" s="72"/>
      <c r="AB60" s="72"/>
      <c r="AC60" s="72"/>
      <c r="AD60" s="72"/>
      <c r="AE60" s="72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</row>
    <row r="61" spans="1:52" s="19" customFormat="1" ht="22.5" customHeight="1" x14ac:dyDescent="0.15">
      <c r="A61" s="72"/>
      <c r="B61" s="332"/>
      <c r="C61" s="333"/>
      <c r="D61" s="349" t="s">
        <v>16</v>
      </c>
      <c r="E61" s="349"/>
      <c r="F61" s="350"/>
      <c r="G61" s="341"/>
      <c r="H61" s="342"/>
      <c r="I61" s="343"/>
      <c r="J61" s="341"/>
      <c r="K61" s="342"/>
      <c r="L61" s="343"/>
      <c r="M61" s="349" t="s">
        <v>16</v>
      </c>
      <c r="N61" s="349"/>
      <c r="O61" s="351"/>
      <c r="P61" s="349" t="s">
        <v>23</v>
      </c>
      <c r="Q61" s="349"/>
      <c r="R61" s="351"/>
      <c r="S61" s="352" t="s">
        <v>17</v>
      </c>
      <c r="T61" s="353"/>
      <c r="U61" s="354"/>
      <c r="V61" s="42"/>
      <c r="W61" s="1"/>
      <c r="X61" s="1"/>
      <c r="Y61" s="1"/>
      <c r="Z61" s="1"/>
      <c r="AA61" s="1"/>
      <c r="AB61" s="72"/>
      <c r="AC61" s="72"/>
      <c r="AD61" s="72"/>
      <c r="AE61" s="72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</row>
    <row r="62" spans="1:52" s="20" customFormat="1" ht="44.25" customHeight="1" x14ac:dyDescent="0.15">
      <c r="A62" s="73"/>
      <c r="B62" s="332"/>
      <c r="C62" s="333"/>
      <c r="D62" s="261" t="s">
        <v>2</v>
      </c>
      <c r="E62" s="275" t="s">
        <v>18</v>
      </c>
      <c r="F62" s="385" t="s">
        <v>1</v>
      </c>
      <c r="G62" s="341"/>
      <c r="H62" s="342"/>
      <c r="I62" s="343"/>
      <c r="J62" s="341"/>
      <c r="K62" s="342"/>
      <c r="L62" s="343"/>
      <c r="M62" s="261" t="s">
        <v>2</v>
      </c>
      <c r="N62" s="275" t="s">
        <v>18</v>
      </c>
      <c r="O62" s="227" t="s">
        <v>1</v>
      </c>
      <c r="P62" s="275" t="s">
        <v>24</v>
      </c>
      <c r="Q62" s="275" t="s">
        <v>25</v>
      </c>
      <c r="R62" s="275" t="s">
        <v>26</v>
      </c>
      <c r="S62" s="227" t="s">
        <v>2</v>
      </c>
      <c r="T62" s="274" t="s">
        <v>18</v>
      </c>
      <c r="U62" s="356" t="s">
        <v>1</v>
      </c>
      <c r="V62" s="29"/>
      <c r="W62" s="1"/>
      <c r="X62" s="1"/>
      <c r="Y62" s="1"/>
      <c r="Z62" s="1"/>
      <c r="AA62" s="1"/>
      <c r="AD62" s="73"/>
      <c r="AE62" s="73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</row>
    <row r="63" spans="1:52" s="20" customFormat="1" ht="37.5" customHeight="1" thickBot="1" x14ac:dyDescent="0.2">
      <c r="A63" s="73"/>
      <c r="B63" s="332"/>
      <c r="C63" s="333"/>
      <c r="D63" s="269"/>
      <c r="E63" s="355"/>
      <c r="F63" s="386"/>
      <c r="G63" s="341"/>
      <c r="H63" s="342"/>
      <c r="I63" s="343"/>
      <c r="J63" s="341"/>
      <c r="K63" s="342"/>
      <c r="L63" s="343"/>
      <c r="M63" s="269"/>
      <c r="N63" s="355"/>
      <c r="O63" s="228"/>
      <c r="P63" s="355"/>
      <c r="Q63" s="355"/>
      <c r="R63" s="355"/>
      <c r="S63" s="228"/>
      <c r="T63" s="228"/>
      <c r="U63" s="357"/>
      <c r="V63" s="29"/>
      <c r="W63" s="1"/>
      <c r="X63" s="1"/>
      <c r="Y63" s="1"/>
      <c r="Z63" s="1"/>
      <c r="AA63" s="1"/>
      <c r="AD63" s="73"/>
      <c r="AE63" s="73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</row>
    <row r="64" spans="1:52" ht="37.5" customHeight="1" x14ac:dyDescent="0.15">
      <c r="B64" s="332"/>
      <c r="C64" s="333"/>
      <c r="D64" s="47">
        <f>SUM(D19,D57)</f>
        <v>0</v>
      </c>
      <c r="E64" s="40">
        <f>SUM(E19,E57)</f>
        <v>0</v>
      </c>
      <c r="F64" s="173" t="str">
        <f>IF(D64=0,"",E64/D64)</f>
        <v/>
      </c>
      <c r="G64" s="341"/>
      <c r="H64" s="342"/>
      <c r="I64" s="343"/>
      <c r="J64" s="341"/>
      <c r="K64" s="342"/>
      <c r="L64" s="343"/>
      <c r="M64" s="166">
        <f>SUM(M19,M57)</f>
        <v>0</v>
      </c>
      <c r="N64" s="167">
        <f>SUM(N19,N57)</f>
        <v>0</v>
      </c>
      <c r="O64" s="155" t="str">
        <f>IF(M64=0,"",N64/M64)</f>
        <v/>
      </c>
      <c r="P64" s="175">
        <f>SUM(P19,P57)</f>
        <v>0</v>
      </c>
      <c r="Q64" s="176">
        <f>SUM(Q19,Q57)</f>
        <v>0</v>
      </c>
      <c r="R64" s="155" t="str">
        <f>IF(P64=0,"",Q64/P64)</f>
        <v/>
      </c>
      <c r="S64" s="358">
        <f>SUM(S19,S34,S57)</f>
        <v>0</v>
      </c>
      <c r="T64" s="360">
        <f>SUM(T19,T34,T57)</f>
        <v>0</v>
      </c>
      <c r="U64" s="383" t="str">
        <f>IF(S64=0,"",T64/S64)</f>
        <v/>
      </c>
      <c r="V64" s="30"/>
      <c r="W64" s="194" t="s">
        <v>59</v>
      </c>
      <c r="X64" s="195"/>
      <c r="Y64" s="196"/>
      <c r="Z64" s="196"/>
      <c r="AA64" s="199" t="str" cm="1">
        <f t="array" ref="AA64">(
  SUMPRODUCT(--(Y11:AD18="改善計画（継続不可審査対象）"))
+ SUMPRODUCT(--(Y26:AD33="改善計画（継続不可審査対象）"))
+ SUMPRODUCT(--(Y41:AD56="改善計画（継続不可審査対象）"))
) &amp; "／" &amp; (
  SUMPRODUCT(--ISTEXT(Y11:AD18), --(LEN(Y11:AD18)&gt;0))
+ SUMPRODUCT(--ISTEXT(Y26:AD33), --(LEN(Y26:AD33)&gt;0))
+ SUMPRODUCT(--ISTEXT(Y41:AD56), --(LEN(Y41:AD56)&gt;0))
)</f>
        <v>0／0</v>
      </c>
      <c r="AB64" s="200"/>
    </row>
    <row r="65" spans="2:28" ht="37.5" customHeight="1" thickBot="1" x14ac:dyDescent="0.2">
      <c r="B65" s="334"/>
      <c r="C65" s="335"/>
      <c r="D65" s="117">
        <f>SUM(D34,D58)</f>
        <v>0</v>
      </c>
      <c r="E65" s="31">
        <f>SUM(E34,E58)</f>
        <v>0</v>
      </c>
      <c r="F65" s="174" t="str">
        <f>IF(D65=0,"",E65/D65)</f>
        <v/>
      </c>
      <c r="G65" s="344"/>
      <c r="H65" s="345"/>
      <c r="I65" s="346"/>
      <c r="J65" s="344"/>
      <c r="K65" s="345"/>
      <c r="L65" s="346"/>
      <c r="M65" s="168">
        <f>SUM(M34,M58)</f>
        <v>0</v>
      </c>
      <c r="N65" s="169">
        <f>SUM(N34,N58)</f>
        <v>0</v>
      </c>
      <c r="O65" s="170" t="str">
        <f>IF(M65=0,"",N65/M65)</f>
        <v/>
      </c>
      <c r="P65" s="168">
        <f>SUM(P34,P58)</f>
        <v>0</v>
      </c>
      <c r="Q65" s="169">
        <f>SUM(Q34,Q58)</f>
        <v>0</v>
      </c>
      <c r="R65" s="170" t="str">
        <f>IF(P65=0,"",Q65/P65)</f>
        <v/>
      </c>
      <c r="S65" s="359"/>
      <c r="T65" s="361"/>
      <c r="U65" s="384" t="str">
        <f>IF(S65=0,"",T65/S65)</f>
        <v/>
      </c>
      <c r="V65" s="30"/>
      <c r="W65" s="201" t="s">
        <v>60</v>
      </c>
      <c r="X65" s="202"/>
      <c r="Y65" s="203"/>
      <c r="Z65" s="203"/>
      <c r="AA65" s="197" t="str">
        <f>IF(
  $AC$6="１年度目",
  IF(
    IFERROR(
      VALUE(LEFT($AA$64, FIND("／", $AA$64) - 1)) /
      VALUE(MID($AA$64, FIND("／", $AA$64) + 1, 99)),
      0
    ) &gt;= 30%,
    "事業全体廃止可能性あり",
    "事業全体は継続"
  ),
  IF(
    $AC$6="２年度目",
    IF(
      IFERROR(
        VALUE(LEFT($AA$64, FIND("／", $AA$64) - 1)) /
        VALUE(MID($AA$64, FIND("／", $AA$64) + 1, 99)),
        0
      ) &gt;= 30%,
      "事業全体廃止可能性あり",
      "事業全体は継続"
    ),
    "事業全体は継続"
  )
)</f>
        <v>事業全体は継続</v>
      </c>
      <c r="AB65" s="198"/>
    </row>
    <row r="66" spans="2:28" ht="15.75" customHeight="1" thickTop="1" thickBot="1" x14ac:dyDescent="0.2">
      <c r="D66" s="61"/>
      <c r="E66" s="61"/>
      <c r="F66" s="50"/>
      <c r="G66" s="49"/>
      <c r="H66" s="49"/>
      <c r="I66" s="65"/>
      <c r="J66" s="49"/>
      <c r="K66" s="49"/>
      <c r="L66" s="65"/>
      <c r="M66" s="32"/>
      <c r="N66" s="32"/>
      <c r="O66" s="33"/>
      <c r="U66" s="43"/>
    </row>
    <row r="67" spans="2:28" ht="33" customHeight="1" thickTop="1" x14ac:dyDescent="0.15">
      <c r="B67" s="330" t="s">
        <v>13</v>
      </c>
      <c r="C67" s="362"/>
      <c r="D67" s="365"/>
      <c r="E67" s="339"/>
      <c r="F67" s="340"/>
      <c r="G67" s="365"/>
      <c r="H67" s="339"/>
      <c r="I67" s="340"/>
      <c r="J67" s="365"/>
      <c r="K67" s="339"/>
      <c r="L67" s="340"/>
      <c r="M67" s="338"/>
      <c r="N67" s="339"/>
      <c r="O67" s="370"/>
      <c r="P67" s="365"/>
      <c r="Q67" s="339"/>
      <c r="R67" s="370"/>
      <c r="S67" s="387" t="s">
        <v>33</v>
      </c>
      <c r="T67" s="388"/>
      <c r="U67" s="388"/>
      <c r="V67" s="44"/>
    </row>
    <row r="68" spans="2:28" ht="15.75" customHeight="1" x14ac:dyDescent="0.15">
      <c r="B68" s="332"/>
      <c r="C68" s="363"/>
      <c r="D68" s="366"/>
      <c r="E68" s="342"/>
      <c r="F68" s="343"/>
      <c r="G68" s="366"/>
      <c r="H68" s="342"/>
      <c r="I68" s="343"/>
      <c r="J68" s="366"/>
      <c r="K68" s="342"/>
      <c r="L68" s="343"/>
      <c r="M68" s="341"/>
      <c r="N68" s="342"/>
      <c r="O68" s="371"/>
      <c r="P68" s="366"/>
      <c r="Q68" s="342"/>
      <c r="R68" s="371"/>
      <c r="S68" s="389" t="s">
        <v>2</v>
      </c>
      <c r="T68" s="391" t="s">
        <v>18</v>
      </c>
      <c r="U68" s="393" t="s">
        <v>1</v>
      </c>
    </row>
    <row r="69" spans="2:28" ht="51" customHeight="1" thickBot="1" x14ac:dyDescent="0.2">
      <c r="B69" s="332"/>
      <c r="C69" s="363"/>
      <c r="D69" s="366"/>
      <c r="E69" s="342"/>
      <c r="F69" s="343"/>
      <c r="G69" s="366"/>
      <c r="H69" s="342"/>
      <c r="I69" s="343"/>
      <c r="J69" s="366"/>
      <c r="K69" s="342"/>
      <c r="L69" s="343"/>
      <c r="M69" s="341"/>
      <c r="N69" s="342"/>
      <c r="O69" s="371"/>
      <c r="P69" s="366"/>
      <c r="Q69" s="342"/>
      <c r="R69" s="371"/>
      <c r="S69" s="390"/>
      <c r="T69" s="392"/>
      <c r="U69" s="394"/>
    </row>
    <row r="70" spans="2:28" ht="60.75" customHeight="1" thickBot="1" x14ac:dyDescent="0.2">
      <c r="B70" s="334"/>
      <c r="C70" s="364"/>
      <c r="D70" s="367"/>
      <c r="E70" s="368"/>
      <c r="F70" s="369"/>
      <c r="G70" s="367"/>
      <c r="H70" s="368"/>
      <c r="I70" s="369"/>
      <c r="J70" s="367"/>
      <c r="K70" s="368"/>
      <c r="L70" s="369"/>
      <c r="M70" s="372"/>
      <c r="N70" s="368"/>
      <c r="O70" s="373"/>
      <c r="P70" s="367"/>
      <c r="Q70" s="368"/>
      <c r="R70" s="373"/>
      <c r="S70" s="17"/>
      <c r="T70" s="18"/>
      <c r="U70" s="171" t="str">
        <f>IF(S70=0,"",T70/S70)</f>
        <v/>
      </c>
    </row>
    <row r="71" spans="2:28" ht="15.75" customHeight="1" thickTop="1" x14ac:dyDescent="0.15"/>
  </sheetData>
  <sheetProtection formatCells="0" formatColumns="0" formatRows="0" insertColumns="0" insertRows="0" deleteColumns="0" deleteRows="0" sort="0"/>
  <dataConsolidate/>
  <mergeCells count="328">
    <mergeCell ref="AF13:AZ31"/>
    <mergeCell ref="AB51:AB52"/>
    <mergeCell ref="AC51:AC52"/>
    <mergeCell ref="AD51:AD52"/>
    <mergeCell ref="Y49:Y50"/>
    <mergeCell ref="Z49:Z50"/>
    <mergeCell ref="AA49:AA50"/>
    <mergeCell ref="AB49:AB50"/>
    <mergeCell ref="AC49:AC50"/>
    <mergeCell ref="AD49:AD50"/>
    <mergeCell ref="AC47:AC48"/>
    <mergeCell ref="AD47:AD48"/>
    <mergeCell ref="X23:X25"/>
    <mergeCell ref="X38:X40"/>
    <mergeCell ref="X55:X56"/>
    <mergeCell ref="X53:X54"/>
    <mergeCell ref="X45:X46"/>
    <mergeCell ref="X43:X44"/>
    <mergeCell ref="X41:X42"/>
    <mergeCell ref="X57:X58"/>
    <mergeCell ref="AB55:AB56"/>
    <mergeCell ref="AB53:AB54"/>
    <mergeCell ref="AB45:AB46"/>
    <mergeCell ref="Y53:Y54"/>
    <mergeCell ref="Y47:Y48"/>
    <mergeCell ref="Z47:Z48"/>
    <mergeCell ref="AA47:AA48"/>
    <mergeCell ref="AB47:AB48"/>
    <mergeCell ref="D2:Y2"/>
    <mergeCell ref="Y37:AD37"/>
    <mergeCell ref="AD38:AD40"/>
    <mergeCell ref="AC38:AC40"/>
    <mergeCell ref="AB38:AB40"/>
    <mergeCell ref="AA38:AA40"/>
    <mergeCell ref="Z38:Z40"/>
    <mergeCell ref="Y38:Y40"/>
    <mergeCell ref="Y43:Y44"/>
    <mergeCell ref="Y41:Y42"/>
    <mergeCell ref="Z43:Z44"/>
    <mergeCell ref="Z41:Z42"/>
    <mergeCell ref="AB43:AB44"/>
    <mergeCell ref="AB41:AB42"/>
    <mergeCell ref="N24:N25"/>
    <mergeCell ref="G33:I33"/>
    <mergeCell ref="J33:L33"/>
    <mergeCell ref="V33:W33"/>
    <mergeCell ref="Z4:AD4"/>
    <mergeCell ref="W3:Y3"/>
    <mergeCell ref="J27:L27"/>
    <mergeCell ref="V27:W27"/>
    <mergeCell ref="P23:R23"/>
    <mergeCell ref="S23:U23"/>
    <mergeCell ref="V55:W56"/>
    <mergeCell ref="Y55:Y56"/>
    <mergeCell ref="U39:U40"/>
    <mergeCell ref="AD55:AD56"/>
    <mergeCell ref="AD53:AD54"/>
    <mergeCell ref="AD45:AD46"/>
    <mergeCell ref="AD43:AD44"/>
    <mergeCell ref="AD41:AD42"/>
    <mergeCell ref="AC55:AC56"/>
    <mergeCell ref="AC53:AC54"/>
    <mergeCell ref="AA55:AA56"/>
    <mergeCell ref="AA53:AA54"/>
    <mergeCell ref="AA45:AA46"/>
    <mergeCell ref="AA43:AA44"/>
    <mergeCell ref="AA41:AA42"/>
    <mergeCell ref="AC45:AC46"/>
    <mergeCell ref="AC43:AC44"/>
    <mergeCell ref="AC41:AC42"/>
    <mergeCell ref="Z55:Z56"/>
    <mergeCell ref="Z53:Z54"/>
    <mergeCell ref="Z45:Z46"/>
    <mergeCell ref="Y51:Y52"/>
    <mergeCell ref="Z51:Z52"/>
    <mergeCell ref="AA51:AA52"/>
    <mergeCell ref="B67:C70"/>
    <mergeCell ref="D67:F70"/>
    <mergeCell ref="G67:I70"/>
    <mergeCell ref="J67:L70"/>
    <mergeCell ref="M67:O70"/>
    <mergeCell ref="P67:R70"/>
    <mergeCell ref="Y22:AD22"/>
    <mergeCell ref="AD23:AD25"/>
    <mergeCell ref="AC23:AC25"/>
    <mergeCell ref="AB23:AB25"/>
    <mergeCell ref="AA23:AA25"/>
    <mergeCell ref="Z23:Z25"/>
    <mergeCell ref="Y23:Y25"/>
    <mergeCell ref="U64:U65"/>
    <mergeCell ref="E62:E63"/>
    <mergeCell ref="F62:F63"/>
    <mergeCell ref="M62:M63"/>
    <mergeCell ref="N62:N63"/>
    <mergeCell ref="O62:O63"/>
    <mergeCell ref="P62:P63"/>
    <mergeCell ref="S67:U67"/>
    <mergeCell ref="S68:S69"/>
    <mergeCell ref="T68:T69"/>
    <mergeCell ref="U68:U69"/>
    <mergeCell ref="B57:C58"/>
    <mergeCell ref="G57:I58"/>
    <mergeCell ref="J57:L58"/>
    <mergeCell ref="S57:S58"/>
    <mergeCell ref="T57:T58"/>
    <mergeCell ref="U57:U58"/>
    <mergeCell ref="V57:W58"/>
    <mergeCell ref="B60:C65"/>
    <mergeCell ref="D60:F60"/>
    <mergeCell ref="G60:I65"/>
    <mergeCell ref="J60:L65"/>
    <mergeCell ref="M60:U60"/>
    <mergeCell ref="D61:F61"/>
    <mergeCell ref="M61:O61"/>
    <mergeCell ref="P61:R61"/>
    <mergeCell ref="S61:U61"/>
    <mergeCell ref="D62:D63"/>
    <mergeCell ref="Q62:Q63"/>
    <mergeCell ref="R62:R63"/>
    <mergeCell ref="S62:S63"/>
    <mergeCell ref="T62:T63"/>
    <mergeCell ref="U62:U63"/>
    <mergeCell ref="S64:S65"/>
    <mergeCell ref="T64:T65"/>
    <mergeCell ref="B55:B56"/>
    <mergeCell ref="C55:C56"/>
    <mergeCell ref="G55:I56"/>
    <mergeCell ref="J55:L56"/>
    <mergeCell ref="S55:S56"/>
    <mergeCell ref="T55:T56"/>
    <mergeCell ref="U55:U56"/>
    <mergeCell ref="B53:B54"/>
    <mergeCell ref="C53:C54"/>
    <mergeCell ref="G53:I54"/>
    <mergeCell ref="J53:L54"/>
    <mergeCell ref="S53:S54"/>
    <mergeCell ref="T53:T54"/>
    <mergeCell ref="U53:U54"/>
    <mergeCell ref="B45:B46"/>
    <mergeCell ref="C45:C46"/>
    <mergeCell ref="G45:I46"/>
    <mergeCell ref="J45:L46"/>
    <mergeCell ref="S45:S46"/>
    <mergeCell ref="T45:T46"/>
    <mergeCell ref="U45:U46"/>
    <mergeCell ref="V45:W46"/>
    <mergeCell ref="Y45:Y46"/>
    <mergeCell ref="B43:B44"/>
    <mergeCell ref="C43:C44"/>
    <mergeCell ref="G43:I44"/>
    <mergeCell ref="J43:L44"/>
    <mergeCell ref="S43:S44"/>
    <mergeCell ref="T43:T44"/>
    <mergeCell ref="U43:U44"/>
    <mergeCell ref="V43:W44"/>
    <mergeCell ref="B41:B42"/>
    <mergeCell ref="C41:C42"/>
    <mergeCell ref="G41:I42"/>
    <mergeCell ref="J41:L42"/>
    <mergeCell ref="S41:S42"/>
    <mergeCell ref="T41:T42"/>
    <mergeCell ref="U41:U42"/>
    <mergeCell ref="B37:B40"/>
    <mergeCell ref="C37:C40"/>
    <mergeCell ref="D37:L37"/>
    <mergeCell ref="M37:W37"/>
    <mergeCell ref="V41:W42"/>
    <mergeCell ref="V38:W40"/>
    <mergeCell ref="D39:D40"/>
    <mergeCell ref="E39:E40"/>
    <mergeCell ref="F39:F40"/>
    <mergeCell ref="M39:M40"/>
    <mergeCell ref="N39:N40"/>
    <mergeCell ref="O39:O40"/>
    <mergeCell ref="P39:P40"/>
    <mergeCell ref="Q39:Q40"/>
    <mergeCell ref="R39:R40"/>
    <mergeCell ref="D38:F38"/>
    <mergeCell ref="G38:I40"/>
    <mergeCell ref="J38:L40"/>
    <mergeCell ref="M38:O38"/>
    <mergeCell ref="P38:R38"/>
    <mergeCell ref="S38:U38"/>
    <mergeCell ref="S39:S40"/>
    <mergeCell ref="T39:T40"/>
    <mergeCell ref="B34:C34"/>
    <mergeCell ref="G34:I34"/>
    <mergeCell ref="J34:L34"/>
    <mergeCell ref="V34:W34"/>
    <mergeCell ref="G31:I31"/>
    <mergeCell ref="J31:L31"/>
    <mergeCell ref="V31:W31"/>
    <mergeCell ref="G32:I32"/>
    <mergeCell ref="J32:L32"/>
    <mergeCell ref="V32:W32"/>
    <mergeCell ref="B19:C19"/>
    <mergeCell ref="G19:I19"/>
    <mergeCell ref="J19:L19"/>
    <mergeCell ref="V19:W19"/>
    <mergeCell ref="B22:B25"/>
    <mergeCell ref="C22:C25"/>
    <mergeCell ref="D22:L22"/>
    <mergeCell ref="M22:W22"/>
    <mergeCell ref="D23:F23"/>
    <mergeCell ref="G23:I25"/>
    <mergeCell ref="U24:U25"/>
    <mergeCell ref="O24:O25"/>
    <mergeCell ref="P24:P25"/>
    <mergeCell ref="Q24:Q25"/>
    <mergeCell ref="R24:R25"/>
    <mergeCell ref="S24:S25"/>
    <mergeCell ref="T24:T25"/>
    <mergeCell ref="J23:L25"/>
    <mergeCell ref="M23:O23"/>
    <mergeCell ref="V23:W25"/>
    <mergeCell ref="D24:D25"/>
    <mergeCell ref="E24:E25"/>
    <mergeCell ref="F24:F25"/>
    <mergeCell ref="M24:M25"/>
    <mergeCell ref="B7:B10"/>
    <mergeCell ref="C7:C10"/>
    <mergeCell ref="D7:L7"/>
    <mergeCell ref="D8:F8"/>
    <mergeCell ref="G8:I10"/>
    <mergeCell ref="J8:L10"/>
    <mergeCell ref="M8:O8"/>
    <mergeCell ref="P8:R8"/>
    <mergeCell ref="S8:U8"/>
    <mergeCell ref="S9:S10"/>
    <mergeCell ref="T9:T10"/>
    <mergeCell ref="U9:U10"/>
    <mergeCell ref="M9:M10"/>
    <mergeCell ref="N9:N10"/>
    <mergeCell ref="O9:O10"/>
    <mergeCell ref="P9:P10"/>
    <mergeCell ref="Q9:Q10"/>
    <mergeCell ref="R9:R10"/>
    <mergeCell ref="M7:X7"/>
    <mergeCell ref="X8:X10"/>
    <mergeCell ref="AF3:AZ3"/>
    <mergeCell ref="W4:Y4"/>
    <mergeCell ref="Z3:AD3"/>
    <mergeCell ref="D6:E6"/>
    <mergeCell ref="M6:N6"/>
    <mergeCell ref="V8:W10"/>
    <mergeCell ref="D9:D10"/>
    <mergeCell ref="E9:E10"/>
    <mergeCell ref="F9:F10"/>
    <mergeCell ref="D3:H3"/>
    <mergeCell ref="Y7:AD7"/>
    <mergeCell ref="AD8:AD10"/>
    <mergeCell ref="AC8:AC10"/>
    <mergeCell ref="AB8:AB10"/>
    <mergeCell ref="AA8:AA10"/>
    <mergeCell ref="Z8:Z10"/>
    <mergeCell ref="Y8:Y10"/>
    <mergeCell ref="AF4:AZ12"/>
    <mergeCell ref="AC5:AD5"/>
    <mergeCell ref="AC6:AD6"/>
    <mergeCell ref="W64:Z64"/>
    <mergeCell ref="AA65:AB65"/>
    <mergeCell ref="AA64:AB64"/>
    <mergeCell ref="W65:Z65"/>
    <mergeCell ref="G11:I11"/>
    <mergeCell ref="J11:L11"/>
    <mergeCell ref="V11:W11"/>
    <mergeCell ref="G17:I17"/>
    <mergeCell ref="J17:L17"/>
    <mergeCell ref="V17:W17"/>
    <mergeCell ref="G18:I18"/>
    <mergeCell ref="J18:L18"/>
    <mergeCell ref="V18:W18"/>
    <mergeCell ref="G12:I12"/>
    <mergeCell ref="J12:L12"/>
    <mergeCell ref="V12:W12"/>
    <mergeCell ref="G16:I16"/>
    <mergeCell ref="J16:L16"/>
    <mergeCell ref="V16:W16"/>
    <mergeCell ref="G26:I26"/>
    <mergeCell ref="J26:L26"/>
    <mergeCell ref="V26:W26"/>
    <mergeCell ref="G27:I27"/>
    <mergeCell ref="V53:W54"/>
    <mergeCell ref="G15:I15"/>
    <mergeCell ref="J15:L15"/>
    <mergeCell ref="V15:W15"/>
    <mergeCell ref="G14:I14"/>
    <mergeCell ref="J14:L14"/>
    <mergeCell ref="V14:W14"/>
    <mergeCell ref="G13:I13"/>
    <mergeCell ref="J13:L13"/>
    <mergeCell ref="V13:W13"/>
    <mergeCell ref="G30:I30"/>
    <mergeCell ref="J30:L30"/>
    <mergeCell ref="V30:W30"/>
    <mergeCell ref="G29:I29"/>
    <mergeCell ref="J29:L29"/>
    <mergeCell ref="V29:W29"/>
    <mergeCell ref="G28:I28"/>
    <mergeCell ref="J28:L28"/>
    <mergeCell ref="V28:W28"/>
    <mergeCell ref="B51:B52"/>
    <mergeCell ref="C51:C52"/>
    <mergeCell ref="G51:I52"/>
    <mergeCell ref="J51:L52"/>
    <mergeCell ref="S51:S52"/>
    <mergeCell ref="T51:T52"/>
    <mergeCell ref="U51:U52"/>
    <mergeCell ref="V51:W52"/>
    <mergeCell ref="X51:X52"/>
    <mergeCell ref="B49:B50"/>
    <mergeCell ref="C49:C50"/>
    <mergeCell ref="G49:I50"/>
    <mergeCell ref="J49:L50"/>
    <mergeCell ref="S49:S50"/>
    <mergeCell ref="T49:T50"/>
    <mergeCell ref="U49:U50"/>
    <mergeCell ref="V49:W50"/>
    <mergeCell ref="X49:X50"/>
    <mergeCell ref="B47:B48"/>
    <mergeCell ref="C47:C48"/>
    <mergeCell ref="G47:I48"/>
    <mergeCell ref="J47:L48"/>
    <mergeCell ref="S47:S48"/>
    <mergeCell ref="T47:T48"/>
    <mergeCell ref="U47:U48"/>
    <mergeCell ref="V47:W48"/>
    <mergeCell ref="X47:X48"/>
  </mergeCells>
  <phoneticPr fontId="2"/>
  <conditionalFormatting sqref="B11:AD18">
    <cfRule type="expression" dxfId="4" priority="4">
      <formula>OR(COUNTIF($X11,"*対象外（当該年度目標設定なし）*"),COUNTIF($X11,"*対象外（３月開催）*"))</formula>
    </cfRule>
  </conditionalFormatting>
  <conditionalFormatting sqref="B26:AD33">
    <cfRule type="expression" dxfId="3" priority="3">
      <formula>OR(COUNTIF($X26,"*対象外（当該年度目標設定なし）*"),COUNTIF($X26,"*対象外（３月開催）*"))</formula>
    </cfRule>
  </conditionalFormatting>
  <conditionalFormatting sqref="B41:AD56">
    <cfRule type="expression" dxfId="2" priority="2">
      <formula>OR(COUNTIF($X41,"*対象外（当該年度目標設定なし）*"),COUNTIF($X41,"*対象外（３月開催）*"))</formula>
    </cfRule>
  </conditionalFormatting>
  <conditionalFormatting sqref="M42:R42 M44:R44 M46:R46 M48:R48 M50:R50 M52:R52 M54:R54 M56:R56">
    <cfRule type="expression" dxfId="1" priority="1">
      <formula>OR(COUNTIF($X41,"*対象外（当該年度目標設定なし）*"),COUNTIF($X41,"*対象外（３月開催）*"))</formula>
    </cfRule>
  </conditionalFormatting>
  <conditionalFormatting sqref="Z6:AC6">
    <cfRule type="expression" dxfId="0" priority="5">
      <formula>Z6="選択してください"</formula>
    </cfRule>
  </conditionalFormatting>
  <dataValidations count="2">
    <dataValidation type="list" allowBlank="1" showInputMessage="1" showErrorMessage="1" sqref="AC6" xr:uid="{061FCED9-A9B4-4BFA-9598-B0421FF7A934}">
      <formula1>"選択してください,１年度目,２年度目"</formula1>
    </dataValidation>
    <dataValidation type="list" allowBlank="1" showInputMessage="1" showErrorMessage="1" sqref="X55 X11:X18 X41 X43 X45 X53 X26:X33 X51 X49 X47" xr:uid="{039EBFB9-124E-4C44-8379-D633DC85FB54}">
      <formula1>"対象外（当該年度目標設定なし）,対象外（３月開催）"</formula1>
    </dataValidation>
  </dataValidations>
  <printOptions horizontalCentered="1"/>
  <pageMargins left="0.23622047244094491" right="0.39370078740157483" top="0.51181102362204722" bottom="0.15748031496062992" header="0.19685039370078741" footer="0.15748031496062992"/>
  <pageSetup paperSize="9" scale="23" fitToWidth="2" orientation="portrait" r:id="rId1"/>
  <headerFooter alignWithMargins="0"/>
  <colBreaks count="1" manualBreakCount="1">
    <brk id="30" max="57" man="1"/>
  </colBreaks>
  <ignoredErrors>
    <ignoredError sqref="R53:R56 R41:R4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B096C-7CEE-4DBC-BFEE-60BEFB36C81E}">
  <dimension ref="A2:Y5"/>
  <sheetViews>
    <sheetView view="pageBreakPreview" zoomScale="60" zoomScaleNormal="100" workbookViewId="0">
      <selection activeCell="AA65" sqref="AA65:AB65"/>
    </sheetView>
  </sheetViews>
  <sheetFormatPr defaultRowHeight="13.5" x14ac:dyDescent="0.15"/>
  <cols>
    <col min="2" max="7" width="18.375" customWidth="1"/>
  </cols>
  <sheetData>
    <row r="2" spans="1:25" ht="26.25" customHeight="1" x14ac:dyDescent="0.15">
      <c r="A2" t="s">
        <v>43</v>
      </c>
      <c r="B2" t="s">
        <v>49</v>
      </c>
      <c r="C2" t="s">
        <v>38</v>
      </c>
      <c r="D2" t="s">
        <v>38</v>
      </c>
      <c r="E2" t="s">
        <v>38</v>
      </c>
      <c r="F2" s="87" t="s">
        <v>50</v>
      </c>
      <c r="G2" s="87" t="s">
        <v>50</v>
      </c>
    </row>
    <row r="3" spans="1:25" ht="108" x14ac:dyDescent="0.15">
      <c r="A3" t="s">
        <v>44</v>
      </c>
      <c r="B3" s="86" t="s">
        <v>51</v>
      </c>
      <c r="C3" s="86" t="s">
        <v>52</v>
      </c>
      <c r="D3" s="86" t="s">
        <v>42</v>
      </c>
      <c r="E3" s="86" t="s">
        <v>46</v>
      </c>
      <c r="F3" s="86" t="s">
        <v>47</v>
      </c>
      <c r="G3" s="86" t="s">
        <v>48</v>
      </c>
      <c r="Y3" t="s">
        <v>58</v>
      </c>
    </row>
    <row r="5" spans="1:25" ht="108" x14ac:dyDescent="0.15">
      <c r="A5" t="s">
        <v>45</v>
      </c>
      <c r="B5" s="86" t="s">
        <v>40</v>
      </c>
      <c r="C5" s="86" t="s">
        <v>41</v>
      </c>
      <c r="D5" s="86" t="s">
        <v>53</v>
      </c>
      <c r="E5" s="89" t="s">
        <v>56</v>
      </c>
      <c r="F5" s="88" t="s">
        <v>54</v>
      </c>
      <c r="G5" s="86" t="s">
        <v>55</v>
      </c>
    </row>
  </sheetData>
  <phoneticPr fontId="2"/>
  <pageMargins left="0.7" right="0.7" top="0.75" bottom="0.75" header="0.3" footer="0.3"/>
  <pageSetup paperSize="9" orientation="portrait" r:id="rId1"/>
  <colBreaks count="1" manualBreakCount="1">
    <brk id="12" max="4" man="1"/>
  </colBreaks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534B22D063A5F49834BCF916F913208" ma:contentTypeVersion="15" ma:contentTypeDescription="新しいドキュメントを作成します。" ma:contentTypeScope="" ma:versionID="1a10a9b37f243bddaa5aae8a91916cf7">
  <xsd:schema xmlns:xsd="http://www.w3.org/2001/XMLSchema" xmlns:xs="http://www.w3.org/2001/XMLSchema" xmlns:p="http://schemas.microsoft.com/office/2006/metadata/properties" xmlns:ns2="a7b09e24-1d0a-41d4-a018-de1cc8f3ab72" xmlns:ns3="c8886e6d-ca38-4783-ac23-8bd097117a79" targetNamespace="http://schemas.microsoft.com/office/2006/metadata/properties" ma:root="true" ma:fieldsID="d7182b3d1e41dd3e91d8488225b8f587" ns2:_="" ns3:_="">
    <xsd:import namespace="a7b09e24-1d0a-41d4-a018-de1cc8f3ab72"/>
    <xsd:import namespace="c8886e6d-ca38-4783-ac23-8bd097117a79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09e24-1d0a-41d4-a018-de1cc8f3ab72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886e6d-ca38-4783-ac23-8bd097117a79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c6b5541-5c79-40ab-af90-55763c94c485}" ma:internalName="TaxCatchAll" ma:showField="CatchAllData" ma:web="c8886e6d-ca38-4783-ac23-8bd097117a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7b09e24-1d0a-41d4-a018-de1cc8f3ab72">
      <Terms xmlns="http://schemas.microsoft.com/office/infopath/2007/PartnerControls"/>
    </lcf76f155ced4ddcb4097134ff3c332f>
    <TaxCatchAll xmlns="c8886e6d-ca38-4783-ac23-8bd097117a79" xsi:nil="true"/>
    <Owner xmlns="a7b09e24-1d0a-41d4-a018-de1cc8f3ab72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E69F4EE0-178F-4625-AF4D-0A75D9759F6F}"/>
</file>

<file path=customXml/itemProps2.xml><?xml version="1.0" encoding="utf-8"?>
<ds:datastoreItem xmlns:ds="http://schemas.openxmlformats.org/officeDocument/2006/customXml" ds:itemID="{F9C90059-038B-4FBB-8DC6-B831CB7A96A1}"/>
</file>

<file path=customXml/itemProps3.xml><?xml version="1.0" encoding="utf-8"?>
<ds:datastoreItem xmlns:ds="http://schemas.openxmlformats.org/officeDocument/2006/customXml" ds:itemID="{8BA5622A-6ACF-48B1-83F6-BF77C2E417B2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中間報告</vt:lpstr>
      <vt:lpstr>リスト</vt:lpstr>
      <vt:lpstr>中間報告!Print_Area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0x010100C534B22D063A5F49834BCF916F913208</vt:lpwstr>
  </property>
</Properties>
</file>