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App-549b.kikan-ad.esb.mhlw.go.jp\NAS\MSFAIS\Desktop\委託事業\入札公告、説明書起案\"/>
    </mc:Choice>
  </mc:AlternateContent>
  <bookViews>
    <workbookView xWindow="0" yWindow="0" windowWidth="20490" windowHeight="7530" firstSheet="4" activeTab="5"/>
  </bookViews>
  <sheets>
    <sheet name="配布数（仕様書用）" sheetId="6" state="hidden" r:id="rId1"/>
    <sheet name="配布数（仕様書用） (2)" sheetId="8" state="hidden" r:id="rId2"/>
    <sheet name="Sheet1" sheetId="7" state="hidden" r:id="rId3"/>
    <sheet name="配布数（仕様書用） (3)" sheetId="9" state="hidden" r:id="rId4"/>
    <sheet name="配布数（算定用） " sheetId="10" r:id="rId5"/>
    <sheet name="配布数（仕様書）" sheetId="12" r:id="rId6"/>
  </sheets>
  <definedNames>
    <definedName name="_xlnm.Print_Area" localSheetId="4">'配布数（算定用） '!$A$1:$S$34</definedName>
    <definedName name="_xlnm.Print_Area" localSheetId="5">'配布数（仕様書）'!$A$1:$S$33</definedName>
    <definedName name="_xlnm.Print_Area" localSheetId="0">'配布数（仕様書用）'!$A$1:$S$30</definedName>
    <definedName name="_xlnm.Print_Area" localSheetId="1">'配布数（仕様書用） (2)'!$A$1:$S$30</definedName>
    <definedName name="_xlnm.Print_Area" localSheetId="3">'配布数（仕様書用） (3)'!$A$1:$S$34</definedName>
  </definedNames>
  <calcPr calcId="162913"/>
</workbook>
</file>

<file path=xl/calcChain.xml><?xml version="1.0" encoding="utf-8"?>
<calcChain xmlns="http://schemas.openxmlformats.org/spreadsheetml/2006/main">
  <c r="S9" i="12" l="1"/>
  <c r="R6" i="12" l="1"/>
  <c r="R13" i="10"/>
  <c r="E6" i="12" l="1"/>
  <c r="F6" i="12"/>
  <c r="H6" i="12"/>
  <c r="J6" i="12"/>
  <c r="L6" i="12"/>
  <c r="M6" i="12"/>
  <c r="N6" i="12"/>
  <c r="O6" i="12"/>
  <c r="G6" i="12"/>
  <c r="I6" i="12"/>
  <c r="P6" i="12"/>
  <c r="C26" i="10"/>
  <c r="C27" i="10" s="1"/>
  <c r="B26" i="10"/>
  <c r="B27" i="10" s="1"/>
  <c r="S5" i="12" l="1"/>
  <c r="K6" i="12"/>
  <c r="Q6" i="12"/>
  <c r="D6" i="12"/>
  <c r="B6" i="12"/>
  <c r="S4" i="12"/>
  <c r="C6" i="12"/>
  <c r="D26" i="10"/>
  <c r="D27" i="10" s="1"/>
  <c r="I20" i="10"/>
  <c r="H20" i="10"/>
  <c r="G20" i="10"/>
  <c r="F20" i="10"/>
  <c r="E20" i="10"/>
  <c r="D20" i="10"/>
  <c r="C20" i="10"/>
  <c r="B20" i="10"/>
  <c r="J20" i="10"/>
  <c r="K20" i="10"/>
  <c r="L20" i="10"/>
  <c r="M20" i="10"/>
  <c r="N20" i="10"/>
  <c r="O20" i="10"/>
  <c r="P20" i="10"/>
  <c r="Q20" i="10"/>
  <c r="E26" i="10"/>
  <c r="E27" i="10" s="1"/>
  <c r="F26" i="10"/>
  <c r="F27" i="10" s="1"/>
  <c r="G26" i="10"/>
  <c r="G27" i="10" s="1"/>
  <c r="H26" i="10"/>
  <c r="H27" i="10" s="1"/>
  <c r="I26" i="10"/>
  <c r="I27" i="10" s="1"/>
  <c r="J26" i="10"/>
  <c r="J27" i="10" s="1"/>
  <c r="K26" i="10"/>
  <c r="K27" i="10" s="1"/>
  <c r="L26" i="10"/>
  <c r="L27" i="10" s="1"/>
  <c r="M26" i="10"/>
  <c r="M27" i="10" s="1"/>
  <c r="N26" i="10"/>
  <c r="N27" i="10" s="1"/>
  <c r="O26" i="10"/>
  <c r="O27" i="10" s="1"/>
  <c r="P26" i="10"/>
  <c r="P27" i="10" s="1"/>
  <c r="Q26" i="10"/>
  <c r="Q27" i="10" s="1"/>
  <c r="S6" i="12" l="1"/>
  <c r="M22" i="10"/>
  <c r="C22" i="10"/>
  <c r="E22" i="10"/>
  <c r="I22" i="10"/>
  <c r="Q22" i="10"/>
  <c r="B22" i="10"/>
  <c r="D22" i="10"/>
  <c r="P22" i="10"/>
  <c r="L22" i="10"/>
  <c r="H22" i="10"/>
  <c r="O22" i="10"/>
  <c r="K22" i="10"/>
  <c r="G22" i="10"/>
  <c r="N22" i="10"/>
  <c r="J22" i="10"/>
  <c r="F22" i="10"/>
  <c r="Q29" i="10" l="1"/>
  <c r="Q32" i="10" s="1"/>
  <c r="C29" i="10"/>
  <c r="C32" i="10" s="1"/>
  <c r="B29" i="10"/>
  <c r="B32" i="10" s="1"/>
  <c r="R19" i="10"/>
  <c r="R11" i="10"/>
  <c r="R18" i="10"/>
  <c r="R17" i="10"/>
  <c r="R16" i="10"/>
  <c r="R15" i="10"/>
  <c r="R14" i="10"/>
  <c r="R12" i="10"/>
  <c r="N29" i="10" l="1"/>
  <c r="N32" i="10" s="1"/>
  <c r="J29" i="10"/>
  <c r="J32" i="10" s="1"/>
  <c r="F29" i="10"/>
  <c r="F32" i="10" s="1"/>
  <c r="P29" i="10"/>
  <c r="P32" i="10" s="1"/>
  <c r="O29" i="10"/>
  <c r="M29" i="10"/>
  <c r="M32" i="10" s="1"/>
  <c r="L29" i="10"/>
  <c r="L32" i="10" s="1"/>
  <c r="K29" i="10"/>
  <c r="I29" i="10"/>
  <c r="I32" i="10" s="1"/>
  <c r="H29" i="10"/>
  <c r="H32" i="10" s="1"/>
  <c r="G29" i="10"/>
  <c r="E29" i="10"/>
  <c r="E32" i="10" s="1"/>
  <c r="D29" i="10"/>
  <c r="D32" i="10" s="1"/>
  <c r="C5" i="10"/>
  <c r="R20" i="10"/>
  <c r="R6" i="10"/>
  <c r="R5" i="10"/>
  <c r="B26" i="9"/>
  <c r="B21" i="10" l="1"/>
  <c r="F21" i="10"/>
  <c r="J21" i="10"/>
  <c r="N21" i="10"/>
  <c r="C21" i="10"/>
  <c r="G21" i="10"/>
  <c r="K21" i="10"/>
  <c r="O21" i="10"/>
  <c r="D21" i="10"/>
  <c r="H21" i="10"/>
  <c r="L21" i="10"/>
  <c r="P21" i="10"/>
  <c r="E21" i="10"/>
  <c r="I21" i="10"/>
  <c r="M21" i="10"/>
  <c r="Q21" i="10"/>
  <c r="O5" i="10"/>
  <c r="O32" i="10"/>
  <c r="O34" i="10" s="1"/>
  <c r="O4" i="10" s="1"/>
  <c r="O6" i="10" s="1"/>
  <c r="K5" i="10"/>
  <c r="K32" i="10"/>
  <c r="K34" i="10" s="1"/>
  <c r="K4" i="10" s="1"/>
  <c r="K6" i="10" s="1"/>
  <c r="G5" i="10"/>
  <c r="G32" i="10"/>
  <c r="G34" i="10" s="1"/>
  <c r="G4" i="10" s="1"/>
  <c r="G6" i="10" s="1"/>
  <c r="N5" i="10"/>
  <c r="N34" i="10"/>
  <c r="N4" i="10" s="1"/>
  <c r="N30" i="10"/>
  <c r="B5" i="10"/>
  <c r="B34" i="10"/>
  <c r="B4" i="10" s="1"/>
  <c r="B30" i="10"/>
  <c r="F5" i="10"/>
  <c r="F34" i="10"/>
  <c r="F4" i="10" s="1"/>
  <c r="F30" i="10"/>
  <c r="J5" i="10"/>
  <c r="J34" i="10"/>
  <c r="J4" i="10" s="1"/>
  <c r="J30" i="10"/>
  <c r="D34" i="10"/>
  <c r="D4" i="10" s="1"/>
  <c r="D30" i="10"/>
  <c r="D5" i="10"/>
  <c r="H34" i="10"/>
  <c r="H4" i="10" s="1"/>
  <c r="H30" i="10"/>
  <c r="H5" i="10"/>
  <c r="L34" i="10"/>
  <c r="L4" i="10" s="1"/>
  <c r="L30" i="10"/>
  <c r="L5" i="10"/>
  <c r="P34" i="10"/>
  <c r="P4" i="10" s="1"/>
  <c r="P30" i="10"/>
  <c r="P5" i="10"/>
  <c r="E34" i="10"/>
  <c r="E4" i="10" s="1"/>
  <c r="E30" i="10"/>
  <c r="E5" i="10"/>
  <c r="I34" i="10"/>
  <c r="I4" i="10" s="1"/>
  <c r="I30" i="10"/>
  <c r="I5" i="10"/>
  <c r="M34" i="10"/>
  <c r="M4" i="10" s="1"/>
  <c r="M30" i="10"/>
  <c r="M5" i="10"/>
  <c r="Q34" i="10"/>
  <c r="Q4" i="10" s="1"/>
  <c r="Q30" i="10"/>
  <c r="Q5" i="10"/>
  <c r="C34" i="10"/>
  <c r="C30" i="10"/>
  <c r="G30" i="10"/>
  <c r="K30" i="10"/>
  <c r="O30" i="10"/>
  <c r="F6" i="10" l="1"/>
  <c r="C4" i="10"/>
  <c r="C6" i="10" s="1"/>
  <c r="J6" i="10"/>
  <c r="M6" i="10"/>
  <c r="H6" i="10"/>
  <c r="Q6" i="10"/>
  <c r="L6" i="10"/>
  <c r="S5" i="10"/>
  <c r="R22" i="10"/>
  <c r="E6" i="10"/>
  <c r="P6" i="10"/>
  <c r="I6" i="10"/>
  <c r="D6" i="10"/>
  <c r="N6" i="10"/>
  <c r="B6" i="10"/>
  <c r="Q26" i="9"/>
  <c r="Q27" i="9" s="1"/>
  <c r="Q29" i="9" s="1"/>
  <c r="Q32" i="9" s="1"/>
  <c r="Q34" i="9" s="1"/>
  <c r="Q4" i="9" s="1"/>
  <c r="P26" i="9"/>
  <c r="P27" i="9" s="1"/>
  <c r="P29" i="9" s="1"/>
  <c r="P32" i="9" s="1"/>
  <c r="P34" i="9" s="1"/>
  <c r="P4" i="9" s="1"/>
  <c r="O26" i="9"/>
  <c r="O27" i="9" s="1"/>
  <c r="O29" i="9" s="1"/>
  <c r="O32" i="9" s="1"/>
  <c r="O34" i="9" s="1"/>
  <c r="O4" i="9" s="1"/>
  <c r="N26" i="9"/>
  <c r="N27" i="9" s="1"/>
  <c r="N29" i="9" s="1"/>
  <c r="N32" i="9" s="1"/>
  <c r="N34" i="9" s="1"/>
  <c r="N4" i="9" s="1"/>
  <c r="M26" i="9"/>
  <c r="M27" i="9" s="1"/>
  <c r="M29" i="9" s="1"/>
  <c r="M32" i="9" s="1"/>
  <c r="M34" i="9" s="1"/>
  <c r="M4" i="9" s="1"/>
  <c r="L26" i="9"/>
  <c r="L27" i="9" s="1"/>
  <c r="L29" i="9" s="1"/>
  <c r="L32" i="9" s="1"/>
  <c r="L34" i="9" s="1"/>
  <c r="L4" i="9" s="1"/>
  <c r="K26" i="9"/>
  <c r="K27" i="9" s="1"/>
  <c r="K29" i="9" s="1"/>
  <c r="K32" i="9" s="1"/>
  <c r="K34" i="9" s="1"/>
  <c r="K4" i="9" s="1"/>
  <c r="J26" i="9"/>
  <c r="J27" i="9" s="1"/>
  <c r="J29" i="9" s="1"/>
  <c r="J32" i="9" s="1"/>
  <c r="J34" i="9" s="1"/>
  <c r="J4" i="9" s="1"/>
  <c r="I26" i="9"/>
  <c r="I27" i="9" s="1"/>
  <c r="I29" i="9" s="1"/>
  <c r="I32" i="9" s="1"/>
  <c r="I34" i="9" s="1"/>
  <c r="I4" i="9" s="1"/>
  <c r="H26" i="9"/>
  <c r="H27" i="9" s="1"/>
  <c r="H29" i="9" s="1"/>
  <c r="H32" i="9" s="1"/>
  <c r="H34" i="9" s="1"/>
  <c r="H4" i="9" s="1"/>
  <c r="G26" i="9"/>
  <c r="G27" i="9" s="1"/>
  <c r="G29" i="9" s="1"/>
  <c r="G32" i="9" s="1"/>
  <c r="G34" i="9" s="1"/>
  <c r="G4" i="9" s="1"/>
  <c r="F26" i="9"/>
  <c r="F27" i="9" s="1"/>
  <c r="F29" i="9" s="1"/>
  <c r="F32" i="9" s="1"/>
  <c r="F34" i="9" s="1"/>
  <c r="F4" i="9" s="1"/>
  <c r="E26" i="9"/>
  <c r="E27" i="9" s="1"/>
  <c r="E29" i="9" s="1"/>
  <c r="E32" i="9" s="1"/>
  <c r="E34" i="9" s="1"/>
  <c r="E4" i="9" s="1"/>
  <c r="D26" i="9"/>
  <c r="D27" i="9" s="1"/>
  <c r="D29" i="9" s="1"/>
  <c r="D32" i="9" s="1"/>
  <c r="D34" i="9" s="1"/>
  <c r="D4" i="9" s="1"/>
  <c r="C26" i="9"/>
  <c r="C27" i="9" s="1"/>
  <c r="C29" i="9" s="1"/>
  <c r="C32" i="9" s="1"/>
  <c r="C34" i="9" s="1"/>
  <c r="C4" i="9" s="1"/>
  <c r="B27" i="9"/>
  <c r="B29" i="9" s="1"/>
  <c r="R5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R19" i="9"/>
  <c r="R18" i="9"/>
  <c r="R17" i="9"/>
  <c r="R14" i="9"/>
  <c r="R13" i="9"/>
  <c r="R12" i="9"/>
  <c r="R11" i="9"/>
  <c r="R6" i="9"/>
  <c r="R26" i="8"/>
  <c r="R4" i="8" s="1"/>
  <c r="S25" i="8"/>
  <c r="H29" i="8"/>
  <c r="R5" i="8"/>
  <c r="C29" i="8"/>
  <c r="D29" i="8"/>
  <c r="E29" i="8"/>
  <c r="F29" i="8"/>
  <c r="G29" i="8"/>
  <c r="I29" i="8"/>
  <c r="J29" i="8"/>
  <c r="K29" i="8"/>
  <c r="L29" i="8"/>
  <c r="M29" i="8"/>
  <c r="N29" i="8"/>
  <c r="O29" i="8"/>
  <c r="P29" i="8"/>
  <c r="Q29" i="8"/>
  <c r="B29" i="8"/>
  <c r="B32" i="9" l="1"/>
  <c r="B34" i="9" s="1"/>
  <c r="B4" i="9" s="1"/>
  <c r="B5" i="9"/>
  <c r="S4" i="10"/>
  <c r="S6" i="10"/>
  <c r="D22" i="9"/>
  <c r="H22" i="9"/>
  <c r="L22" i="9"/>
  <c r="P22" i="9"/>
  <c r="R20" i="9"/>
  <c r="N21" i="9" s="1"/>
  <c r="E22" i="9"/>
  <c r="I22" i="9"/>
  <c r="M22" i="9"/>
  <c r="Q22" i="9"/>
  <c r="B22" i="9"/>
  <c r="F22" i="9"/>
  <c r="J22" i="9"/>
  <c r="N22" i="9"/>
  <c r="O21" i="9"/>
  <c r="C22" i="9"/>
  <c r="G22" i="9"/>
  <c r="K22" i="9"/>
  <c r="O22" i="9"/>
  <c r="P21" i="9"/>
  <c r="S29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B6" i="9" l="1"/>
  <c r="S4" i="9"/>
  <c r="L21" i="9"/>
  <c r="K21" i="9"/>
  <c r="J21" i="9"/>
  <c r="H21" i="9"/>
  <c r="G21" i="9"/>
  <c r="F21" i="9"/>
  <c r="D21" i="9"/>
  <c r="C21" i="9"/>
  <c r="B21" i="9"/>
  <c r="J5" i="9"/>
  <c r="J6" i="9" s="1"/>
  <c r="F30" i="9"/>
  <c r="F5" i="9"/>
  <c r="F6" i="9" s="1"/>
  <c r="N30" i="9"/>
  <c r="N5" i="9"/>
  <c r="N6" i="9" s="1"/>
  <c r="R22" i="9"/>
  <c r="O5" i="9"/>
  <c r="O6" i="9" s="1"/>
  <c r="O30" i="9"/>
  <c r="K5" i="9"/>
  <c r="K6" i="9" s="1"/>
  <c r="K30" i="9"/>
  <c r="Q21" i="9"/>
  <c r="M21" i="9"/>
  <c r="I21" i="9"/>
  <c r="E21" i="9"/>
  <c r="O20" i="8"/>
  <c r="K20" i="8"/>
  <c r="G20" i="8"/>
  <c r="C20" i="8"/>
  <c r="B20" i="8"/>
  <c r="N20" i="8"/>
  <c r="J20" i="8"/>
  <c r="F20" i="8"/>
  <c r="Q20" i="8"/>
  <c r="M20" i="8"/>
  <c r="I20" i="8"/>
  <c r="E20" i="8"/>
  <c r="P20" i="8"/>
  <c r="L20" i="8"/>
  <c r="H20" i="8"/>
  <c r="D20" i="8"/>
  <c r="R18" i="8"/>
  <c r="M23" i="8" s="1"/>
  <c r="M24" i="8" s="1"/>
  <c r="M26" i="8" s="1"/>
  <c r="J30" i="9" l="1"/>
  <c r="D5" i="9"/>
  <c r="D6" i="9" s="1"/>
  <c r="D30" i="9"/>
  <c r="G5" i="9"/>
  <c r="G6" i="9" s="1"/>
  <c r="G30" i="9"/>
  <c r="H5" i="9"/>
  <c r="H6" i="9" s="1"/>
  <c r="H30" i="9"/>
  <c r="L5" i="9"/>
  <c r="L6" i="9" s="1"/>
  <c r="L30" i="9"/>
  <c r="M30" i="9"/>
  <c r="M5" i="9"/>
  <c r="M6" i="9" s="1"/>
  <c r="E30" i="9"/>
  <c r="E5" i="9"/>
  <c r="E6" i="9" s="1"/>
  <c r="I30" i="9"/>
  <c r="I5" i="9"/>
  <c r="I6" i="9" s="1"/>
  <c r="C5" i="9"/>
  <c r="C6" i="9" s="1"/>
  <c r="C30" i="9"/>
  <c r="P5" i="9"/>
  <c r="P6" i="9" s="1"/>
  <c r="P30" i="9"/>
  <c r="Q30" i="9"/>
  <c r="Q5" i="9"/>
  <c r="Q6" i="9" s="1"/>
  <c r="N23" i="8"/>
  <c r="N24" i="8" s="1"/>
  <c r="N26" i="8" s="1"/>
  <c r="P23" i="8"/>
  <c r="P24" i="8" s="1"/>
  <c r="P26" i="8" s="1"/>
  <c r="Q23" i="8"/>
  <c r="Q24" i="8" s="1"/>
  <c r="Q26" i="8" s="1"/>
  <c r="P19" i="8"/>
  <c r="C23" i="8"/>
  <c r="C24" i="8" s="1"/>
  <c r="C26" i="8" s="1"/>
  <c r="G23" i="8"/>
  <c r="G24" i="8" s="1"/>
  <c r="G26" i="8" s="1"/>
  <c r="K23" i="8"/>
  <c r="K24" i="8" s="1"/>
  <c r="K26" i="8" s="1"/>
  <c r="O23" i="8"/>
  <c r="O24" i="8" s="1"/>
  <c r="O26" i="8" s="1"/>
  <c r="L23" i="8"/>
  <c r="L24" i="8" s="1"/>
  <c r="L26" i="8" s="1"/>
  <c r="F23" i="8"/>
  <c r="F24" i="8" s="1"/>
  <c r="F26" i="8" s="1"/>
  <c r="H23" i="8"/>
  <c r="H24" i="8" s="1"/>
  <c r="H26" i="8" s="1"/>
  <c r="I23" i="8"/>
  <c r="I24" i="8" s="1"/>
  <c r="I26" i="8" s="1"/>
  <c r="J23" i="8"/>
  <c r="J24" i="8" s="1"/>
  <c r="J26" i="8" s="1"/>
  <c r="R20" i="8"/>
  <c r="B23" i="8"/>
  <c r="B24" i="8" s="1"/>
  <c r="D23" i="8"/>
  <c r="D24" i="8" s="1"/>
  <c r="D26" i="8" s="1"/>
  <c r="E23" i="8"/>
  <c r="E24" i="8" s="1"/>
  <c r="E26" i="8" s="1"/>
  <c r="L19" i="8"/>
  <c r="I19" i="8"/>
  <c r="G19" i="8"/>
  <c r="J19" i="8"/>
  <c r="C19" i="8"/>
  <c r="N19" i="8"/>
  <c r="E19" i="8"/>
  <c r="O19" i="8"/>
  <c r="B19" i="8"/>
  <c r="D19" i="8"/>
  <c r="Q19" i="8"/>
  <c r="K19" i="8"/>
  <c r="F19" i="8"/>
  <c r="H19" i="8"/>
  <c r="M19" i="8"/>
  <c r="J27" i="8" l="1"/>
  <c r="J5" i="8" s="1"/>
  <c r="L27" i="8"/>
  <c r="L5" i="8" s="1"/>
  <c r="C4" i="8"/>
  <c r="N27" i="8"/>
  <c r="N5" i="8" s="1"/>
  <c r="O27" i="8"/>
  <c r="O5" i="8" s="1"/>
  <c r="K4" i="8"/>
  <c r="Q4" i="8"/>
  <c r="E27" i="8"/>
  <c r="E5" i="8" s="1"/>
  <c r="M4" i="8"/>
  <c r="G4" i="8"/>
  <c r="P4" i="8"/>
  <c r="H27" i="8"/>
  <c r="H5" i="8" s="1"/>
  <c r="I27" i="8"/>
  <c r="I5" i="8" s="1"/>
  <c r="D4" i="8"/>
  <c r="F27" i="8"/>
  <c r="F5" i="8" s="1"/>
  <c r="F4" i="8"/>
  <c r="D27" i="8"/>
  <c r="D5" i="8" s="1"/>
  <c r="L4" i="8"/>
  <c r="K27" i="8"/>
  <c r="K5" i="8" s="1"/>
  <c r="G27" i="8"/>
  <c r="G5" i="8" s="1"/>
  <c r="B26" i="8"/>
  <c r="B27" i="8" s="1"/>
  <c r="S23" i="8"/>
  <c r="B30" i="9" l="1"/>
  <c r="S5" i="9"/>
  <c r="O4" i="8"/>
  <c r="P27" i="8"/>
  <c r="P5" i="8" s="1"/>
  <c r="M27" i="8"/>
  <c r="M5" i="8" s="1"/>
  <c r="J4" i="8"/>
  <c r="C27" i="8"/>
  <c r="C5" i="8" s="1"/>
  <c r="Q27" i="8"/>
  <c r="Q5" i="8" s="1"/>
  <c r="N4" i="8"/>
  <c r="E4" i="8"/>
  <c r="S24" i="8"/>
  <c r="H4" i="8"/>
  <c r="I4" i="8"/>
  <c r="B4" i="8"/>
  <c r="S6" i="9" l="1"/>
  <c r="S4" i="8"/>
  <c r="S26" i="8"/>
  <c r="S27" i="8" l="1"/>
  <c r="B5" i="8"/>
  <c r="S5" i="8" s="1"/>
  <c r="S10" i="6" l="1"/>
</calcChain>
</file>

<file path=xl/comments1.xml><?xml version="1.0" encoding="utf-8"?>
<comments xmlns="http://schemas.openxmlformats.org/spreadsheetml/2006/main">
  <authors>
    <author>ハローワークシステム</author>
  </authors>
  <commentList>
    <comment ref="A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１ヶ月の枚数を５０枚単位に調整（会場が大阪市内のため市内所にやや多めに配布）</t>
        </r>
      </text>
    </comment>
  </commentList>
</comments>
</file>

<file path=xl/sharedStrings.xml><?xml version="1.0" encoding="utf-8"?>
<sst xmlns="http://schemas.openxmlformats.org/spreadsheetml/2006/main" count="450" uniqueCount="214">
  <si>
    <t>大阪東</t>
    <rPh sb="0" eb="3">
      <t>オオサカヒガシ</t>
    </rPh>
    <phoneticPr fontId="7"/>
  </si>
  <si>
    <t>梅田</t>
    <rPh sb="0" eb="2">
      <t>ウメダ</t>
    </rPh>
    <phoneticPr fontId="7"/>
  </si>
  <si>
    <t>大阪西</t>
    <rPh sb="0" eb="3">
      <t>オオサカニシ</t>
    </rPh>
    <phoneticPr fontId="7"/>
  </si>
  <si>
    <t>阿倍野</t>
    <rPh sb="0" eb="3">
      <t>アベノ</t>
    </rPh>
    <phoneticPr fontId="7"/>
  </si>
  <si>
    <t>淀川</t>
    <rPh sb="0" eb="2">
      <t>０６</t>
    </rPh>
    <phoneticPr fontId="7"/>
  </si>
  <si>
    <t>布施</t>
    <rPh sb="0" eb="2">
      <t>０７</t>
    </rPh>
    <phoneticPr fontId="7"/>
  </si>
  <si>
    <t>堺</t>
    <rPh sb="0" eb="1">
      <t>０８</t>
    </rPh>
    <phoneticPr fontId="7"/>
  </si>
  <si>
    <t>岸和田</t>
    <rPh sb="0" eb="3">
      <t>０９</t>
    </rPh>
    <phoneticPr fontId="7"/>
  </si>
  <si>
    <t>池田</t>
    <rPh sb="0" eb="2">
      <t>１０</t>
    </rPh>
    <phoneticPr fontId="7"/>
  </si>
  <si>
    <t>泉大津</t>
    <rPh sb="0" eb="3">
      <t>１１</t>
    </rPh>
    <phoneticPr fontId="7"/>
  </si>
  <si>
    <t>河内柏原</t>
    <rPh sb="0" eb="4">
      <t>１２</t>
    </rPh>
    <phoneticPr fontId="7"/>
  </si>
  <si>
    <t>枚方</t>
    <rPh sb="0" eb="2">
      <t>１３</t>
    </rPh>
    <phoneticPr fontId="7"/>
  </si>
  <si>
    <t>泉佐野</t>
    <rPh sb="0" eb="3">
      <t>１４</t>
    </rPh>
    <phoneticPr fontId="7"/>
  </si>
  <si>
    <t>茨木</t>
    <rPh sb="0" eb="2">
      <t>１５</t>
    </rPh>
    <phoneticPr fontId="7"/>
  </si>
  <si>
    <t>河内長野</t>
    <rPh sb="0" eb="4">
      <t>１６</t>
    </rPh>
    <phoneticPr fontId="7"/>
  </si>
  <si>
    <t>門真</t>
    <rPh sb="0" eb="2">
      <t>カドマ</t>
    </rPh>
    <phoneticPr fontId="7"/>
  </si>
  <si>
    <t>大阪府計</t>
    <rPh sb="0" eb="3">
      <t>オオサカフ</t>
    </rPh>
    <rPh sb="3" eb="4">
      <t>ケイ</t>
    </rPh>
    <phoneticPr fontId="9"/>
  </si>
  <si>
    <t>大阪東</t>
    <rPh sb="0" eb="2">
      <t>オオサカ</t>
    </rPh>
    <rPh sb="2" eb="3">
      <t>ヒガシ</t>
    </rPh>
    <phoneticPr fontId="7"/>
  </si>
  <si>
    <t>大阪西</t>
    <rPh sb="0" eb="2">
      <t>オオサカ</t>
    </rPh>
    <rPh sb="2" eb="3">
      <t>ニシ</t>
    </rPh>
    <phoneticPr fontId="7"/>
  </si>
  <si>
    <t>淀川</t>
    <rPh sb="0" eb="2">
      <t>ヨドガワ</t>
    </rPh>
    <phoneticPr fontId="7"/>
  </si>
  <si>
    <t>布施</t>
    <rPh sb="0" eb="2">
      <t>フセ</t>
    </rPh>
    <phoneticPr fontId="7"/>
  </si>
  <si>
    <t>堺</t>
    <rPh sb="0" eb="1">
      <t>サカイ</t>
    </rPh>
    <phoneticPr fontId="7"/>
  </si>
  <si>
    <t>岸和田</t>
    <rPh sb="0" eb="3">
      <t>キシワダ</t>
    </rPh>
    <phoneticPr fontId="7"/>
  </si>
  <si>
    <t>泉大津</t>
    <rPh sb="0" eb="3">
      <t>イズミオオツ</t>
    </rPh>
    <phoneticPr fontId="7"/>
  </si>
  <si>
    <t>池田</t>
    <rPh sb="0" eb="2">
      <t>イケダ</t>
    </rPh>
    <phoneticPr fontId="7"/>
  </si>
  <si>
    <t>河内柏原</t>
    <rPh sb="0" eb="2">
      <t>カワチ</t>
    </rPh>
    <rPh sb="2" eb="4">
      <t>カシハラ</t>
    </rPh>
    <phoneticPr fontId="7"/>
  </si>
  <si>
    <t>枚方</t>
    <rPh sb="0" eb="2">
      <t>ヒラカタ</t>
    </rPh>
    <phoneticPr fontId="7"/>
  </si>
  <si>
    <t>泉佐野</t>
    <rPh sb="0" eb="3">
      <t>イズミサノ</t>
    </rPh>
    <phoneticPr fontId="7"/>
  </si>
  <si>
    <t>茨木</t>
    <rPh sb="0" eb="2">
      <t>イバラギ</t>
    </rPh>
    <phoneticPr fontId="7"/>
  </si>
  <si>
    <t>河内長野</t>
    <rPh sb="0" eb="4">
      <t>カワチナガノ</t>
    </rPh>
    <phoneticPr fontId="7"/>
  </si>
  <si>
    <t>〒540-0011</t>
  </si>
  <si>
    <t>〒552-0011</t>
  </si>
  <si>
    <t>〒532-0024</t>
  </si>
  <si>
    <t>〒577-8585</t>
  </si>
  <si>
    <t>〒596-0826</t>
  </si>
  <si>
    <t>〒563-0058</t>
  </si>
  <si>
    <t>〒595-0025</t>
  </si>
  <si>
    <t>〒582-0003</t>
  </si>
  <si>
    <t>〒598-0007</t>
  </si>
  <si>
    <t>〒567-0885</t>
  </si>
  <si>
    <t>〒586-0025</t>
  </si>
  <si>
    <t>　大阪市港区南市岡1-2-34</t>
    <rPh sb="1" eb="4">
      <t>オオサカシ</t>
    </rPh>
    <phoneticPr fontId="7"/>
  </si>
  <si>
    <t>　大阪市淀川区十三本町3-4-11</t>
    <rPh sb="1" eb="4">
      <t>オオサカシ</t>
    </rPh>
    <phoneticPr fontId="7"/>
  </si>
  <si>
    <t>　岸和田市作才町1264</t>
    <phoneticPr fontId="7"/>
  </si>
  <si>
    <t>　池田市栄本町12-9</t>
    <phoneticPr fontId="7"/>
  </si>
  <si>
    <t>大阪労働局（職業安定課）</t>
    <rPh sb="0" eb="2">
      <t>オオサカ</t>
    </rPh>
    <rPh sb="2" eb="5">
      <t>ロウドウキョク</t>
    </rPh>
    <rPh sb="6" eb="8">
      <t>ショクギョウ</t>
    </rPh>
    <rPh sb="8" eb="11">
      <t>アンテイカ</t>
    </rPh>
    <phoneticPr fontId="7"/>
  </si>
  <si>
    <t>　大阪市中央区常盤町1-3-8 中央大通FNビル21F</t>
    <rPh sb="1" eb="4">
      <t>オオサカシ</t>
    </rPh>
    <rPh sb="7" eb="9">
      <t>トキワ</t>
    </rPh>
    <rPh sb="9" eb="10">
      <t>マチ</t>
    </rPh>
    <rPh sb="16" eb="18">
      <t>チュウオウ</t>
    </rPh>
    <rPh sb="18" eb="20">
      <t>オオドオ</t>
    </rPh>
    <phoneticPr fontId="7"/>
  </si>
  <si>
    <t>〒530-0001</t>
    <phoneticPr fontId="7"/>
  </si>
  <si>
    <t>　東大阪市長栄寺7-6</t>
    <phoneticPr fontId="7"/>
  </si>
  <si>
    <t>　泉大津市旭町22-9</t>
    <phoneticPr fontId="7"/>
  </si>
  <si>
    <t>　柏原市堂島町1-22</t>
    <phoneticPr fontId="7"/>
  </si>
  <si>
    <t>　泉佐野市上町2-1-20</t>
    <phoneticPr fontId="7"/>
  </si>
  <si>
    <t>　茨木市東中条町1-12</t>
    <phoneticPr fontId="7"/>
  </si>
  <si>
    <t>　河内長野市昭栄町7-2</t>
    <phoneticPr fontId="7"/>
  </si>
  <si>
    <t>〒540-0028</t>
    <phoneticPr fontId="7"/>
  </si>
  <si>
    <t xml:space="preserve">  門真市殿島町6-4　守口門真商工会館2F</t>
    <phoneticPr fontId="7"/>
  </si>
  <si>
    <t>〒571-0045</t>
    <phoneticPr fontId="7"/>
  </si>
  <si>
    <t>4月</t>
    <rPh sb="1" eb="2">
      <t>ガツ</t>
    </rPh>
    <phoneticPr fontId="7"/>
  </si>
  <si>
    <t>労働局</t>
    <rPh sb="0" eb="3">
      <t>ロウドウキョク</t>
    </rPh>
    <phoneticPr fontId="7"/>
  </si>
  <si>
    <t>①リーフレット</t>
    <phoneticPr fontId="7"/>
  </si>
  <si>
    <t>②ポスター</t>
    <phoneticPr fontId="7"/>
  </si>
  <si>
    <t>周知用リーフレット及びポスター配布数一覧</t>
    <rPh sb="0" eb="2">
      <t>シュウチ</t>
    </rPh>
    <rPh sb="2" eb="3">
      <t>ヨウ</t>
    </rPh>
    <rPh sb="9" eb="10">
      <t>オヨ</t>
    </rPh>
    <rPh sb="15" eb="17">
      <t>ハイフ</t>
    </rPh>
    <rPh sb="17" eb="18">
      <t>スウ</t>
    </rPh>
    <rPh sb="18" eb="20">
      <t>イチラン</t>
    </rPh>
    <phoneticPr fontId="7"/>
  </si>
  <si>
    <t>　大阪市北区梅田1-2-2 大阪駅前第2ビル16F</t>
    <rPh sb="1" eb="4">
      <t>オオサカシ</t>
    </rPh>
    <rPh sb="5" eb="6">
      <t>ク</t>
    </rPh>
    <rPh sb="14" eb="16">
      <t>オオサカ</t>
    </rPh>
    <rPh sb="16" eb="18">
      <t>エキマエ</t>
    </rPh>
    <rPh sb="18" eb="19">
      <t>ダイ</t>
    </rPh>
    <phoneticPr fontId="7"/>
  </si>
  <si>
    <t>〒545-0004</t>
    <phoneticPr fontId="7"/>
  </si>
  <si>
    <t>　大阪市阿倍野区文の里1-4-2</t>
    <rPh sb="1" eb="4">
      <t>オオサカシ</t>
    </rPh>
    <rPh sb="4" eb="8">
      <t>アベノク</t>
    </rPh>
    <rPh sb="8" eb="9">
      <t>フミ</t>
    </rPh>
    <rPh sb="10" eb="11">
      <t>サト</t>
    </rPh>
    <phoneticPr fontId="7"/>
  </si>
  <si>
    <t>〒590-0078</t>
    <phoneticPr fontId="7"/>
  </si>
  <si>
    <t>　堺市堺区南瓦町2-29堺地方合同庁舎1～3F</t>
    <rPh sb="5" eb="6">
      <t>ミナミ</t>
    </rPh>
    <rPh sb="6" eb="7">
      <t>カワラ</t>
    </rPh>
    <rPh sb="7" eb="8">
      <t>マチ</t>
    </rPh>
    <rPh sb="12" eb="13">
      <t>サカイ</t>
    </rPh>
    <rPh sb="13" eb="15">
      <t>チホウ</t>
    </rPh>
    <rPh sb="15" eb="17">
      <t>ゴウドウ</t>
    </rPh>
    <rPh sb="17" eb="19">
      <t>チョウシャ</t>
    </rPh>
    <phoneticPr fontId="7"/>
  </si>
  <si>
    <t>〒573-0031</t>
    <phoneticPr fontId="7"/>
  </si>
  <si>
    <t>　枚方市岡本町7-1ビオルネ・イオン枚方店6F</t>
    <rPh sb="4" eb="6">
      <t>オカモト</t>
    </rPh>
    <rPh sb="6" eb="7">
      <t>マチ</t>
    </rPh>
    <rPh sb="18" eb="20">
      <t>ヒラカタ</t>
    </rPh>
    <rPh sb="20" eb="21">
      <t>ミセ</t>
    </rPh>
    <phoneticPr fontId="7"/>
  </si>
  <si>
    <t>　大阪市中央区農人橋2-1-36 ピップビル１～3F</t>
    <rPh sb="1" eb="4">
      <t>オオサカシ</t>
    </rPh>
    <phoneticPr fontId="7"/>
  </si>
  <si>
    <t>各月</t>
    <rPh sb="0" eb="2">
      <t>カクツキ</t>
    </rPh>
    <phoneticPr fontId="7"/>
  </si>
  <si>
    <t>年間合計</t>
    <rPh sb="0" eb="2">
      <t>ネンカン</t>
    </rPh>
    <rPh sb="2" eb="4">
      <t>ゴウケイ</t>
    </rPh>
    <phoneticPr fontId="7"/>
  </si>
  <si>
    <t>合計</t>
    <rPh sb="0" eb="2">
      <t>ゴウケイ</t>
    </rPh>
    <phoneticPr fontId="7"/>
  </si>
  <si>
    <t>大阪労働局
（職業安定課）</t>
    <rPh sb="0" eb="2">
      <t>オオサカ</t>
    </rPh>
    <rPh sb="2" eb="5">
      <t>ロウドウキョク</t>
    </rPh>
    <rPh sb="7" eb="9">
      <t>ショクギョウ</t>
    </rPh>
    <rPh sb="9" eb="12">
      <t>アンテイカ</t>
    </rPh>
    <phoneticPr fontId="7"/>
  </si>
  <si>
    <t>年間計</t>
    <rPh sb="0" eb="2">
      <t>ネンカン</t>
    </rPh>
    <rPh sb="2" eb="3">
      <t>ケイ</t>
    </rPh>
    <phoneticPr fontId="7"/>
  </si>
  <si>
    <t>　泉大津市旭町22-45テクスピア大阪2Ｆ</t>
    <rPh sb="17" eb="19">
      <t>オオサカ</t>
    </rPh>
    <phoneticPr fontId="7"/>
  </si>
  <si>
    <t>【配布先住所】</t>
    <rPh sb="1" eb="3">
      <t>ハイフ</t>
    </rPh>
    <rPh sb="3" eb="4">
      <t>サキ</t>
    </rPh>
    <rPh sb="4" eb="6">
      <t>ジュウショ</t>
    </rPh>
    <phoneticPr fontId="7"/>
  </si>
  <si>
    <t>〒577-0056</t>
    <phoneticPr fontId="7"/>
  </si>
  <si>
    <t>　東大阪市長堂1-8-37イオン布施駅前店4F</t>
    <rPh sb="5" eb="7">
      <t>チョウドウ</t>
    </rPh>
    <rPh sb="16" eb="18">
      <t>フセ</t>
    </rPh>
    <rPh sb="18" eb="20">
      <t>エキマエ</t>
    </rPh>
    <rPh sb="20" eb="21">
      <t>テン</t>
    </rPh>
    <phoneticPr fontId="7"/>
  </si>
  <si>
    <t>藤井寺</t>
    <rPh sb="0" eb="3">
      <t>フジイデラ</t>
    </rPh>
    <phoneticPr fontId="7"/>
  </si>
  <si>
    <t>〒583-0027</t>
    <phoneticPr fontId="7"/>
  </si>
  <si>
    <t>　藤井寺市岡2丁目10-18DH藤井寺駅前ビル3F</t>
    <rPh sb="1" eb="5">
      <t>フジイデラシ</t>
    </rPh>
    <rPh sb="5" eb="6">
      <t>オカ</t>
    </rPh>
    <rPh sb="7" eb="9">
      <t>チョウメ</t>
    </rPh>
    <rPh sb="16" eb="19">
      <t>フジイデラ</t>
    </rPh>
    <rPh sb="19" eb="21">
      <t>エキマエ</t>
    </rPh>
    <phoneticPr fontId="7"/>
  </si>
  <si>
    <t>受給資格決定件数</t>
    <rPh sb="0" eb="2">
      <t>ジュキュウ</t>
    </rPh>
    <rPh sb="2" eb="4">
      <t>シカク</t>
    </rPh>
    <rPh sb="4" eb="6">
      <t>ケッテイ</t>
    </rPh>
    <rPh sb="6" eb="8">
      <t>ケンスウ</t>
    </rPh>
    <phoneticPr fontId="14"/>
  </si>
  <si>
    <t>安定所</t>
    <rPh sb="0" eb="3">
      <t>アンテイショ</t>
    </rPh>
    <phoneticPr fontId="14"/>
  </si>
  <si>
    <t>大阪東</t>
    <rPh sb="0" eb="2">
      <t>オオサカ</t>
    </rPh>
    <rPh sb="2" eb="3">
      <t>ヒガシ</t>
    </rPh>
    <phoneticPr fontId="14"/>
  </si>
  <si>
    <t>梅田</t>
    <rPh sb="0" eb="2">
      <t>ウメダ</t>
    </rPh>
    <phoneticPr fontId="14"/>
  </si>
  <si>
    <t>大阪西</t>
    <rPh sb="0" eb="2">
      <t>オオサカ</t>
    </rPh>
    <rPh sb="2" eb="3">
      <t>ニシ</t>
    </rPh>
    <phoneticPr fontId="14"/>
  </si>
  <si>
    <t>阿倍野</t>
    <rPh sb="0" eb="3">
      <t>アベノ</t>
    </rPh>
    <phoneticPr fontId="14"/>
  </si>
  <si>
    <t>淀川</t>
    <rPh sb="0" eb="2">
      <t>ヨドガワ</t>
    </rPh>
    <phoneticPr fontId="14"/>
  </si>
  <si>
    <t>布施</t>
    <rPh sb="0" eb="2">
      <t>フセ</t>
    </rPh>
    <phoneticPr fontId="14"/>
  </si>
  <si>
    <t>堺</t>
    <rPh sb="0" eb="1">
      <t>サカイ</t>
    </rPh>
    <phoneticPr fontId="14"/>
  </si>
  <si>
    <t>岸和田</t>
    <rPh sb="0" eb="3">
      <t>キシワダ</t>
    </rPh>
    <phoneticPr fontId="14"/>
  </si>
  <si>
    <t>池田</t>
    <rPh sb="0" eb="2">
      <t>イケダ</t>
    </rPh>
    <phoneticPr fontId="14"/>
  </si>
  <si>
    <t>泉大津</t>
    <rPh sb="0" eb="3">
      <t>イズミオオツ</t>
    </rPh>
    <phoneticPr fontId="14"/>
  </si>
  <si>
    <t>藤井寺</t>
    <rPh sb="0" eb="3">
      <t>フジイデラ</t>
    </rPh>
    <phoneticPr fontId="14"/>
  </si>
  <si>
    <t>枚方</t>
    <rPh sb="0" eb="2">
      <t>ヒラカタ</t>
    </rPh>
    <phoneticPr fontId="14"/>
  </si>
  <si>
    <t>泉佐野</t>
    <rPh sb="0" eb="3">
      <t>イズミサノ</t>
    </rPh>
    <phoneticPr fontId="14"/>
  </si>
  <si>
    <t>茨木</t>
    <rPh sb="0" eb="2">
      <t>イバラキ</t>
    </rPh>
    <phoneticPr fontId="14"/>
  </si>
  <si>
    <t>河内長野</t>
    <rPh sb="0" eb="4">
      <t>カワチナガノ</t>
    </rPh>
    <phoneticPr fontId="14"/>
  </si>
  <si>
    <t>門真</t>
    <rPh sb="0" eb="2">
      <t>カドマ</t>
    </rPh>
    <phoneticPr fontId="14"/>
  </si>
  <si>
    <t>4月</t>
    <rPh sb="1" eb="2">
      <t>ガツ</t>
    </rPh>
    <phoneticPr fontId="14"/>
  </si>
  <si>
    <t>割合</t>
    <rPh sb="0" eb="2">
      <t>ワリアイ</t>
    </rPh>
    <phoneticPr fontId="14"/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</si>
  <si>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</si>
  <si>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</si>
  <si>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</si>
  <si>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</si>
  <si>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</si>
  <si>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</si>
  <si>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</si>
  <si>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</si>
  <si>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4"/>
  </si>
  <si>
    <t>比率</t>
    <rPh sb="0" eb="2">
      <t>ヒリツ</t>
    </rPh>
    <phoneticPr fontId="7"/>
  </si>
  <si>
    <t>比率按分</t>
    <rPh sb="0" eb="2">
      <t>ヒリツ</t>
    </rPh>
    <rPh sb="2" eb="4">
      <t>アンブン</t>
    </rPh>
    <phoneticPr fontId="7"/>
  </si>
  <si>
    <t>　※一番決定件数の少ない泉佐野を１とした場合</t>
    <rPh sb="4" eb="6">
      <t>ケッテイ</t>
    </rPh>
    <rPh sb="6" eb="8">
      <t>ケンスウ</t>
    </rPh>
    <phoneticPr fontId="7"/>
  </si>
  <si>
    <t>年間（１１ヶ月分）</t>
    <rPh sb="0" eb="2">
      <t>ネンカン</t>
    </rPh>
    <rPh sb="6" eb="7">
      <t>ゲツ</t>
    </rPh>
    <rPh sb="7" eb="8">
      <t>ブン</t>
    </rPh>
    <phoneticPr fontId="7"/>
  </si>
  <si>
    <t>（参考）資格決定件数
（繁忙期以外（６～１２月）の平均）</t>
    <rPh sb="1" eb="3">
      <t>サンコウ</t>
    </rPh>
    <rPh sb="4" eb="6">
      <t>シカク</t>
    </rPh>
    <rPh sb="6" eb="8">
      <t>ケッテイ</t>
    </rPh>
    <rPh sb="8" eb="10">
      <t>ケンスウ</t>
    </rPh>
    <rPh sb="12" eb="14">
      <t>ハンボウ</t>
    </rPh>
    <rPh sb="14" eb="15">
      <t>キ</t>
    </rPh>
    <rPh sb="15" eb="17">
      <t>イガイ</t>
    </rPh>
    <rPh sb="22" eb="23">
      <t>ガツ</t>
    </rPh>
    <rPh sb="25" eb="27">
      <t>ヘイキン</t>
    </rPh>
    <phoneticPr fontId="7"/>
  </si>
  <si>
    <t>1ヶ月あたり（調整前）</t>
    <rPh sb="2" eb="3">
      <t>ゲツ</t>
    </rPh>
    <rPh sb="7" eb="9">
      <t>チョウセイ</t>
    </rPh>
    <rPh sb="9" eb="10">
      <t>マエ</t>
    </rPh>
    <phoneticPr fontId="7"/>
  </si>
  <si>
    <t>1ヶ月あたり（調整後）</t>
    <rPh sb="2" eb="3">
      <t>ゲツ</t>
    </rPh>
    <rPh sb="7" eb="9">
      <t>チョウセイ</t>
    </rPh>
    <rPh sb="9" eb="10">
      <t>ゴ</t>
    </rPh>
    <phoneticPr fontId="7"/>
  </si>
  <si>
    <t>調整</t>
    <rPh sb="0" eb="2">
      <t>チョウセイ</t>
    </rPh>
    <phoneticPr fontId="7"/>
  </si>
  <si>
    <t>決定件数（繁忙期以外（６～１２月）の平均）</t>
    <rPh sb="0" eb="2">
      <t>ケッテイ</t>
    </rPh>
    <rPh sb="2" eb="4">
      <t>ケンスウ</t>
    </rPh>
    <rPh sb="5" eb="7">
      <t>ハンボウ</t>
    </rPh>
    <rPh sb="7" eb="8">
      <t>キ</t>
    </rPh>
    <rPh sb="8" eb="10">
      <t>イガイ</t>
    </rPh>
    <rPh sb="15" eb="16">
      <t>ガツ</t>
    </rPh>
    <rPh sb="18" eb="20">
      <t>ヘイキン</t>
    </rPh>
    <phoneticPr fontId="7"/>
  </si>
  <si>
    <t>調整
（５０枚単位（市内所にはやや多めに配布</t>
    <rPh sb="0" eb="2">
      <t>チョウセイ</t>
    </rPh>
    <rPh sb="10" eb="12">
      <t>シナイ</t>
    </rPh>
    <phoneticPr fontId="7"/>
  </si>
  <si>
    <t>決定件数×0.8
（定員が埋まった場合応募を締め切るため）</t>
    <rPh sb="0" eb="2">
      <t>ケッテイ</t>
    </rPh>
    <rPh sb="2" eb="4">
      <t>ケンスウ</t>
    </rPh>
    <rPh sb="10" eb="12">
      <t>テイイン</t>
    </rPh>
    <rPh sb="13" eb="14">
      <t>ウ</t>
    </rPh>
    <rPh sb="17" eb="19">
      <t>バアイ</t>
    </rPh>
    <rPh sb="19" eb="21">
      <t>オウボ</t>
    </rPh>
    <rPh sb="22" eb="23">
      <t>シ</t>
    </rPh>
    <rPh sb="24" eb="25">
      <t>キ</t>
    </rPh>
    <phoneticPr fontId="7"/>
  </si>
  <si>
    <t>平成２９年度受給資格決定件数</t>
    <rPh sb="0" eb="2">
      <t>ヘイセイ</t>
    </rPh>
    <rPh sb="4" eb="5">
      <t>ネン</t>
    </rPh>
    <rPh sb="5" eb="6">
      <t>ド</t>
    </rPh>
    <rPh sb="6" eb="8">
      <t>ジュキュウ</t>
    </rPh>
    <rPh sb="8" eb="10">
      <t>シカク</t>
    </rPh>
    <rPh sb="10" eb="12">
      <t>ケッテイ</t>
    </rPh>
    <rPh sb="12" eb="14">
      <t>ケンスウ</t>
    </rPh>
    <phoneticPr fontId="14"/>
  </si>
  <si>
    <t>４月・５月分
（周知期間の都合上まとめて作成）
【例月の１．５倍作成】</t>
    <rPh sb="1" eb="2">
      <t>ガツ</t>
    </rPh>
    <rPh sb="4" eb="5">
      <t>ガツ</t>
    </rPh>
    <rPh sb="5" eb="6">
      <t>ブン</t>
    </rPh>
    <rPh sb="8" eb="10">
      <t>シュウチ</t>
    </rPh>
    <rPh sb="10" eb="12">
      <t>キカン</t>
    </rPh>
    <rPh sb="13" eb="15">
      <t>ツゴウ</t>
    </rPh>
    <rPh sb="15" eb="16">
      <t>ジョウ</t>
    </rPh>
    <rPh sb="20" eb="22">
      <t>サクセイ</t>
    </rPh>
    <rPh sb="25" eb="27">
      <t>レイゲツ</t>
    </rPh>
    <rPh sb="31" eb="32">
      <t>バイ</t>
    </rPh>
    <rPh sb="32" eb="34">
      <t>サクセイ</t>
    </rPh>
    <phoneticPr fontId="7"/>
  </si>
  <si>
    <t>1ヶ月あたりの作成枚数
（6月～３月分）</t>
    <rPh sb="2" eb="3">
      <t>ゲツ</t>
    </rPh>
    <rPh sb="7" eb="9">
      <t>サクセイ</t>
    </rPh>
    <rPh sb="9" eb="11">
      <t>マイスウ</t>
    </rPh>
    <rPh sb="14" eb="15">
      <t>ガツ</t>
    </rPh>
    <rPh sb="17" eb="18">
      <t>ガツ</t>
    </rPh>
    <rPh sb="18" eb="19">
      <t>ブン</t>
    </rPh>
    <phoneticPr fontId="7"/>
  </si>
  <si>
    <t>年間計
（Ａ+Ｂ×10）</t>
    <rPh sb="0" eb="2">
      <t>ネンカン</t>
    </rPh>
    <rPh sb="2" eb="3">
      <t>ケイ</t>
    </rPh>
    <phoneticPr fontId="7"/>
  </si>
  <si>
    <t>Ｂ
作成枚数／月
（６月～３月分）</t>
    <rPh sb="2" eb="4">
      <t>サクセイ</t>
    </rPh>
    <rPh sb="4" eb="6">
      <t>マイスウ</t>
    </rPh>
    <rPh sb="7" eb="8">
      <t>ツキ</t>
    </rPh>
    <rPh sb="11" eb="12">
      <t>ガツ</t>
    </rPh>
    <rPh sb="14" eb="15">
      <t>ガツ</t>
    </rPh>
    <rPh sb="15" eb="16">
      <t>ブン</t>
    </rPh>
    <phoneticPr fontId="7"/>
  </si>
  <si>
    <t>Ａ
作成枚数／月
（４月・５月分）</t>
    <rPh sb="11" eb="12">
      <t>ガツ</t>
    </rPh>
    <rPh sb="14" eb="15">
      <t>ガツ</t>
    </rPh>
    <rPh sb="15" eb="16">
      <t>ブン</t>
    </rPh>
    <phoneticPr fontId="7"/>
  </si>
  <si>
    <t>※４月・５月分はまとめて1枚で作成</t>
    <rPh sb="2" eb="3">
      <t>ガツ</t>
    </rPh>
    <rPh sb="5" eb="6">
      <t>ガツ</t>
    </rPh>
    <rPh sb="6" eb="7">
      <t>ブン</t>
    </rPh>
    <rPh sb="13" eb="14">
      <t>マイ</t>
    </rPh>
    <rPh sb="15" eb="17">
      <t>サクセイ</t>
    </rPh>
    <phoneticPr fontId="7"/>
  </si>
  <si>
    <t>ハローワーク大阪東</t>
    <rPh sb="6" eb="8">
      <t>オオサカ</t>
    </rPh>
    <rPh sb="8" eb="9">
      <t>ヒガシ</t>
    </rPh>
    <phoneticPr fontId="7"/>
  </si>
  <si>
    <t>ハローワーク梅田</t>
    <phoneticPr fontId="7"/>
  </si>
  <si>
    <t>ハローワーク大阪西</t>
    <phoneticPr fontId="7"/>
  </si>
  <si>
    <t>ハローワーク阿倍野</t>
    <phoneticPr fontId="7"/>
  </si>
  <si>
    <t>ハローワーク淀川</t>
    <phoneticPr fontId="7"/>
  </si>
  <si>
    <t>ハローワーク布施</t>
    <phoneticPr fontId="7"/>
  </si>
  <si>
    <t>ハローワーク堺</t>
    <phoneticPr fontId="7"/>
  </si>
  <si>
    <t>ハローワーク岸和田</t>
    <phoneticPr fontId="7"/>
  </si>
  <si>
    <t>ハローワーク池田</t>
    <phoneticPr fontId="7"/>
  </si>
  <si>
    <t>ハローワーク泉大津</t>
    <phoneticPr fontId="7"/>
  </si>
  <si>
    <t>ハローワーク藤井寺</t>
    <phoneticPr fontId="7"/>
  </si>
  <si>
    <t>ハローワーク枚方</t>
    <phoneticPr fontId="7"/>
  </si>
  <si>
    <t>ハローワーク泉佐野</t>
    <phoneticPr fontId="7"/>
  </si>
  <si>
    <t>ハローワーク茨木</t>
    <phoneticPr fontId="7"/>
  </si>
  <si>
    <t>ハローワーク河内長野</t>
    <phoneticPr fontId="7"/>
  </si>
  <si>
    <t>ハローワーク門真</t>
    <phoneticPr fontId="7"/>
  </si>
  <si>
    <t>名称</t>
    <rPh sb="0" eb="2">
      <t>メイショウ</t>
    </rPh>
    <phoneticPr fontId="7"/>
  </si>
  <si>
    <t>郵便番号</t>
    <rPh sb="0" eb="4">
      <t>ユウビンバンゴウ</t>
    </rPh>
    <phoneticPr fontId="7"/>
  </si>
  <si>
    <t>所在地</t>
    <rPh sb="0" eb="3">
      <t>ショザイチ</t>
    </rPh>
    <phoneticPr fontId="7"/>
  </si>
  <si>
    <t>合計</t>
    <rPh sb="0" eb="2">
      <t>ゴウケイ</t>
    </rPh>
    <phoneticPr fontId="9"/>
  </si>
  <si>
    <t>１桁目四捨五入</t>
    <rPh sb="1" eb="2">
      <t>ケタ</t>
    </rPh>
    <rPh sb="2" eb="3">
      <t>メ</t>
    </rPh>
    <rPh sb="3" eb="7">
      <t>シシャゴニュウ</t>
    </rPh>
    <phoneticPr fontId="7"/>
  </si>
  <si>
    <t>５月分
（周知期間の都合上例月の１．５倍作成）</t>
    <rPh sb="1" eb="2">
      <t>ガツ</t>
    </rPh>
    <rPh sb="2" eb="3">
      <t>ブン</t>
    </rPh>
    <rPh sb="5" eb="7">
      <t>シュウチ</t>
    </rPh>
    <rPh sb="7" eb="9">
      <t>キカン</t>
    </rPh>
    <rPh sb="10" eb="12">
      <t>ツゴウ</t>
    </rPh>
    <rPh sb="12" eb="13">
      <t>ジョウ</t>
    </rPh>
    <rPh sb="13" eb="15">
      <t>レイゲツ</t>
    </rPh>
    <rPh sb="14" eb="15">
      <t>サクレイ</t>
    </rPh>
    <rPh sb="19" eb="20">
      <t>バイ</t>
    </rPh>
    <rPh sb="20" eb="22">
      <t>サクセイ</t>
    </rPh>
    <phoneticPr fontId="7"/>
  </si>
  <si>
    <t>Ａ
作成枚数／月
（５月分）</t>
    <rPh sb="11" eb="12">
      <t>ガツ</t>
    </rPh>
    <rPh sb="12" eb="13">
      <t>ブン</t>
    </rPh>
    <phoneticPr fontId="7"/>
  </si>
  <si>
    <t>セミナー回数
９回／月</t>
    <rPh sb="4" eb="6">
      <t>カイスウ</t>
    </rPh>
    <rPh sb="8" eb="9">
      <t>カイ</t>
    </rPh>
    <rPh sb="10" eb="11">
      <t>ツキ</t>
    </rPh>
    <phoneticPr fontId="7"/>
  </si>
  <si>
    <t>※５月分は周知期間の関係上、他の月より多めに作成。</t>
    <rPh sb="2" eb="3">
      <t>ガツ</t>
    </rPh>
    <rPh sb="3" eb="4">
      <t>ブン</t>
    </rPh>
    <rPh sb="5" eb="7">
      <t>シュウチ</t>
    </rPh>
    <rPh sb="7" eb="9">
      <t>キカン</t>
    </rPh>
    <rPh sb="10" eb="13">
      <t>カンケイジョウ</t>
    </rPh>
    <rPh sb="14" eb="15">
      <t>タ</t>
    </rPh>
    <rPh sb="16" eb="17">
      <t>ツキ</t>
    </rPh>
    <rPh sb="19" eb="20">
      <t>オオ</t>
    </rPh>
    <rPh sb="22" eb="24">
      <t>サクセイ</t>
    </rPh>
    <phoneticPr fontId="7"/>
  </si>
  <si>
    <t>1ヶ月あたりの作成枚数
（6月～3月分）</t>
    <rPh sb="2" eb="3">
      <t>ゲツ</t>
    </rPh>
    <rPh sb="7" eb="9">
      <t>サクセイ</t>
    </rPh>
    <rPh sb="9" eb="11">
      <t>マイスウ</t>
    </rPh>
    <rPh sb="14" eb="15">
      <t>ガツ</t>
    </rPh>
    <rPh sb="17" eb="18">
      <t>ガツ</t>
    </rPh>
    <rPh sb="18" eb="19">
      <t>ブン</t>
    </rPh>
    <phoneticPr fontId="7"/>
  </si>
  <si>
    <t>決定件数×0.7
（定員が埋まった場合応募を締め切るため）</t>
    <rPh sb="0" eb="2">
      <t>ケッテイ</t>
    </rPh>
    <rPh sb="2" eb="4">
      <t>ケンスウ</t>
    </rPh>
    <rPh sb="10" eb="12">
      <t>テイイン</t>
    </rPh>
    <rPh sb="13" eb="14">
      <t>ウ</t>
    </rPh>
    <rPh sb="17" eb="19">
      <t>バアイ</t>
    </rPh>
    <rPh sb="19" eb="21">
      <t>オウボ</t>
    </rPh>
    <rPh sb="22" eb="23">
      <t>シ</t>
    </rPh>
    <rPh sb="24" eb="25">
      <t>キ</t>
    </rPh>
    <phoneticPr fontId="7"/>
  </si>
  <si>
    <t>令和5年度受給資格決定件数</t>
    <rPh sb="0" eb="2">
      <t>レイワ</t>
    </rPh>
    <rPh sb="3" eb="5">
      <t>ネンド</t>
    </rPh>
    <rPh sb="5" eb="7">
      <t>ジュキュウ</t>
    </rPh>
    <rPh sb="7" eb="9">
      <t>シカク</t>
    </rPh>
    <rPh sb="9" eb="11">
      <t>ケッテイ</t>
    </rPh>
    <rPh sb="11" eb="13">
      <t>ケンスウ</t>
    </rPh>
    <phoneticPr fontId="14"/>
  </si>
  <si>
    <t>②ポスター</t>
    <phoneticPr fontId="7"/>
  </si>
  <si>
    <t>5月</t>
    <rPh sb="1" eb="2">
      <t>ガツ</t>
    </rPh>
    <phoneticPr fontId="7"/>
  </si>
  <si>
    <t>【配布先住所】</t>
    <rPh sb="1" eb="4">
      <t>ハイフサキ</t>
    </rPh>
    <rPh sb="4" eb="6">
      <t>ジュウショ</t>
    </rPh>
    <phoneticPr fontId="7"/>
  </si>
  <si>
    <t>名称</t>
    <rPh sb="0" eb="2">
      <t>メイショウ</t>
    </rPh>
    <phoneticPr fontId="7"/>
  </si>
  <si>
    <t>郵便番号</t>
    <rPh sb="0" eb="2">
      <t>ユウビン</t>
    </rPh>
    <rPh sb="2" eb="4">
      <t>バンゴウ</t>
    </rPh>
    <phoneticPr fontId="7"/>
  </si>
  <si>
    <t>所在地</t>
    <rPh sb="0" eb="3">
      <t>ショザイチ</t>
    </rPh>
    <phoneticPr fontId="7"/>
  </si>
  <si>
    <t>ハローワーク大阪東</t>
    <rPh sb="6" eb="8">
      <t>オオサカ</t>
    </rPh>
    <rPh sb="8" eb="9">
      <t>ヒガシ</t>
    </rPh>
    <phoneticPr fontId="7"/>
  </si>
  <si>
    <t>〒５４０－００１１</t>
    <phoneticPr fontId="7"/>
  </si>
  <si>
    <t>大阪市中央区農人橋２－１－３６　ピップビル１～３F</t>
    <rPh sb="0" eb="3">
      <t>オオサカシ</t>
    </rPh>
    <rPh sb="3" eb="6">
      <t>チュウオウク</t>
    </rPh>
    <rPh sb="6" eb="9">
      <t>ノウニンバシ</t>
    </rPh>
    <phoneticPr fontId="7"/>
  </si>
  <si>
    <t>ハローワーク梅田</t>
    <rPh sb="6" eb="8">
      <t>ウメダ</t>
    </rPh>
    <phoneticPr fontId="7"/>
  </si>
  <si>
    <t>〒５３０－０００１</t>
    <phoneticPr fontId="7"/>
  </si>
  <si>
    <t>大阪市北区梅田１－２－２　大阪駅前第２ビル１６F</t>
    <rPh sb="0" eb="3">
      <t>オオサカシ</t>
    </rPh>
    <rPh sb="3" eb="5">
      <t>キタク</t>
    </rPh>
    <rPh sb="5" eb="7">
      <t>ウメダ</t>
    </rPh>
    <rPh sb="13" eb="15">
      <t>オオサカ</t>
    </rPh>
    <rPh sb="15" eb="17">
      <t>エキマエ</t>
    </rPh>
    <rPh sb="17" eb="18">
      <t>ダイ</t>
    </rPh>
    <phoneticPr fontId="7"/>
  </si>
  <si>
    <t>ハローワーク大阪西</t>
    <rPh sb="6" eb="8">
      <t>オオサカ</t>
    </rPh>
    <rPh sb="8" eb="9">
      <t>ニシ</t>
    </rPh>
    <phoneticPr fontId="7"/>
  </si>
  <si>
    <t>〒５５２－００１１</t>
    <phoneticPr fontId="7"/>
  </si>
  <si>
    <t>大阪市港区南市岡１－２－３４</t>
    <rPh sb="0" eb="3">
      <t>オオサカシ</t>
    </rPh>
    <rPh sb="3" eb="5">
      <t>ミナトク</t>
    </rPh>
    <rPh sb="5" eb="8">
      <t>ミナミイチオカ</t>
    </rPh>
    <phoneticPr fontId="7"/>
  </si>
  <si>
    <t>ハローワーク阿倍野</t>
    <rPh sb="6" eb="9">
      <t>アベノ</t>
    </rPh>
    <phoneticPr fontId="7"/>
  </si>
  <si>
    <t>〒５４５－０００４</t>
    <phoneticPr fontId="7"/>
  </si>
  <si>
    <t>大阪市阿倍野区文の里１－４－２</t>
    <rPh sb="0" eb="3">
      <t>オオサカシ</t>
    </rPh>
    <rPh sb="3" eb="7">
      <t>アベノク</t>
    </rPh>
    <rPh sb="7" eb="8">
      <t>フミ</t>
    </rPh>
    <rPh sb="9" eb="10">
      <t>サト</t>
    </rPh>
    <phoneticPr fontId="7"/>
  </si>
  <si>
    <t>ハローワーク淀川</t>
    <rPh sb="6" eb="8">
      <t>ヨドガワ</t>
    </rPh>
    <phoneticPr fontId="7"/>
  </si>
  <si>
    <t>〒５３２－００２４</t>
    <phoneticPr fontId="7"/>
  </si>
  <si>
    <t>大阪市淀川区十三本町３－４－１１</t>
    <rPh sb="0" eb="3">
      <t>オオサカシ</t>
    </rPh>
    <rPh sb="3" eb="6">
      <t>ヨドガワク</t>
    </rPh>
    <rPh sb="6" eb="8">
      <t>ジュウソウ</t>
    </rPh>
    <rPh sb="8" eb="10">
      <t>ホンマチ</t>
    </rPh>
    <phoneticPr fontId="7"/>
  </si>
  <si>
    <t>ハローワーク布施</t>
    <rPh sb="6" eb="8">
      <t>フセ</t>
    </rPh>
    <phoneticPr fontId="7"/>
  </si>
  <si>
    <t>〒５７７－００５６</t>
    <phoneticPr fontId="7"/>
  </si>
  <si>
    <t>東大阪市長堂１－８－３７イオン布施駅前店４F</t>
    <rPh sb="0" eb="4">
      <t>ヒガシオオサカシ</t>
    </rPh>
    <rPh sb="5" eb="6">
      <t>ドウ</t>
    </rPh>
    <rPh sb="15" eb="17">
      <t>フセ</t>
    </rPh>
    <rPh sb="17" eb="19">
      <t>エキマエ</t>
    </rPh>
    <rPh sb="19" eb="20">
      <t>テン</t>
    </rPh>
    <phoneticPr fontId="7"/>
  </si>
  <si>
    <t>ハローワーク堺</t>
    <rPh sb="6" eb="7">
      <t>サカイ</t>
    </rPh>
    <phoneticPr fontId="7"/>
  </si>
  <si>
    <t>〒５９０－００７８</t>
    <phoneticPr fontId="7"/>
  </si>
  <si>
    <t>堺市堺区南瓦町２－２９　堺地方合同庁舎１～３F</t>
    <rPh sb="0" eb="2">
      <t>サカイシ</t>
    </rPh>
    <rPh sb="2" eb="4">
      <t>サカイク</t>
    </rPh>
    <rPh sb="4" eb="7">
      <t>ミナミカワラマチ</t>
    </rPh>
    <rPh sb="12" eb="13">
      <t>サカイ</t>
    </rPh>
    <rPh sb="13" eb="15">
      <t>チホウ</t>
    </rPh>
    <rPh sb="15" eb="17">
      <t>ゴウドウ</t>
    </rPh>
    <rPh sb="17" eb="19">
      <t>チョウシャ</t>
    </rPh>
    <phoneticPr fontId="7"/>
  </si>
  <si>
    <t>ハローワーク岸和田</t>
    <rPh sb="6" eb="9">
      <t>キシワダ</t>
    </rPh>
    <phoneticPr fontId="7"/>
  </si>
  <si>
    <t>〒５９６－０８２６</t>
    <phoneticPr fontId="7"/>
  </si>
  <si>
    <t>岸和田市作才町１２６４</t>
    <rPh sb="0" eb="3">
      <t>キシワダ</t>
    </rPh>
    <rPh sb="3" eb="4">
      <t>シ</t>
    </rPh>
    <rPh sb="4" eb="5">
      <t>サク</t>
    </rPh>
    <rPh sb="5" eb="6">
      <t>サイ</t>
    </rPh>
    <rPh sb="6" eb="7">
      <t>マチ</t>
    </rPh>
    <phoneticPr fontId="7"/>
  </si>
  <si>
    <t>ハローワーク池田</t>
    <rPh sb="6" eb="8">
      <t>イケダ</t>
    </rPh>
    <phoneticPr fontId="7"/>
  </si>
  <si>
    <t>〒５６３－００５８</t>
    <phoneticPr fontId="7"/>
  </si>
  <si>
    <t>池田市栄本町１２－９</t>
    <rPh sb="0" eb="3">
      <t>イケダシ</t>
    </rPh>
    <rPh sb="3" eb="4">
      <t>サカエ</t>
    </rPh>
    <rPh sb="4" eb="5">
      <t>ホン</t>
    </rPh>
    <rPh sb="5" eb="6">
      <t>マチ</t>
    </rPh>
    <phoneticPr fontId="7"/>
  </si>
  <si>
    <t>ハローワーク泉大津</t>
    <rPh sb="6" eb="9">
      <t>イズミオオツ</t>
    </rPh>
    <phoneticPr fontId="7"/>
  </si>
  <si>
    <t>〒５９５－００２５</t>
    <phoneticPr fontId="7"/>
  </si>
  <si>
    <t>泉大津市旭町２２－４５　テクスピア大阪２F</t>
    <rPh sb="0" eb="4">
      <t>イズミオオツシ</t>
    </rPh>
    <rPh sb="4" eb="6">
      <t>アサヒマチ</t>
    </rPh>
    <rPh sb="17" eb="19">
      <t>オオサカ</t>
    </rPh>
    <phoneticPr fontId="7"/>
  </si>
  <si>
    <t>ハローワーク藤井寺</t>
    <rPh sb="6" eb="9">
      <t>フジイデラ</t>
    </rPh>
    <phoneticPr fontId="7"/>
  </si>
  <si>
    <t>〒５８３－００２７</t>
    <phoneticPr fontId="7"/>
  </si>
  <si>
    <t>藤井寺市市岡２丁目１０－１８　DH藤井寺駅前ビル３F</t>
    <rPh sb="0" eb="4">
      <t>フジイデラシ</t>
    </rPh>
    <rPh sb="4" eb="6">
      <t>イチオカ</t>
    </rPh>
    <rPh sb="7" eb="9">
      <t>チョウメ</t>
    </rPh>
    <rPh sb="17" eb="20">
      <t>フジイデラ</t>
    </rPh>
    <rPh sb="20" eb="22">
      <t>エキマエ</t>
    </rPh>
    <phoneticPr fontId="7"/>
  </si>
  <si>
    <t>ハローワーク枚方</t>
    <rPh sb="6" eb="8">
      <t>ヒラカタ</t>
    </rPh>
    <phoneticPr fontId="7"/>
  </si>
  <si>
    <t>〒５７３－００３１</t>
    <phoneticPr fontId="7"/>
  </si>
  <si>
    <t>枚方市岡本町７－１　ビオルネ６F</t>
    <rPh sb="0" eb="3">
      <t>ヒラカタシ</t>
    </rPh>
    <rPh sb="3" eb="6">
      <t>オカモトチョウ</t>
    </rPh>
    <phoneticPr fontId="7"/>
  </si>
  <si>
    <t>ハローワーク泉佐野</t>
    <rPh sb="6" eb="9">
      <t>イズミサノ</t>
    </rPh>
    <phoneticPr fontId="7"/>
  </si>
  <si>
    <t>〒５９８－０００７</t>
    <phoneticPr fontId="7"/>
  </si>
  <si>
    <t>泉佐野市上町２－１－２０</t>
    <rPh sb="0" eb="4">
      <t>イズミサノシ</t>
    </rPh>
    <rPh sb="4" eb="6">
      <t>ウエマチ</t>
    </rPh>
    <phoneticPr fontId="7"/>
  </si>
  <si>
    <t>ハローワーク茨木</t>
    <rPh sb="6" eb="8">
      <t>イバラキ</t>
    </rPh>
    <phoneticPr fontId="7"/>
  </si>
  <si>
    <t>〒５６７－００８５</t>
    <phoneticPr fontId="7"/>
  </si>
  <si>
    <t>茨木市東中条町１－１２</t>
    <rPh sb="0" eb="3">
      <t>イバラキシ</t>
    </rPh>
    <rPh sb="3" eb="4">
      <t>ヒガシ</t>
    </rPh>
    <rPh sb="4" eb="6">
      <t>ナカジョウ</t>
    </rPh>
    <rPh sb="6" eb="7">
      <t>マチ</t>
    </rPh>
    <phoneticPr fontId="7"/>
  </si>
  <si>
    <t>ハローワーク河内長野</t>
    <rPh sb="6" eb="10">
      <t>カワチナガノ</t>
    </rPh>
    <phoneticPr fontId="7"/>
  </si>
  <si>
    <t>〒５８６－００２５</t>
    <phoneticPr fontId="7"/>
  </si>
  <si>
    <t>河内長野市昭栄町７－２</t>
    <rPh sb="0" eb="4">
      <t>カワチナガノ</t>
    </rPh>
    <rPh sb="4" eb="5">
      <t>シ</t>
    </rPh>
    <rPh sb="5" eb="8">
      <t>ショウエイチョウ</t>
    </rPh>
    <phoneticPr fontId="7"/>
  </si>
  <si>
    <t>ハローワーク門真</t>
    <rPh sb="6" eb="8">
      <t>カドマ</t>
    </rPh>
    <phoneticPr fontId="7"/>
  </si>
  <si>
    <t>〒５７１－００４５</t>
    <phoneticPr fontId="7"/>
  </si>
  <si>
    <t>門真市殿島町６－４　守口門真商工会館２F</t>
    <rPh sb="0" eb="3">
      <t>カドマシ</t>
    </rPh>
    <rPh sb="3" eb="4">
      <t>トノ</t>
    </rPh>
    <rPh sb="4" eb="6">
      <t>シマチョウ</t>
    </rPh>
    <rPh sb="10" eb="12">
      <t>モリグチ</t>
    </rPh>
    <rPh sb="12" eb="14">
      <t>カドマ</t>
    </rPh>
    <rPh sb="14" eb="16">
      <t>ショウコウ</t>
    </rPh>
    <rPh sb="16" eb="18">
      <t>カイカン</t>
    </rPh>
    <phoneticPr fontId="7"/>
  </si>
  <si>
    <t>大阪労働局　職業安定課</t>
    <rPh sb="0" eb="2">
      <t>オオサカ</t>
    </rPh>
    <rPh sb="2" eb="5">
      <t>ロウドウキョク</t>
    </rPh>
    <rPh sb="6" eb="8">
      <t>ショクギョウ</t>
    </rPh>
    <rPh sb="8" eb="10">
      <t>アンテイ</t>
    </rPh>
    <rPh sb="10" eb="11">
      <t>カ</t>
    </rPh>
    <phoneticPr fontId="7"/>
  </si>
  <si>
    <t>〒５４０－００２８</t>
    <phoneticPr fontId="7"/>
  </si>
  <si>
    <t>大阪市中央区常盤町１－３－８中央大通FNビル２１F</t>
    <rPh sb="0" eb="3">
      <t>オオサカシ</t>
    </rPh>
    <rPh sb="3" eb="6">
      <t>チュウオウク</t>
    </rPh>
    <rPh sb="6" eb="9">
      <t>トキワマチ</t>
    </rPh>
    <rPh sb="14" eb="16">
      <t>チュウオウ</t>
    </rPh>
    <rPh sb="16" eb="18">
      <t>オオドオ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</si>
</sst>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\-#,##0;&quot;-&quot;"/>
    <numFmt numFmtId="177" formatCode="#,##0_ "/>
    <numFmt numFmtId="178" formatCode="0.0%"/>
    <numFmt numFmtId="179" formatCode="0.00_ "/>
    <numFmt numFmtId="180" formatCode="#,##0_);[Red]\(#,##0\)"/>
    <numFmt numFmtId="181" formatCode="#,##0;&quot;▲ &quot;#,##0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auto="1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76" fontId="2" fillId="0" borderId="0" applyFill="0" applyBorder="0" applyAlignment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0" fontId="5" fillId="0" borderId="0"/>
    <xf numFmtId="0" fontId="6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</cellStyleXfs>
  <cellXfs count="189">
    <xf numFmtId="0" fontId="0" fillId="0" borderId="0" xfId="0"/>
    <xf numFmtId="0" fontId="0" fillId="0" borderId="0" xfId="0" applyAlignment="1">
      <alignment vertical="top"/>
    </xf>
    <xf numFmtId="0" fontId="8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0" fillId="0" borderId="8" xfId="0" applyBorder="1"/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78" fontId="0" fillId="0" borderId="0" xfId="0" applyNumberFormat="1" applyFont="1" applyBorder="1"/>
    <xf numFmtId="179" fontId="0" fillId="0" borderId="0" xfId="0" applyNumberFormat="1" applyFont="1" applyBorder="1"/>
    <xf numFmtId="177" fontId="0" fillId="0" borderId="10" xfId="0" applyNumberFormat="1" applyFont="1" applyBorder="1"/>
    <xf numFmtId="0" fontId="13" fillId="0" borderId="0" xfId="0" applyFont="1" applyBorder="1" applyAlignment="1">
      <alignment vertical="center"/>
    </xf>
    <xf numFmtId="0" fontId="0" fillId="0" borderId="0" xfId="0" applyBorder="1"/>
    <xf numFmtId="177" fontId="0" fillId="0" borderId="11" xfId="0" applyNumberFormat="1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77" fontId="0" fillId="0" borderId="9" xfId="0" applyNumberFormat="1" applyFont="1" applyBorder="1" applyAlignment="1">
      <alignment horizontal="right"/>
    </xf>
    <xf numFmtId="177" fontId="0" fillId="0" borderId="14" xfId="0" applyNumberFormat="1" applyFont="1" applyBorder="1"/>
    <xf numFmtId="0" fontId="0" fillId="0" borderId="1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77" fontId="0" fillId="0" borderId="17" xfId="0" applyNumberFormat="1" applyFont="1" applyBorder="1"/>
    <xf numFmtId="177" fontId="0" fillId="0" borderId="18" xfId="0" applyNumberFormat="1" applyFont="1" applyBorder="1"/>
    <xf numFmtId="0" fontId="0" fillId="0" borderId="4" xfId="0" applyFont="1" applyBorder="1" applyAlignment="1">
      <alignment horizontal="center"/>
    </xf>
    <xf numFmtId="177" fontId="0" fillId="0" borderId="19" xfId="0" applyNumberFormat="1" applyFont="1" applyBorder="1"/>
    <xf numFmtId="177" fontId="0" fillId="0" borderId="20" xfId="0" applyNumberFormat="1" applyFont="1" applyBorder="1"/>
    <xf numFmtId="0" fontId="0" fillId="0" borderId="22" xfId="0" applyFont="1" applyBorder="1" applyAlignment="1">
      <alignment horizontal="center"/>
    </xf>
    <xf numFmtId="177" fontId="0" fillId="0" borderId="23" xfId="0" applyNumberFormat="1" applyFont="1" applyBorder="1" applyAlignment="1">
      <alignment horizontal="right"/>
    </xf>
    <xf numFmtId="177" fontId="0" fillId="0" borderId="24" xfId="0" applyNumberFormat="1" applyFont="1" applyBorder="1"/>
    <xf numFmtId="177" fontId="0" fillId="0" borderId="25" xfId="0" applyNumberFormat="1" applyFont="1" applyBorder="1"/>
    <xf numFmtId="177" fontId="0" fillId="0" borderId="26" xfId="0" applyNumberFormat="1" applyFont="1" applyBorder="1"/>
    <xf numFmtId="177" fontId="0" fillId="0" borderId="27" xfId="0" applyNumberFormat="1" applyFont="1" applyBorder="1"/>
    <xf numFmtId="177" fontId="0" fillId="0" borderId="28" xfId="0" applyNumberFormat="1" applyFont="1" applyBorder="1"/>
    <xf numFmtId="177" fontId="0" fillId="0" borderId="29" xfId="0" applyNumberFormat="1" applyFont="1" applyBorder="1"/>
    <xf numFmtId="177" fontId="0" fillId="0" borderId="30" xfId="0" applyNumberFormat="1" applyFont="1" applyBorder="1"/>
    <xf numFmtId="0" fontId="0" fillId="0" borderId="2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179" fontId="0" fillId="0" borderId="0" xfId="0" applyNumberFormat="1"/>
    <xf numFmtId="0" fontId="0" fillId="0" borderId="0" xfId="0" applyFont="1" applyFill="1" applyBorder="1" applyAlignment="1">
      <alignment horizontal="left"/>
    </xf>
    <xf numFmtId="177" fontId="0" fillId="0" borderId="0" xfId="0" applyNumberFormat="1"/>
    <xf numFmtId="0" fontId="0" fillId="0" borderId="0" xfId="0" applyFont="1" applyFill="1" applyBorder="1" applyAlignment="1">
      <alignment horizontal="center" shrinkToFit="1"/>
    </xf>
    <xf numFmtId="0" fontId="10" fillId="5" borderId="21" xfId="0" applyFont="1" applyFill="1" applyBorder="1" applyAlignment="1">
      <alignment horizontal="center" vertical="center" shrinkToFit="1"/>
    </xf>
    <xf numFmtId="0" fontId="10" fillId="5" borderId="12" xfId="0" applyFont="1" applyFill="1" applyBorder="1" applyAlignment="1">
      <alignment horizontal="center" vertical="center" shrinkToFit="1"/>
    </xf>
    <xf numFmtId="0" fontId="10" fillId="5" borderId="15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shrinkToFit="1"/>
    </xf>
    <xf numFmtId="0" fontId="10" fillId="5" borderId="6" xfId="0" applyFont="1" applyFill="1" applyBorder="1" applyAlignment="1">
      <alignment horizontal="center" vertical="center" shrinkToFit="1"/>
    </xf>
    <xf numFmtId="177" fontId="10" fillId="0" borderId="32" xfId="0" quotePrefix="1" applyNumberFormat="1" applyFont="1" applyFill="1" applyBorder="1" applyAlignment="1">
      <alignment horizontal="right" vertical="center"/>
    </xf>
    <xf numFmtId="177" fontId="10" fillId="0" borderId="33" xfId="0" quotePrefix="1" applyNumberFormat="1" applyFont="1" applyFill="1" applyBorder="1" applyAlignment="1">
      <alignment horizontal="right" vertical="center"/>
    </xf>
    <xf numFmtId="177" fontId="10" fillId="0" borderId="33" xfId="0" applyNumberFormat="1" applyFont="1" applyFill="1" applyBorder="1" applyAlignment="1">
      <alignment horizontal="right" vertical="center"/>
    </xf>
    <xf numFmtId="0" fontId="10" fillId="5" borderId="22" xfId="0" applyFont="1" applyFill="1" applyBorder="1" applyAlignment="1">
      <alignment horizontal="center" vertical="center" shrinkToFit="1"/>
    </xf>
    <xf numFmtId="177" fontId="10" fillId="0" borderId="34" xfId="0" applyNumberFormat="1" applyFont="1" applyFill="1" applyBorder="1" applyAlignment="1">
      <alignment horizontal="right" vertical="center"/>
    </xf>
    <xf numFmtId="177" fontId="10" fillId="0" borderId="27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177" fontId="10" fillId="0" borderId="35" xfId="0" applyNumberFormat="1" applyFont="1" applyFill="1" applyBorder="1" applyAlignment="1">
      <alignment horizontal="right" vertical="center"/>
    </xf>
    <xf numFmtId="177" fontId="10" fillId="0" borderId="36" xfId="0" applyNumberFormat="1" applyFont="1" applyFill="1" applyBorder="1" applyAlignment="1">
      <alignment horizontal="right" vertical="center"/>
    </xf>
    <xf numFmtId="177" fontId="10" fillId="0" borderId="37" xfId="0" applyNumberFormat="1" applyFont="1" applyFill="1" applyBorder="1" applyAlignment="1">
      <alignment horizontal="right" vertical="center"/>
    </xf>
    <xf numFmtId="177" fontId="10" fillId="4" borderId="38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4" borderId="3" xfId="0" applyFont="1" applyFill="1" applyBorder="1" applyAlignment="1">
      <alignment horizontal="center"/>
    </xf>
    <xf numFmtId="177" fontId="0" fillId="4" borderId="14" xfId="0" applyNumberFormat="1" applyFont="1" applyFill="1" applyBorder="1"/>
    <xf numFmtId="177" fontId="0" fillId="4" borderId="10" xfId="0" applyNumberFormat="1" applyFont="1" applyFill="1" applyBorder="1"/>
    <xf numFmtId="177" fontId="0" fillId="4" borderId="24" xfId="0" applyNumberFormat="1" applyFont="1" applyFill="1" applyBorder="1"/>
    <xf numFmtId="0" fontId="0" fillId="4" borderId="4" xfId="0" applyFont="1" applyFill="1" applyBorder="1" applyAlignment="1">
      <alignment horizontal="center"/>
    </xf>
    <xf numFmtId="177" fontId="0" fillId="4" borderId="19" xfId="0" applyNumberFormat="1" applyFont="1" applyFill="1" applyBorder="1"/>
    <xf numFmtId="177" fontId="0" fillId="4" borderId="20" xfId="0" applyNumberFormat="1" applyFont="1" applyFill="1" applyBorder="1"/>
    <xf numFmtId="177" fontId="0" fillId="4" borderId="25" xfId="0" applyNumberFormat="1" applyFont="1" applyFill="1" applyBorder="1"/>
    <xf numFmtId="0" fontId="10" fillId="5" borderId="39" xfId="0" applyFont="1" applyFill="1" applyBorder="1" applyAlignment="1">
      <alignment horizontal="center" vertical="center" shrinkToFit="1"/>
    </xf>
    <xf numFmtId="0" fontId="10" fillId="5" borderId="40" xfId="0" applyFont="1" applyFill="1" applyBorder="1" applyAlignment="1">
      <alignment horizontal="center" vertical="center" shrinkToFit="1"/>
    </xf>
    <xf numFmtId="0" fontId="0" fillId="0" borderId="10" xfId="0" applyBorder="1"/>
    <xf numFmtId="181" fontId="10" fillId="0" borderId="10" xfId="0" applyNumberFormat="1" applyFont="1" applyBorder="1" applyAlignment="1">
      <alignment horizontal="right" vertical="center"/>
    </xf>
    <xf numFmtId="181" fontId="10" fillId="0" borderId="10" xfId="0" applyNumberFormat="1" applyFont="1" applyFill="1" applyBorder="1" applyAlignment="1">
      <alignment horizontal="right" vertical="center"/>
    </xf>
    <xf numFmtId="181" fontId="10" fillId="0" borderId="11" xfId="0" applyNumberFormat="1" applyFont="1" applyBorder="1" applyAlignment="1">
      <alignment horizontal="right" vertical="center"/>
    </xf>
    <xf numFmtId="181" fontId="10" fillId="0" borderId="41" xfId="0" applyNumberFormat="1" applyFont="1" applyBorder="1" applyAlignment="1">
      <alignment horizontal="right" vertical="center"/>
    </xf>
    <xf numFmtId="181" fontId="10" fillId="0" borderId="41" xfId="0" applyNumberFormat="1" applyFont="1" applyFill="1" applyBorder="1" applyAlignment="1">
      <alignment horizontal="right" vertical="center"/>
    </xf>
    <xf numFmtId="181" fontId="10" fillId="0" borderId="42" xfId="0" applyNumberFormat="1" applyFont="1" applyFill="1" applyBorder="1" applyAlignment="1">
      <alignment horizontal="right" vertical="center"/>
    </xf>
    <xf numFmtId="181" fontId="10" fillId="0" borderId="43" xfId="0" applyNumberFormat="1" applyFont="1" applyFill="1" applyBorder="1" applyAlignment="1">
      <alignment horizontal="right" vertical="center"/>
    </xf>
    <xf numFmtId="181" fontId="10" fillId="0" borderId="44" xfId="0" applyNumberFormat="1" applyFont="1" applyFill="1" applyBorder="1" applyAlignment="1">
      <alignment horizontal="right" vertical="center"/>
    </xf>
    <xf numFmtId="0" fontId="10" fillId="5" borderId="45" xfId="0" applyFont="1" applyFill="1" applyBorder="1" applyAlignment="1">
      <alignment horizontal="center" vertical="center" shrinkToFit="1"/>
    </xf>
    <xf numFmtId="0" fontId="0" fillId="0" borderId="11" xfId="0" applyFont="1" applyFill="1" applyBorder="1" applyAlignment="1">
      <alignment horizontal="center" vertical="center" shrinkToFit="1"/>
    </xf>
    <xf numFmtId="0" fontId="15" fillId="0" borderId="46" xfId="0" applyFont="1" applyFill="1" applyBorder="1" applyAlignment="1">
      <alignment vertical="center" wrapText="1" shrinkToFit="1"/>
    </xf>
    <xf numFmtId="181" fontId="10" fillId="0" borderId="47" xfId="0" applyNumberFormat="1" applyFont="1" applyBorder="1" applyAlignment="1">
      <alignment horizontal="right" vertical="center"/>
    </xf>
    <xf numFmtId="181" fontId="10" fillId="0" borderId="48" xfId="0" applyNumberFormat="1" applyFont="1" applyBorder="1" applyAlignment="1">
      <alignment horizontal="right" vertical="center"/>
    </xf>
    <xf numFmtId="0" fontId="15" fillId="0" borderId="49" xfId="0" applyFont="1" applyFill="1" applyBorder="1" applyAlignment="1">
      <alignment horizontal="center" vertical="center" wrapText="1" shrinkToFit="1"/>
    </xf>
    <xf numFmtId="180" fontId="10" fillId="0" borderId="35" xfId="0" applyNumberFormat="1" applyFont="1" applyFill="1" applyBorder="1" applyAlignment="1">
      <alignment horizontal="right" vertical="center" shrinkToFit="1"/>
    </xf>
    <xf numFmtId="180" fontId="10" fillId="0" borderId="36" xfId="0" applyNumberFormat="1" applyFont="1" applyFill="1" applyBorder="1" applyAlignment="1">
      <alignment horizontal="right" vertical="center" shrinkToFit="1"/>
    </xf>
    <xf numFmtId="180" fontId="10" fillId="0" borderId="37" xfId="0" applyNumberFormat="1" applyFont="1" applyFill="1" applyBorder="1" applyAlignment="1">
      <alignment horizontal="right" vertical="center" shrinkToFit="1"/>
    </xf>
    <xf numFmtId="180" fontId="10" fillId="4" borderId="38" xfId="0" applyNumberFormat="1" applyFont="1" applyFill="1" applyBorder="1" applyAlignment="1">
      <alignment horizontal="right" vertical="center" shrinkToFit="1"/>
    </xf>
    <xf numFmtId="180" fontId="10" fillId="0" borderId="47" xfId="0" applyNumberFormat="1" applyFont="1" applyFill="1" applyBorder="1" applyAlignment="1">
      <alignment horizontal="right" vertical="center" shrinkToFit="1"/>
    </xf>
    <xf numFmtId="180" fontId="10" fillId="0" borderId="48" xfId="0" applyNumberFormat="1" applyFont="1" applyFill="1" applyBorder="1" applyAlignment="1">
      <alignment horizontal="right" vertical="center" shrinkToFit="1"/>
    </xf>
    <xf numFmtId="180" fontId="10" fillId="0" borderId="52" xfId="0" applyNumberFormat="1" applyFont="1" applyFill="1" applyBorder="1" applyAlignment="1">
      <alignment horizontal="right" vertical="center" shrinkToFit="1"/>
    </xf>
    <xf numFmtId="180" fontId="10" fillId="0" borderId="53" xfId="0" applyNumberFormat="1" applyFont="1" applyFill="1" applyBorder="1" applyAlignment="1">
      <alignment horizontal="right" vertical="center" shrinkToFit="1"/>
    </xf>
    <xf numFmtId="180" fontId="10" fillId="0" borderId="54" xfId="0" quotePrefix="1" applyNumberFormat="1" applyFont="1" applyFill="1" applyBorder="1" applyAlignment="1">
      <alignment horizontal="right" vertical="center" shrinkToFit="1"/>
    </xf>
    <xf numFmtId="180" fontId="10" fillId="0" borderId="20" xfId="0" quotePrefix="1" applyNumberFormat="1" applyFont="1" applyFill="1" applyBorder="1" applyAlignment="1">
      <alignment horizontal="right" vertical="center" shrinkToFit="1"/>
    </xf>
    <xf numFmtId="180" fontId="10" fillId="0" borderId="20" xfId="0" applyNumberFormat="1" applyFont="1" applyFill="1" applyBorder="1" applyAlignment="1">
      <alignment horizontal="right" vertical="center" shrinkToFit="1"/>
    </xf>
    <xf numFmtId="180" fontId="10" fillId="0" borderId="25" xfId="0" applyNumberFormat="1" applyFont="1" applyFill="1" applyBorder="1" applyAlignment="1">
      <alignment horizontal="right" vertical="center" shrinkToFit="1"/>
    </xf>
    <xf numFmtId="180" fontId="10" fillId="0" borderId="29" xfId="0" applyNumberFormat="1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horizontal="center" vertical="center" shrinkToFit="1"/>
    </xf>
    <xf numFmtId="181" fontId="10" fillId="0" borderId="0" xfId="0" applyNumberFormat="1" applyFont="1" applyBorder="1" applyAlignment="1">
      <alignment horizontal="right" vertical="center"/>
    </xf>
    <xf numFmtId="0" fontId="18" fillId="0" borderId="49" xfId="0" applyFont="1" applyFill="1" applyBorder="1" applyAlignment="1">
      <alignment horizontal="center" vertical="center" wrapText="1" shrinkToFit="1"/>
    </xf>
    <xf numFmtId="177" fontId="0" fillId="4" borderId="28" xfId="0" applyNumberFormat="1" applyFont="1" applyFill="1" applyBorder="1"/>
    <xf numFmtId="177" fontId="0" fillId="4" borderId="29" xfId="0" applyNumberFormat="1" applyFont="1" applyFill="1" applyBorder="1"/>
    <xf numFmtId="181" fontId="10" fillId="0" borderId="55" xfId="0" applyNumberFormat="1" applyFont="1" applyBorder="1" applyAlignment="1">
      <alignment horizontal="right" vertical="center"/>
    </xf>
    <xf numFmtId="181" fontId="10" fillId="0" borderId="56" xfId="0" applyNumberFormat="1" applyFont="1" applyBorder="1" applyAlignment="1">
      <alignment horizontal="right" vertical="center"/>
    </xf>
    <xf numFmtId="181" fontId="10" fillId="0" borderId="56" xfId="0" applyNumberFormat="1" applyFont="1" applyFill="1" applyBorder="1" applyAlignment="1">
      <alignment horizontal="right" vertical="center"/>
    </xf>
    <xf numFmtId="0" fontId="18" fillId="0" borderId="50" xfId="0" applyFont="1" applyFill="1" applyBorder="1" applyAlignment="1">
      <alignment horizontal="center" vertical="center" wrapText="1" shrinkToFit="1"/>
    </xf>
    <xf numFmtId="0" fontId="17" fillId="5" borderId="51" xfId="0" applyFont="1" applyFill="1" applyBorder="1" applyAlignment="1">
      <alignment horizontal="center" vertical="center" wrapText="1" shrinkToFit="1"/>
    </xf>
    <xf numFmtId="0" fontId="17" fillId="5" borderId="4" xfId="0" applyFont="1" applyFill="1" applyBorder="1" applyAlignment="1">
      <alignment horizontal="center" vertical="center" wrapText="1"/>
    </xf>
    <xf numFmtId="0" fontId="0" fillId="5" borderId="31" xfId="0" applyFont="1" applyFill="1" applyBorder="1" applyAlignment="1">
      <alignment horizontal="center" vertical="center" wrapText="1"/>
    </xf>
    <xf numFmtId="180" fontId="10" fillId="0" borderId="0" xfId="0" applyNumberFormat="1" applyFont="1" applyFill="1" applyBorder="1" applyAlignment="1">
      <alignment horizontal="right" vertical="center" shrinkToFit="1"/>
    </xf>
    <xf numFmtId="0" fontId="10" fillId="5" borderId="47" xfId="0" applyFont="1" applyFill="1" applyBorder="1" applyAlignment="1">
      <alignment horizontal="center" vertical="center" shrinkToFit="1"/>
    </xf>
    <xf numFmtId="0" fontId="10" fillId="5" borderId="48" xfId="0" applyFont="1" applyFill="1" applyBorder="1" applyAlignment="1">
      <alignment horizontal="center" vertical="center" shrinkToFit="1"/>
    </xf>
    <xf numFmtId="0" fontId="17" fillId="5" borderId="41" xfId="0" applyFont="1" applyFill="1" applyBorder="1" applyAlignment="1">
      <alignment horizontal="center" vertical="center" wrapText="1" shrinkToFit="1"/>
    </xf>
    <xf numFmtId="180" fontId="10" fillId="0" borderId="10" xfId="0" applyNumberFormat="1" applyFont="1" applyFill="1" applyBorder="1" applyAlignment="1">
      <alignment horizontal="right" vertical="center" shrinkToFit="1"/>
    </xf>
    <xf numFmtId="0" fontId="0" fillId="5" borderId="58" xfId="0" applyFont="1" applyFill="1" applyBorder="1" applyAlignment="1">
      <alignment horizontal="center" vertical="center" wrapText="1"/>
    </xf>
    <xf numFmtId="180" fontId="10" fillId="0" borderId="18" xfId="0" applyNumberFormat="1" applyFont="1" applyFill="1" applyBorder="1" applyAlignment="1">
      <alignment horizontal="right" vertical="center" shrinkToFit="1"/>
    </xf>
    <xf numFmtId="0" fontId="17" fillId="5" borderId="54" xfId="0" applyFont="1" applyFill="1" applyBorder="1" applyAlignment="1">
      <alignment horizontal="center" vertical="center" wrapText="1"/>
    </xf>
    <xf numFmtId="0" fontId="10" fillId="5" borderId="52" xfId="0" applyFont="1" applyFill="1" applyBorder="1" applyAlignment="1">
      <alignment horizontal="center" vertical="center" wrapText="1"/>
    </xf>
    <xf numFmtId="180" fontId="10" fillId="0" borderId="24" xfId="0" applyNumberFormat="1" applyFont="1" applyFill="1" applyBorder="1" applyAlignment="1">
      <alignment horizontal="right" vertical="center" shrinkToFit="1"/>
    </xf>
    <xf numFmtId="180" fontId="10" fillId="0" borderId="26" xfId="0" applyNumberFormat="1" applyFont="1" applyFill="1" applyBorder="1" applyAlignment="1">
      <alignment horizontal="right" vertical="center" shrinkToFit="1"/>
    </xf>
    <xf numFmtId="0" fontId="10" fillId="5" borderId="53" xfId="0" applyFont="1" applyFill="1" applyBorder="1" applyAlignment="1">
      <alignment horizontal="center" vertical="center" wrapText="1"/>
    </xf>
    <xf numFmtId="180" fontId="10" fillId="0" borderId="28" xfId="0" applyNumberFormat="1" applyFont="1" applyFill="1" applyBorder="1" applyAlignment="1">
      <alignment horizontal="right" vertical="center" shrinkToFit="1"/>
    </xf>
    <xf numFmtId="180" fontId="10" fillId="4" borderId="30" xfId="0" applyNumberFormat="1" applyFont="1" applyFill="1" applyBorder="1" applyAlignment="1">
      <alignment horizontal="right" vertical="center" shrinkToFit="1"/>
    </xf>
    <xf numFmtId="177" fontId="10" fillId="4" borderId="7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38" fontId="1" fillId="0" borderId="15" xfId="8" applyFont="1" applyBorder="1" applyAlignment="1">
      <alignment horizontal="right" vertical="center"/>
    </xf>
    <xf numFmtId="38" fontId="1" fillId="0" borderId="3" xfId="8" applyFont="1" applyBorder="1" applyAlignment="1">
      <alignment horizontal="right" vertical="center"/>
    </xf>
    <xf numFmtId="177" fontId="0" fillId="0" borderId="59" xfId="0" applyNumberFormat="1" applyFont="1" applyBorder="1"/>
    <xf numFmtId="177" fontId="0" fillId="0" borderId="8" xfId="0" applyNumberFormat="1" applyFont="1" applyBorder="1"/>
    <xf numFmtId="38" fontId="1" fillId="0" borderId="61" xfId="8" applyFont="1" applyBorder="1" applyAlignment="1">
      <alignment horizontal="right" vertical="center"/>
    </xf>
    <xf numFmtId="0" fontId="0" fillId="0" borderId="61" xfId="0" applyFont="1" applyBorder="1" applyAlignment="1">
      <alignment horizontal="center"/>
    </xf>
    <xf numFmtId="0" fontId="0" fillId="0" borderId="62" xfId="0" applyFont="1" applyBorder="1" applyAlignment="1">
      <alignment horizontal="center"/>
    </xf>
    <xf numFmtId="38" fontId="1" fillId="0" borderId="63" xfId="8" applyFont="1" applyBorder="1" applyAlignment="1">
      <alignment horizontal="right" vertical="center"/>
    </xf>
    <xf numFmtId="177" fontId="0" fillId="0" borderId="16" xfId="0" applyNumberFormat="1" applyFont="1" applyBorder="1"/>
    <xf numFmtId="177" fontId="0" fillId="0" borderId="65" xfId="0" applyNumberFormat="1" applyFont="1" applyBorder="1"/>
    <xf numFmtId="38" fontId="1" fillId="4" borderId="15" xfId="8" applyFont="1" applyFill="1" applyBorder="1" applyAlignment="1">
      <alignment horizontal="right" vertical="center"/>
    </xf>
    <xf numFmtId="38" fontId="1" fillId="4" borderId="3" xfId="8" applyFont="1" applyFill="1" applyBorder="1" applyAlignment="1">
      <alignment horizontal="right" vertical="center"/>
    </xf>
    <xf numFmtId="38" fontId="1" fillId="4" borderId="63" xfId="8" applyFont="1" applyFill="1" applyBorder="1" applyAlignment="1">
      <alignment horizontal="right" vertical="center"/>
    </xf>
    <xf numFmtId="38" fontId="1" fillId="4" borderId="61" xfId="8" applyFont="1" applyFill="1" applyBorder="1" applyAlignment="1">
      <alignment horizontal="right" vertical="center"/>
    </xf>
    <xf numFmtId="38" fontId="1" fillId="4" borderId="60" xfId="8" applyFont="1" applyFill="1" applyBorder="1" applyAlignment="1">
      <alignment horizontal="right" vertical="center"/>
    </xf>
    <xf numFmtId="38" fontId="1" fillId="4" borderId="4" xfId="8" applyFont="1" applyFill="1" applyBorder="1" applyAlignment="1">
      <alignment horizontal="right" vertical="center"/>
    </xf>
    <xf numFmtId="38" fontId="1" fillId="4" borderId="64" xfId="8" applyFont="1" applyFill="1" applyBorder="1" applyAlignment="1">
      <alignment horizontal="right" vertical="center"/>
    </xf>
    <xf numFmtId="38" fontId="1" fillId="4" borderId="21" xfId="8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79" fontId="0" fillId="0" borderId="0" xfId="0" applyNumberFormat="1" applyFont="1" applyBorder="1" applyAlignment="1">
      <alignment vertical="center"/>
    </xf>
    <xf numFmtId="179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0" fontId="0" fillId="0" borderId="6" xfId="0" applyNumberFormat="1" applyFon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0" fillId="4" borderId="7" xfId="0" applyNumberFormat="1" applyFont="1" applyFill="1" applyBorder="1" applyAlignment="1">
      <alignment vertical="center"/>
    </xf>
    <xf numFmtId="0" fontId="0" fillId="6" borderId="5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shrinkToFit="1"/>
    </xf>
    <xf numFmtId="0" fontId="12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wrapText="1" shrinkToFit="1"/>
    </xf>
    <xf numFmtId="0" fontId="18" fillId="0" borderId="10" xfId="0" applyFont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10" fillId="0" borderId="39" xfId="0" applyFont="1" applyFill="1" applyBorder="1" applyAlignment="1">
      <alignment horizontal="center" vertical="center" shrinkToFit="1"/>
    </xf>
    <xf numFmtId="0" fontId="10" fillId="0" borderId="40" xfId="0" applyFont="1" applyFill="1" applyBorder="1" applyAlignment="1">
      <alignment horizontal="center" vertical="center" shrinkToFit="1"/>
    </xf>
    <xf numFmtId="181" fontId="10" fillId="0" borderId="40" xfId="0" applyNumberFormat="1" applyFont="1" applyBorder="1" applyAlignment="1">
      <alignment horizontal="center" vertical="center"/>
    </xf>
    <xf numFmtId="181" fontId="10" fillId="0" borderId="45" xfId="0" applyNumberFormat="1" applyFont="1" applyBorder="1" applyAlignment="1">
      <alignment horizontal="center" vertical="center"/>
    </xf>
  </cellXfs>
  <cellStyles count="11">
    <cellStyle name="Calc Currency (0)" xfId="1"/>
    <cellStyle name="Header1" xfId="2"/>
    <cellStyle name="Header2" xfId="3"/>
    <cellStyle name="Normal_#18-Internet" xfId="4"/>
    <cellStyle name="subhead" xfId="5"/>
    <cellStyle name="桁区切り" xfId="8" builtinId="6"/>
    <cellStyle name="桁区切り 3" xfId="7"/>
    <cellStyle name="標準" xfId="0" builtinId="0"/>
    <cellStyle name="標準 2" xfId="9"/>
    <cellStyle name="標準 3" xfId="6"/>
    <cellStyle name="標準 4" xfId="10"/>
  </cellStyles>
  <dxfs count="0"/>
  <tableStyles count="0" defaultTableStyle="TableStyleMedium9" defaultPivotStyle="PivotStyleLight16"/>
  <colors>
    <mruColors>
      <color rgb="FFA7E8FF"/>
      <color rgb="FF61D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0"/>
  <sheetViews>
    <sheetView view="pageBreakPreview" zoomScaleNormal="100" workbookViewId="0">
      <selection activeCell="P16" sqref="P16"/>
    </sheetView>
  </sheetViews>
  <sheetFormatPr defaultRowHeight="13.5" x14ac:dyDescent="0.15"/>
  <cols>
    <col min="1" max="1" width="13.625" customWidth="1"/>
    <col min="2" max="19" width="8.875" customWidth="1"/>
  </cols>
  <sheetData>
    <row r="1" spans="1:21" ht="21" x14ac:dyDescent="0.2">
      <c r="A1" s="168" t="s">
        <v>61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</row>
    <row r="2" spans="1:21" ht="21" customHeight="1" thickBot="1" x14ac:dyDescent="0.2">
      <c r="A2" s="2" t="s">
        <v>59</v>
      </c>
    </row>
    <row r="3" spans="1:21" ht="21" customHeight="1" x14ac:dyDescent="0.15">
      <c r="A3" s="121"/>
      <c r="B3" s="122" t="s">
        <v>0</v>
      </c>
      <c r="C3" s="122" t="s">
        <v>1</v>
      </c>
      <c r="D3" s="122" t="s">
        <v>2</v>
      </c>
      <c r="E3" s="122" t="s">
        <v>3</v>
      </c>
      <c r="F3" s="122" t="s">
        <v>4</v>
      </c>
      <c r="G3" s="122" t="s">
        <v>5</v>
      </c>
      <c r="H3" s="122" t="s">
        <v>6</v>
      </c>
      <c r="I3" s="122" t="s">
        <v>7</v>
      </c>
      <c r="J3" s="122" t="s">
        <v>8</v>
      </c>
      <c r="K3" s="122" t="s">
        <v>9</v>
      </c>
      <c r="L3" s="122" t="s">
        <v>79</v>
      </c>
      <c r="M3" s="122" t="s">
        <v>11</v>
      </c>
      <c r="N3" s="122" t="s">
        <v>12</v>
      </c>
      <c r="O3" s="122" t="s">
        <v>13</v>
      </c>
      <c r="P3" s="122" t="s">
        <v>14</v>
      </c>
      <c r="Q3" s="122" t="s">
        <v>15</v>
      </c>
      <c r="R3" s="128" t="s">
        <v>58</v>
      </c>
      <c r="S3" s="131" t="s">
        <v>16</v>
      </c>
    </row>
    <row r="4" spans="1:21" ht="38.25" customHeight="1" x14ac:dyDescent="0.15">
      <c r="A4" s="123" t="s">
        <v>151</v>
      </c>
      <c r="B4" s="124">
        <v>750</v>
      </c>
      <c r="C4" s="124">
        <v>850</v>
      </c>
      <c r="D4" s="124">
        <v>450</v>
      </c>
      <c r="E4" s="124">
        <v>900</v>
      </c>
      <c r="F4" s="124">
        <v>850</v>
      </c>
      <c r="G4" s="124">
        <v>800</v>
      </c>
      <c r="H4" s="124">
        <v>800</v>
      </c>
      <c r="I4" s="124">
        <v>300</v>
      </c>
      <c r="J4" s="124">
        <v>600</v>
      </c>
      <c r="K4" s="124">
        <v>300</v>
      </c>
      <c r="L4" s="124">
        <v>300</v>
      </c>
      <c r="M4" s="124">
        <v>650</v>
      </c>
      <c r="N4" s="124">
        <v>200</v>
      </c>
      <c r="O4" s="124">
        <v>650</v>
      </c>
      <c r="P4" s="124">
        <v>200</v>
      </c>
      <c r="Q4" s="124">
        <v>450</v>
      </c>
      <c r="R4" s="129">
        <v>10</v>
      </c>
      <c r="S4" s="132">
        <v>9060</v>
      </c>
      <c r="T4" s="21"/>
      <c r="U4" s="21"/>
    </row>
    <row r="5" spans="1:21" ht="38.25" customHeight="1" thickBot="1" x14ac:dyDescent="0.2">
      <c r="A5" s="127" t="s">
        <v>126</v>
      </c>
      <c r="B5" s="104">
        <v>500</v>
      </c>
      <c r="C5" s="104">
        <v>550</v>
      </c>
      <c r="D5" s="104">
        <v>300</v>
      </c>
      <c r="E5" s="104">
        <v>600</v>
      </c>
      <c r="F5" s="104">
        <v>550</v>
      </c>
      <c r="G5" s="104">
        <v>550</v>
      </c>
      <c r="H5" s="104">
        <v>550</v>
      </c>
      <c r="I5" s="104">
        <v>200</v>
      </c>
      <c r="J5" s="104">
        <v>400</v>
      </c>
      <c r="K5" s="104">
        <v>200</v>
      </c>
      <c r="L5" s="104">
        <v>200</v>
      </c>
      <c r="M5" s="104">
        <v>450</v>
      </c>
      <c r="N5" s="104">
        <v>150</v>
      </c>
      <c r="O5" s="104">
        <v>450</v>
      </c>
      <c r="P5" s="104">
        <v>150</v>
      </c>
      <c r="Q5" s="105">
        <v>300</v>
      </c>
      <c r="R5" s="106">
        <v>10</v>
      </c>
      <c r="S5" s="107">
        <v>6110</v>
      </c>
      <c r="T5" s="21"/>
      <c r="U5" s="21"/>
    </row>
    <row r="6" spans="1:21" ht="38.25" customHeight="1" thickTop="1" thickBot="1" x14ac:dyDescent="0.2">
      <c r="A6" s="125" t="s">
        <v>125</v>
      </c>
      <c r="B6" s="126">
        <v>5750</v>
      </c>
      <c r="C6" s="126">
        <v>6350</v>
      </c>
      <c r="D6" s="126">
        <v>3450</v>
      </c>
      <c r="E6" s="126">
        <v>6900</v>
      </c>
      <c r="F6" s="126">
        <v>6350</v>
      </c>
      <c r="G6" s="126">
        <v>6300</v>
      </c>
      <c r="H6" s="126">
        <v>6300</v>
      </c>
      <c r="I6" s="126">
        <v>2300</v>
      </c>
      <c r="J6" s="126">
        <v>4600</v>
      </c>
      <c r="K6" s="126">
        <v>2300</v>
      </c>
      <c r="L6" s="126">
        <v>2300</v>
      </c>
      <c r="M6" s="126">
        <v>5150</v>
      </c>
      <c r="N6" s="126">
        <v>1700</v>
      </c>
      <c r="O6" s="126">
        <v>5150</v>
      </c>
      <c r="P6" s="126">
        <v>1700</v>
      </c>
      <c r="Q6" s="126">
        <v>3450</v>
      </c>
      <c r="R6" s="130">
        <v>110</v>
      </c>
      <c r="S6" s="133">
        <v>70160</v>
      </c>
      <c r="T6" s="21"/>
      <c r="U6" s="9"/>
    </row>
    <row r="7" spans="1:21" ht="22.5" customHeight="1" x14ac:dyDescent="0.15">
      <c r="A7" s="135" t="s">
        <v>153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21"/>
      <c r="U7" s="9"/>
    </row>
    <row r="8" spans="1:21" ht="15.75" customHeight="1" x14ac:dyDescent="0.15">
      <c r="A8" s="135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1"/>
      <c r="U8" s="9"/>
    </row>
    <row r="9" spans="1:21" ht="20.25" customHeight="1" thickBot="1" x14ac:dyDescent="0.2">
      <c r="A9" s="10" t="s">
        <v>60</v>
      </c>
      <c r="B9" s="11"/>
      <c r="T9" s="21"/>
      <c r="U9" s="21"/>
    </row>
    <row r="10" spans="1:21" ht="29.25" customHeight="1" thickBot="1" x14ac:dyDescent="0.2">
      <c r="A10" s="4" t="s">
        <v>57</v>
      </c>
      <c r="B10" s="3">
        <v>2</v>
      </c>
      <c r="C10" s="3">
        <v>2</v>
      </c>
      <c r="D10" s="3">
        <v>2</v>
      </c>
      <c r="E10" s="3">
        <v>2</v>
      </c>
      <c r="F10" s="3">
        <v>2</v>
      </c>
      <c r="G10" s="3">
        <v>2</v>
      </c>
      <c r="H10" s="3">
        <v>2</v>
      </c>
      <c r="I10" s="3">
        <v>2</v>
      </c>
      <c r="J10" s="3">
        <v>2</v>
      </c>
      <c r="K10" s="3">
        <v>2</v>
      </c>
      <c r="L10" s="3">
        <v>2</v>
      </c>
      <c r="M10" s="3">
        <v>2</v>
      </c>
      <c r="N10" s="3">
        <v>2</v>
      </c>
      <c r="O10" s="3">
        <v>2</v>
      </c>
      <c r="P10" s="3">
        <v>2</v>
      </c>
      <c r="Q10" s="3">
        <v>2</v>
      </c>
      <c r="R10" s="3">
        <v>1</v>
      </c>
      <c r="S10" s="134">
        <f>SUM(B10:R10)</f>
        <v>33</v>
      </c>
      <c r="T10" s="21"/>
      <c r="U10" s="21"/>
    </row>
    <row r="11" spans="1:21" ht="29.2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9"/>
      <c r="T11" s="21"/>
      <c r="U11" s="21"/>
    </row>
    <row r="12" spans="1:21" ht="22.5" customHeight="1" x14ac:dyDescent="0.15">
      <c r="A12" s="169" t="s">
        <v>76</v>
      </c>
      <c r="B12" s="169"/>
      <c r="C12" s="169"/>
    </row>
    <row r="13" spans="1:21" ht="21.75" customHeight="1" x14ac:dyDescent="0.15">
      <c r="A13" s="166" t="s">
        <v>145</v>
      </c>
      <c r="B13" s="166"/>
      <c r="C13" s="166"/>
      <c r="D13" s="167" t="s">
        <v>146</v>
      </c>
      <c r="E13" s="167"/>
      <c r="F13" s="167" t="s">
        <v>147</v>
      </c>
      <c r="G13" s="167"/>
      <c r="H13" s="167"/>
      <c r="I13" s="167"/>
      <c r="J13" s="167"/>
      <c r="K13" s="167"/>
    </row>
    <row r="14" spans="1:21" ht="21.75" customHeight="1" x14ac:dyDescent="0.15">
      <c r="A14" s="166" t="s">
        <v>129</v>
      </c>
      <c r="B14" s="166"/>
      <c r="C14" s="166"/>
      <c r="D14" s="166" t="s">
        <v>30</v>
      </c>
      <c r="E14" s="166"/>
      <c r="F14" s="165" t="s">
        <v>69</v>
      </c>
      <c r="G14" s="165"/>
      <c r="H14" s="165"/>
      <c r="I14" s="165"/>
      <c r="J14" s="165"/>
      <c r="K14" s="165"/>
    </row>
    <row r="15" spans="1:21" ht="21.75" customHeight="1" x14ac:dyDescent="0.15">
      <c r="A15" s="166" t="s">
        <v>130</v>
      </c>
      <c r="B15" s="166"/>
      <c r="C15" s="166"/>
      <c r="D15" s="166" t="s">
        <v>47</v>
      </c>
      <c r="E15" s="166"/>
      <c r="F15" s="165" t="s">
        <v>62</v>
      </c>
      <c r="G15" s="165"/>
      <c r="H15" s="165"/>
      <c r="I15" s="165"/>
      <c r="J15" s="165"/>
      <c r="K15" s="165"/>
    </row>
    <row r="16" spans="1:21" ht="21.75" customHeight="1" x14ac:dyDescent="0.15">
      <c r="A16" s="166" t="s">
        <v>131</v>
      </c>
      <c r="B16" s="166"/>
      <c r="C16" s="166"/>
      <c r="D16" s="166" t="s">
        <v>31</v>
      </c>
      <c r="E16" s="166"/>
      <c r="F16" s="165" t="s">
        <v>41</v>
      </c>
      <c r="G16" s="165"/>
      <c r="H16" s="165"/>
      <c r="I16" s="165"/>
      <c r="J16" s="165"/>
      <c r="K16" s="165"/>
    </row>
    <row r="17" spans="1:16" ht="21.75" customHeight="1" x14ac:dyDescent="0.15">
      <c r="A17" s="166" t="s">
        <v>132</v>
      </c>
      <c r="B17" s="166"/>
      <c r="C17" s="166"/>
      <c r="D17" s="166" t="s">
        <v>63</v>
      </c>
      <c r="E17" s="166"/>
      <c r="F17" s="165" t="s">
        <v>64</v>
      </c>
      <c r="G17" s="165"/>
      <c r="H17" s="165"/>
      <c r="I17" s="165"/>
      <c r="J17" s="165"/>
      <c r="K17" s="165"/>
    </row>
    <row r="18" spans="1:16" ht="21.75" customHeight="1" x14ac:dyDescent="0.15">
      <c r="A18" s="166" t="s">
        <v>133</v>
      </c>
      <c r="B18" s="166"/>
      <c r="C18" s="166"/>
      <c r="D18" s="166" t="s">
        <v>32</v>
      </c>
      <c r="E18" s="166"/>
      <c r="F18" s="165" t="s">
        <v>42</v>
      </c>
      <c r="G18" s="165"/>
      <c r="H18" s="165"/>
      <c r="I18" s="165"/>
      <c r="J18" s="165"/>
      <c r="K18" s="165"/>
    </row>
    <row r="19" spans="1:16" ht="21.75" customHeight="1" x14ac:dyDescent="0.15">
      <c r="A19" s="166" t="s">
        <v>134</v>
      </c>
      <c r="B19" s="166"/>
      <c r="C19" s="166"/>
      <c r="D19" s="166" t="s">
        <v>77</v>
      </c>
      <c r="E19" s="166"/>
      <c r="F19" s="165" t="s">
        <v>78</v>
      </c>
      <c r="G19" s="165"/>
      <c r="H19" s="165"/>
      <c r="I19" s="165"/>
      <c r="J19" s="165"/>
      <c r="K19" s="165"/>
    </row>
    <row r="20" spans="1:16" ht="21.75" customHeight="1" x14ac:dyDescent="0.15">
      <c r="A20" s="166" t="s">
        <v>135</v>
      </c>
      <c r="B20" s="166"/>
      <c r="C20" s="166"/>
      <c r="D20" s="166" t="s">
        <v>65</v>
      </c>
      <c r="E20" s="166"/>
      <c r="F20" s="165" t="s">
        <v>66</v>
      </c>
      <c r="G20" s="165"/>
      <c r="H20" s="165"/>
      <c r="I20" s="165"/>
      <c r="J20" s="165"/>
      <c r="K20" s="165"/>
    </row>
    <row r="21" spans="1:16" ht="21.75" customHeight="1" x14ac:dyDescent="0.15">
      <c r="A21" s="166" t="s">
        <v>136</v>
      </c>
      <c r="B21" s="166"/>
      <c r="C21" s="166"/>
      <c r="D21" s="166" t="s">
        <v>34</v>
      </c>
      <c r="E21" s="166"/>
      <c r="F21" s="165" t="s">
        <v>43</v>
      </c>
      <c r="G21" s="165"/>
      <c r="H21" s="165"/>
      <c r="I21" s="165"/>
      <c r="J21" s="165"/>
      <c r="K21" s="165"/>
    </row>
    <row r="22" spans="1:16" ht="21.75" customHeight="1" x14ac:dyDescent="0.15">
      <c r="A22" s="166" t="s">
        <v>137</v>
      </c>
      <c r="B22" s="166"/>
      <c r="C22" s="166"/>
      <c r="D22" s="166" t="s">
        <v>35</v>
      </c>
      <c r="E22" s="166"/>
      <c r="F22" s="165" t="s">
        <v>44</v>
      </c>
      <c r="G22" s="165"/>
      <c r="H22" s="165"/>
      <c r="I22" s="165"/>
      <c r="J22" s="165"/>
      <c r="K22" s="165"/>
    </row>
    <row r="23" spans="1:16" ht="21.75" customHeight="1" x14ac:dyDescent="0.15">
      <c r="A23" s="166" t="s">
        <v>138</v>
      </c>
      <c r="B23" s="166"/>
      <c r="C23" s="166"/>
      <c r="D23" s="166" t="s">
        <v>36</v>
      </c>
      <c r="E23" s="166"/>
      <c r="F23" s="165" t="s">
        <v>75</v>
      </c>
      <c r="G23" s="165"/>
      <c r="H23" s="165"/>
      <c r="I23" s="165"/>
      <c r="J23" s="165"/>
      <c r="K23" s="165"/>
    </row>
    <row r="24" spans="1:16" ht="21.75" customHeight="1" x14ac:dyDescent="0.15">
      <c r="A24" s="166" t="s">
        <v>139</v>
      </c>
      <c r="B24" s="166"/>
      <c r="C24" s="166"/>
      <c r="D24" s="166" t="s">
        <v>80</v>
      </c>
      <c r="E24" s="166"/>
      <c r="F24" s="165" t="s">
        <v>81</v>
      </c>
      <c r="G24" s="165"/>
      <c r="H24" s="165"/>
      <c r="I24" s="165"/>
      <c r="J24" s="165"/>
      <c r="K24" s="165"/>
      <c r="O24" s="1"/>
      <c r="P24" s="1"/>
    </row>
    <row r="25" spans="1:16" ht="21.75" customHeight="1" x14ac:dyDescent="0.15">
      <c r="A25" s="166" t="s">
        <v>140</v>
      </c>
      <c r="B25" s="166"/>
      <c r="C25" s="166"/>
      <c r="D25" s="166" t="s">
        <v>67</v>
      </c>
      <c r="E25" s="166"/>
      <c r="F25" s="165" t="s">
        <v>68</v>
      </c>
      <c r="G25" s="165"/>
      <c r="H25" s="165"/>
      <c r="I25" s="165"/>
      <c r="J25" s="165"/>
      <c r="K25" s="165"/>
      <c r="O25" s="1"/>
      <c r="P25" s="1"/>
    </row>
    <row r="26" spans="1:16" ht="21.75" customHeight="1" x14ac:dyDescent="0.15">
      <c r="A26" s="166" t="s">
        <v>141</v>
      </c>
      <c r="B26" s="166"/>
      <c r="C26" s="166"/>
      <c r="D26" s="166" t="s">
        <v>38</v>
      </c>
      <c r="E26" s="166"/>
      <c r="F26" s="165" t="s">
        <v>51</v>
      </c>
      <c r="G26" s="165"/>
      <c r="H26" s="165"/>
      <c r="I26" s="165"/>
      <c r="J26" s="165"/>
      <c r="K26" s="165"/>
      <c r="O26" s="1"/>
      <c r="P26" s="1"/>
    </row>
    <row r="27" spans="1:16" ht="21.75" customHeight="1" x14ac:dyDescent="0.15">
      <c r="A27" s="166" t="s">
        <v>142</v>
      </c>
      <c r="B27" s="166"/>
      <c r="C27" s="166"/>
      <c r="D27" s="166" t="s">
        <v>39</v>
      </c>
      <c r="E27" s="166"/>
      <c r="F27" s="165" t="s">
        <v>52</v>
      </c>
      <c r="G27" s="165"/>
      <c r="H27" s="165"/>
      <c r="I27" s="165"/>
      <c r="J27" s="165"/>
      <c r="K27" s="165"/>
      <c r="O27" s="5"/>
      <c r="P27" s="5"/>
    </row>
    <row r="28" spans="1:16" ht="21.75" customHeight="1" x14ac:dyDescent="0.15">
      <c r="A28" s="166" t="s">
        <v>143</v>
      </c>
      <c r="B28" s="166"/>
      <c r="C28" s="166"/>
      <c r="D28" s="166" t="s">
        <v>40</v>
      </c>
      <c r="E28" s="166"/>
      <c r="F28" s="165" t="s">
        <v>53</v>
      </c>
      <c r="G28" s="165"/>
      <c r="H28" s="165"/>
      <c r="I28" s="165"/>
      <c r="J28" s="165"/>
      <c r="K28" s="165"/>
      <c r="O28" s="5"/>
      <c r="P28" s="5"/>
    </row>
    <row r="29" spans="1:16" ht="21.75" customHeight="1" x14ac:dyDescent="0.15">
      <c r="A29" s="166" t="s">
        <v>144</v>
      </c>
      <c r="B29" s="166"/>
      <c r="C29" s="166"/>
      <c r="D29" s="166" t="s">
        <v>56</v>
      </c>
      <c r="E29" s="166"/>
      <c r="F29" s="165" t="s">
        <v>55</v>
      </c>
      <c r="G29" s="165"/>
      <c r="H29" s="165"/>
      <c r="I29" s="165"/>
      <c r="J29" s="165"/>
      <c r="K29" s="165"/>
      <c r="O29" s="5"/>
      <c r="P29" s="5"/>
    </row>
    <row r="30" spans="1:16" ht="21.75" customHeight="1" x14ac:dyDescent="0.15">
      <c r="A30" s="166" t="s">
        <v>45</v>
      </c>
      <c r="B30" s="166"/>
      <c r="C30" s="166"/>
      <c r="D30" s="166" t="s">
        <v>54</v>
      </c>
      <c r="E30" s="166"/>
      <c r="F30" s="165" t="s">
        <v>46</v>
      </c>
      <c r="G30" s="165"/>
      <c r="H30" s="165"/>
      <c r="I30" s="165"/>
      <c r="J30" s="165"/>
      <c r="K30" s="165"/>
      <c r="O30" s="5"/>
      <c r="P30" s="5"/>
    </row>
  </sheetData>
  <mergeCells count="56">
    <mergeCell ref="A1:S1"/>
    <mergeCell ref="A12:C12"/>
    <mergeCell ref="A14:C14"/>
    <mergeCell ref="A15:C15"/>
    <mergeCell ref="A16:C16"/>
    <mergeCell ref="F14:K14"/>
    <mergeCell ref="F15:K15"/>
    <mergeCell ref="F16:K16"/>
    <mergeCell ref="D14:E14"/>
    <mergeCell ref="D15:E15"/>
    <mergeCell ref="D16:E16"/>
    <mergeCell ref="A26:C26"/>
    <mergeCell ref="A17:C17"/>
    <mergeCell ref="A18:C18"/>
    <mergeCell ref="A19:C19"/>
    <mergeCell ref="A20:C20"/>
    <mergeCell ref="A21:C21"/>
    <mergeCell ref="D17:E17"/>
    <mergeCell ref="D18:E18"/>
    <mergeCell ref="D30:E30"/>
    <mergeCell ref="A27:C27"/>
    <mergeCell ref="A28:C28"/>
    <mergeCell ref="A29:C29"/>
    <mergeCell ref="A30:C30"/>
    <mergeCell ref="D19:E19"/>
    <mergeCell ref="D20:E20"/>
    <mergeCell ref="D21:E21"/>
    <mergeCell ref="D22:E22"/>
    <mergeCell ref="D23:E23"/>
    <mergeCell ref="A22:C22"/>
    <mergeCell ref="A23:C23"/>
    <mergeCell ref="A24:C24"/>
    <mergeCell ref="A25:C25"/>
    <mergeCell ref="D28:E28"/>
    <mergeCell ref="D29:E29"/>
    <mergeCell ref="D24:E24"/>
    <mergeCell ref="D25:E25"/>
    <mergeCell ref="F27:K27"/>
    <mergeCell ref="F28:K28"/>
    <mergeCell ref="F29:K29"/>
    <mergeCell ref="F30:K30"/>
    <mergeCell ref="A13:C13"/>
    <mergeCell ref="D13:E13"/>
    <mergeCell ref="F13:K13"/>
    <mergeCell ref="F22:K22"/>
    <mergeCell ref="F23:K23"/>
    <mergeCell ref="F24:K24"/>
    <mergeCell ref="F25:K25"/>
    <mergeCell ref="F26:K26"/>
    <mergeCell ref="F17:K17"/>
    <mergeCell ref="F18:K18"/>
    <mergeCell ref="F19:K19"/>
    <mergeCell ref="F20:K20"/>
    <mergeCell ref="F21:K21"/>
    <mergeCell ref="D26:E26"/>
    <mergeCell ref="D27:E27"/>
  </mergeCells>
  <phoneticPr fontId="7"/>
  <pageMargins left="0.35433070866141736" right="0.31496062992125984" top="0.74803149606299213" bottom="0.51181102362204722" header="0.51181102362204722" footer="0.51181102362204722"/>
  <pageSetup paperSize="9" scale="77" orientation="landscape" horizontalDpi="300" verticalDpi="300" r:id="rId1"/>
  <headerFooter alignWithMargins="0">
    <oddHeader>&amp;R&amp;12別紙１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30"/>
  <sheetViews>
    <sheetView view="pageBreakPreview" topLeftCell="A4" zoomScaleNormal="100" workbookViewId="0">
      <selection activeCell="D4" sqref="D4"/>
    </sheetView>
  </sheetViews>
  <sheetFormatPr defaultRowHeight="13.5" x14ac:dyDescent="0.15"/>
  <cols>
    <col min="1" max="1" width="14.75" customWidth="1"/>
    <col min="2" max="18" width="8.125" customWidth="1"/>
    <col min="19" max="19" width="9.75" customWidth="1"/>
    <col min="20" max="20" width="11.5" customWidth="1"/>
  </cols>
  <sheetData>
    <row r="1" spans="1:23" ht="21" x14ac:dyDescent="0.2">
      <c r="A1" s="168" t="s">
        <v>61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</row>
    <row r="2" spans="1:23" ht="21" customHeight="1" thickBot="1" x14ac:dyDescent="0.2">
      <c r="A2" s="2" t="s">
        <v>59</v>
      </c>
    </row>
    <row r="3" spans="1:23" ht="30.75" customHeight="1" thickBot="1" x14ac:dyDescent="0.2">
      <c r="A3" s="53"/>
      <c r="B3" s="56" t="s">
        <v>0</v>
      </c>
      <c r="C3" s="57" t="s">
        <v>1</v>
      </c>
      <c r="D3" s="57" t="s">
        <v>2</v>
      </c>
      <c r="E3" s="57" t="s">
        <v>3</v>
      </c>
      <c r="F3" s="57" t="s">
        <v>4</v>
      </c>
      <c r="G3" s="57" t="s">
        <v>5</v>
      </c>
      <c r="H3" s="57" t="s">
        <v>6</v>
      </c>
      <c r="I3" s="57" t="s">
        <v>7</v>
      </c>
      <c r="J3" s="57" t="s">
        <v>8</v>
      </c>
      <c r="K3" s="57" t="s">
        <v>9</v>
      </c>
      <c r="L3" s="57" t="s">
        <v>10</v>
      </c>
      <c r="M3" s="57" t="s">
        <v>11</v>
      </c>
      <c r="N3" s="57" t="s">
        <v>12</v>
      </c>
      <c r="O3" s="57" t="s">
        <v>13</v>
      </c>
      <c r="P3" s="57" t="s">
        <v>14</v>
      </c>
      <c r="Q3" s="57" t="s">
        <v>15</v>
      </c>
      <c r="R3" s="61" t="s">
        <v>58</v>
      </c>
      <c r="S3" s="52" t="s">
        <v>16</v>
      </c>
    </row>
    <row r="4" spans="1:23" ht="42" customHeight="1" thickBot="1" x14ac:dyDescent="0.2">
      <c r="A4" s="54" t="s">
        <v>152</v>
      </c>
      <c r="B4" s="58">
        <f>B26</f>
        <v>500</v>
      </c>
      <c r="C4" s="59">
        <f t="shared" ref="C4:R4" si="0">C26</f>
        <v>630</v>
      </c>
      <c r="D4" s="59">
        <f t="shared" si="0"/>
        <v>320</v>
      </c>
      <c r="E4" s="59">
        <f t="shared" si="0"/>
        <v>620</v>
      </c>
      <c r="F4" s="59">
        <f t="shared" si="0"/>
        <v>570</v>
      </c>
      <c r="G4" s="59">
        <f t="shared" si="0"/>
        <v>510</v>
      </c>
      <c r="H4" s="59">
        <f t="shared" si="0"/>
        <v>590</v>
      </c>
      <c r="I4" s="59">
        <f t="shared" si="0"/>
        <v>190</v>
      </c>
      <c r="J4" s="59">
        <f t="shared" si="0"/>
        <v>390</v>
      </c>
      <c r="K4" s="59">
        <f t="shared" si="0"/>
        <v>200</v>
      </c>
      <c r="L4" s="59">
        <f t="shared" si="0"/>
        <v>190</v>
      </c>
      <c r="M4" s="59">
        <f t="shared" si="0"/>
        <v>440</v>
      </c>
      <c r="N4" s="59">
        <f t="shared" si="0"/>
        <v>190</v>
      </c>
      <c r="O4" s="59">
        <f t="shared" si="0"/>
        <v>500</v>
      </c>
      <c r="P4" s="59">
        <f t="shared" si="0"/>
        <v>190</v>
      </c>
      <c r="Q4" s="60">
        <f t="shared" si="0"/>
        <v>300</v>
      </c>
      <c r="R4" s="62">
        <f t="shared" si="0"/>
        <v>10</v>
      </c>
      <c r="S4" s="63">
        <f>SUM(B4:R4)</f>
        <v>6340</v>
      </c>
      <c r="T4" s="21"/>
      <c r="U4" s="21"/>
      <c r="V4" s="21"/>
      <c r="W4" s="21"/>
    </row>
    <row r="5" spans="1:23" ht="42" customHeight="1" thickTop="1" thickBot="1" x14ac:dyDescent="0.2">
      <c r="A5" s="55" t="s">
        <v>74</v>
      </c>
      <c r="B5" s="65">
        <f>B27</f>
        <v>5500</v>
      </c>
      <c r="C5" s="66">
        <f t="shared" ref="C5:R5" si="1">C27</f>
        <v>6930</v>
      </c>
      <c r="D5" s="66">
        <f t="shared" si="1"/>
        <v>3520</v>
      </c>
      <c r="E5" s="66">
        <f t="shared" si="1"/>
        <v>6820</v>
      </c>
      <c r="F5" s="66">
        <f t="shared" si="1"/>
        <v>6270</v>
      </c>
      <c r="G5" s="66">
        <f t="shared" si="1"/>
        <v>5610</v>
      </c>
      <c r="H5" s="66">
        <f t="shared" si="1"/>
        <v>6490</v>
      </c>
      <c r="I5" s="66">
        <f t="shared" si="1"/>
        <v>2090</v>
      </c>
      <c r="J5" s="66">
        <f t="shared" si="1"/>
        <v>4290</v>
      </c>
      <c r="K5" s="66">
        <f t="shared" si="1"/>
        <v>2200</v>
      </c>
      <c r="L5" s="66">
        <f t="shared" si="1"/>
        <v>2090</v>
      </c>
      <c r="M5" s="66">
        <f t="shared" si="1"/>
        <v>4840</v>
      </c>
      <c r="N5" s="66">
        <f t="shared" si="1"/>
        <v>2090</v>
      </c>
      <c r="O5" s="66">
        <f t="shared" si="1"/>
        <v>5500</v>
      </c>
      <c r="P5" s="66">
        <f t="shared" si="1"/>
        <v>2090</v>
      </c>
      <c r="Q5" s="66">
        <f t="shared" si="1"/>
        <v>3300</v>
      </c>
      <c r="R5" s="67">
        <f t="shared" si="1"/>
        <v>110</v>
      </c>
      <c r="S5" s="68">
        <f>SUM(B5:R5)</f>
        <v>69740</v>
      </c>
      <c r="U5" s="21"/>
      <c r="V5" s="9"/>
      <c r="W5" s="21"/>
    </row>
    <row r="6" spans="1:23" ht="27" customHeight="1" x14ac:dyDescent="0.15">
      <c r="B6" s="6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21"/>
      <c r="V6" s="9"/>
      <c r="W6" s="21"/>
    </row>
    <row r="7" spans="1:23" ht="14.25" thickBot="1" x14ac:dyDescent="0.2">
      <c r="A7" s="20" t="s">
        <v>82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ht="14.25" thickBot="1" x14ac:dyDescent="0.2">
      <c r="A8" s="27" t="s">
        <v>83</v>
      </c>
      <c r="B8" s="24" t="s">
        <v>84</v>
      </c>
      <c r="C8" s="23" t="s">
        <v>85</v>
      </c>
      <c r="D8" s="23" t="s">
        <v>86</v>
      </c>
      <c r="E8" s="23" t="s">
        <v>87</v>
      </c>
      <c r="F8" s="23" t="s">
        <v>88</v>
      </c>
      <c r="G8" s="23" t="s">
        <v>89</v>
      </c>
      <c r="H8" s="23" t="s">
        <v>90</v>
      </c>
      <c r="I8" s="23" t="s">
        <v>91</v>
      </c>
      <c r="J8" s="23" t="s">
        <v>92</v>
      </c>
      <c r="K8" s="23" t="s">
        <v>93</v>
      </c>
      <c r="L8" s="23" t="s">
        <v>94</v>
      </c>
      <c r="M8" s="23" t="s">
        <v>95</v>
      </c>
      <c r="N8" s="23" t="s">
        <v>96</v>
      </c>
      <c r="O8" s="23" t="s">
        <v>97</v>
      </c>
      <c r="P8" s="23" t="s">
        <v>98</v>
      </c>
      <c r="Q8" s="36" t="s">
        <v>99</v>
      </c>
      <c r="R8" s="45" t="s">
        <v>72</v>
      </c>
      <c r="T8" s="21"/>
      <c r="U8" s="21"/>
      <c r="V8" s="21"/>
      <c r="W8" s="21"/>
    </row>
    <row r="9" spans="1:23" x14ac:dyDescent="0.15">
      <c r="A9" s="28" t="s">
        <v>100</v>
      </c>
      <c r="B9" s="25">
        <v>938</v>
      </c>
      <c r="C9" s="22">
        <v>1065</v>
      </c>
      <c r="D9" s="22">
        <v>557</v>
      </c>
      <c r="E9" s="22">
        <v>1199</v>
      </c>
      <c r="F9" s="22">
        <v>1101</v>
      </c>
      <c r="G9" s="22">
        <v>1083</v>
      </c>
      <c r="H9" s="22">
        <v>1261</v>
      </c>
      <c r="I9" s="22">
        <v>442</v>
      </c>
      <c r="J9" s="22">
        <v>924</v>
      </c>
      <c r="K9" s="22">
        <v>522</v>
      </c>
      <c r="L9" s="22">
        <v>445</v>
      </c>
      <c r="M9" s="22">
        <v>1062</v>
      </c>
      <c r="N9" s="22">
        <v>415</v>
      </c>
      <c r="O9" s="22">
        <v>1187</v>
      </c>
      <c r="P9" s="22">
        <v>486</v>
      </c>
      <c r="Q9" s="37">
        <v>585</v>
      </c>
      <c r="R9" s="41">
        <v>13272</v>
      </c>
      <c r="T9" s="21"/>
      <c r="U9" s="21"/>
      <c r="V9" s="21"/>
      <c r="W9" s="21"/>
    </row>
    <row r="10" spans="1:23" x14ac:dyDescent="0.15">
      <c r="A10" s="29" t="s">
        <v>102</v>
      </c>
      <c r="B10" s="26">
        <v>733</v>
      </c>
      <c r="C10" s="19">
        <v>989</v>
      </c>
      <c r="D10" s="19">
        <v>478</v>
      </c>
      <c r="E10" s="19">
        <v>923</v>
      </c>
      <c r="F10" s="19">
        <v>868</v>
      </c>
      <c r="G10" s="19">
        <v>870</v>
      </c>
      <c r="H10" s="19">
        <v>970</v>
      </c>
      <c r="I10" s="19">
        <v>318</v>
      </c>
      <c r="J10" s="19">
        <v>646</v>
      </c>
      <c r="K10" s="19">
        <v>406</v>
      </c>
      <c r="L10" s="19">
        <v>388</v>
      </c>
      <c r="M10" s="19">
        <v>767</v>
      </c>
      <c r="N10" s="19">
        <v>299</v>
      </c>
      <c r="O10" s="19">
        <v>855</v>
      </c>
      <c r="P10" s="19">
        <v>292</v>
      </c>
      <c r="Q10" s="38">
        <v>510</v>
      </c>
      <c r="R10" s="42">
        <v>10312</v>
      </c>
      <c r="T10" s="21"/>
      <c r="U10" s="21"/>
      <c r="V10" s="21"/>
      <c r="W10" s="21"/>
    </row>
    <row r="11" spans="1:23" x14ac:dyDescent="0.15">
      <c r="A11" s="29" t="s">
        <v>103</v>
      </c>
      <c r="B11" s="26">
        <v>566</v>
      </c>
      <c r="C11" s="19">
        <v>650</v>
      </c>
      <c r="D11" s="19">
        <v>390</v>
      </c>
      <c r="E11" s="19">
        <v>729</v>
      </c>
      <c r="F11" s="19">
        <v>623</v>
      </c>
      <c r="G11" s="19">
        <v>692</v>
      </c>
      <c r="H11" s="19">
        <v>732</v>
      </c>
      <c r="I11" s="19">
        <v>242</v>
      </c>
      <c r="J11" s="19">
        <v>484</v>
      </c>
      <c r="K11" s="19">
        <v>242</v>
      </c>
      <c r="L11" s="19">
        <v>242</v>
      </c>
      <c r="M11" s="19">
        <v>553</v>
      </c>
      <c r="N11" s="19">
        <v>227</v>
      </c>
      <c r="O11" s="19">
        <v>623</v>
      </c>
      <c r="P11" s="19">
        <v>224</v>
      </c>
      <c r="Q11" s="38">
        <v>429</v>
      </c>
      <c r="R11" s="42">
        <v>7648</v>
      </c>
      <c r="T11" s="21"/>
      <c r="U11" s="21"/>
      <c r="V11" s="21"/>
      <c r="W11" s="21"/>
    </row>
    <row r="12" spans="1:23" x14ac:dyDescent="0.15">
      <c r="A12" s="29" t="s">
        <v>104</v>
      </c>
      <c r="B12" s="26">
        <v>600</v>
      </c>
      <c r="C12" s="19">
        <v>702</v>
      </c>
      <c r="D12" s="19">
        <v>384</v>
      </c>
      <c r="E12" s="19">
        <v>776</v>
      </c>
      <c r="F12" s="19">
        <v>677</v>
      </c>
      <c r="G12" s="19">
        <v>726</v>
      </c>
      <c r="H12" s="19">
        <v>738</v>
      </c>
      <c r="I12" s="19">
        <v>259</v>
      </c>
      <c r="J12" s="19">
        <v>571</v>
      </c>
      <c r="K12" s="19">
        <v>325</v>
      </c>
      <c r="L12" s="19">
        <v>306</v>
      </c>
      <c r="M12" s="19">
        <v>637</v>
      </c>
      <c r="N12" s="19">
        <v>207</v>
      </c>
      <c r="O12" s="19">
        <v>634</v>
      </c>
      <c r="P12" s="19">
        <v>215</v>
      </c>
      <c r="Q12" s="38">
        <v>417</v>
      </c>
      <c r="R12" s="42">
        <v>8174</v>
      </c>
      <c r="T12" s="21"/>
      <c r="U12" s="21"/>
      <c r="V12" s="21"/>
      <c r="W12" s="21"/>
    </row>
    <row r="13" spans="1:23" x14ac:dyDescent="0.15">
      <c r="A13" s="29" t="s">
        <v>105</v>
      </c>
      <c r="B13" s="26">
        <v>632</v>
      </c>
      <c r="C13" s="19">
        <v>710</v>
      </c>
      <c r="D13" s="19">
        <v>378</v>
      </c>
      <c r="E13" s="19">
        <v>746</v>
      </c>
      <c r="F13" s="19">
        <v>742</v>
      </c>
      <c r="G13" s="19">
        <v>695</v>
      </c>
      <c r="H13" s="19">
        <v>731</v>
      </c>
      <c r="I13" s="19">
        <v>232</v>
      </c>
      <c r="J13" s="19">
        <v>518</v>
      </c>
      <c r="K13" s="19">
        <v>323</v>
      </c>
      <c r="L13" s="19">
        <v>325</v>
      </c>
      <c r="M13" s="19">
        <v>631</v>
      </c>
      <c r="N13" s="19">
        <v>228</v>
      </c>
      <c r="O13" s="19">
        <v>642</v>
      </c>
      <c r="P13" s="19">
        <v>260</v>
      </c>
      <c r="Q13" s="38">
        <v>420</v>
      </c>
      <c r="R13" s="42">
        <v>8213</v>
      </c>
      <c r="T13" s="21"/>
      <c r="U13" s="21"/>
      <c r="V13" s="21"/>
      <c r="W13" s="21"/>
    </row>
    <row r="14" spans="1:23" x14ac:dyDescent="0.15">
      <c r="A14" s="29" t="s">
        <v>106</v>
      </c>
      <c r="B14" s="26">
        <v>513</v>
      </c>
      <c r="C14" s="19">
        <v>595</v>
      </c>
      <c r="D14" s="19">
        <v>339</v>
      </c>
      <c r="E14" s="19">
        <v>686</v>
      </c>
      <c r="F14" s="19">
        <v>621</v>
      </c>
      <c r="G14" s="19">
        <v>625</v>
      </c>
      <c r="H14" s="19">
        <v>599</v>
      </c>
      <c r="I14" s="19">
        <v>199</v>
      </c>
      <c r="J14" s="19">
        <v>477</v>
      </c>
      <c r="K14" s="19">
        <v>274</v>
      </c>
      <c r="L14" s="19">
        <v>279</v>
      </c>
      <c r="M14" s="19">
        <v>494</v>
      </c>
      <c r="N14" s="19">
        <v>203</v>
      </c>
      <c r="O14" s="19">
        <v>503</v>
      </c>
      <c r="P14" s="19">
        <v>212</v>
      </c>
      <c r="Q14" s="38">
        <v>372</v>
      </c>
      <c r="R14" s="42">
        <v>6991</v>
      </c>
      <c r="T14" s="21"/>
      <c r="U14" s="21"/>
      <c r="V14" s="21"/>
      <c r="W14" s="21"/>
    </row>
    <row r="15" spans="1:23" x14ac:dyDescent="0.15">
      <c r="A15" s="29" t="s">
        <v>107</v>
      </c>
      <c r="B15" s="26">
        <v>701</v>
      </c>
      <c r="C15" s="19">
        <v>793</v>
      </c>
      <c r="D15" s="19">
        <v>446</v>
      </c>
      <c r="E15" s="19">
        <v>902</v>
      </c>
      <c r="F15" s="19">
        <v>889</v>
      </c>
      <c r="G15" s="19">
        <v>875</v>
      </c>
      <c r="H15" s="19">
        <v>902</v>
      </c>
      <c r="I15" s="19">
        <v>302</v>
      </c>
      <c r="J15" s="19">
        <v>611</v>
      </c>
      <c r="K15" s="19">
        <v>358</v>
      </c>
      <c r="L15" s="19">
        <v>381</v>
      </c>
      <c r="M15" s="19">
        <v>722</v>
      </c>
      <c r="N15" s="19">
        <v>267</v>
      </c>
      <c r="O15" s="19">
        <v>759</v>
      </c>
      <c r="P15" s="19">
        <v>266</v>
      </c>
      <c r="Q15" s="38">
        <v>503</v>
      </c>
      <c r="R15" s="42">
        <v>9677</v>
      </c>
    </row>
    <row r="16" spans="1:23" x14ac:dyDescent="0.15">
      <c r="A16" s="29" t="s">
        <v>108</v>
      </c>
      <c r="B16" s="26">
        <v>571</v>
      </c>
      <c r="C16" s="19">
        <v>626</v>
      </c>
      <c r="D16" s="19">
        <v>345</v>
      </c>
      <c r="E16" s="19">
        <v>687</v>
      </c>
      <c r="F16" s="19">
        <v>617</v>
      </c>
      <c r="G16" s="19">
        <v>636</v>
      </c>
      <c r="H16" s="19">
        <v>586</v>
      </c>
      <c r="I16" s="19">
        <v>217</v>
      </c>
      <c r="J16" s="19">
        <v>425</v>
      </c>
      <c r="K16" s="19">
        <v>247</v>
      </c>
      <c r="L16" s="19">
        <v>261</v>
      </c>
      <c r="M16" s="19">
        <v>487</v>
      </c>
      <c r="N16" s="19">
        <v>218</v>
      </c>
      <c r="O16" s="19">
        <v>546</v>
      </c>
      <c r="P16" s="19">
        <v>210</v>
      </c>
      <c r="Q16" s="38">
        <v>384</v>
      </c>
      <c r="R16" s="42">
        <v>7063</v>
      </c>
    </row>
    <row r="17" spans="1:21" ht="14.25" thickBot="1" x14ac:dyDescent="0.2">
      <c r="A17" s="33" t="s">
        <v>109</v>
      </c>
      <c r="B17" s="34">
        <v>419</v>
      </c>
      <c r="C17" s="35">
        <v>478</v>
      </c>
      <c r="D17" s="35">
        <v>263</v>
      </c>
      <c r="E17" s="35">
        <v>505</v>
      </c>
      <c r="F17" s="35">
        <v>483</v>
      </c>
      <c r="G17" s="35">
        <v>470</v>
      </c>
      <c r="H17" s="35">
        <v>491</v>
      </c>
      <c r="I17" s="35">
        <v>177</v>
      </c>
      <c r="J17" s="35">
        <v>338</v>
      </c>
      <c r="K17" s="35">
        <v>210</v>
      </c>
      <c r="L17" s="35">
        <v>208</v>
      </c>
      <c r="M17" s="35">
        <v>390</v>
      </c>
      <c r="N17" s="35">
        <v>144</v>
      </c>
      <c r="O17" s="35">
        <v>411</v>
      </c>
      <c r="P17" s="35">
        <v>174</v>
      </c>
      <c r="Q17" s="39">
        <v>275</v>
      </c>
      <c r="R17" s="43">
        <v>5436</v>
      </c>
    </row>
    <row r="18" spans="1:21" ht="15" thickTop="1" thickBot="1" x14ac:dyDescent="0.2">
      <c r="A18" s="30" t="s">
        <v>110</v>
      </c>
      <c r="B18" s="31">
        <f t="shared" ref="B18:Q18" si="2">SUM(B9,B10,B11,B12,B13,B14,B15,B16,B17)</f>
        <v>5673</v>
      </c>
      <c r="C18" s="32">
        <f t="shared" si="2"/>
        <v>6608</v>
      </c>
      <c r="D18" s="32">
        <f t="shared" si="2"/>
        <v>3580</v>
      </c>
      <c r="E18" s="32">
        <f t="shared" si="2"/>
        <v>7153</v>
      </c>
      <c r="F18" s="32">
        <f t="shared" si="2"/>
        <v>6621</v>
      </c>
      <c r="G18" s="32">
        <f t="shared" si="2"/>
        <v>6672</v>
      </c>
      <c r="H18" s="32">
        <f t="shared" si="2"/>
        <v>7010</v>
      </c>
      <c r="I18" s="32">
        <f t="shared" si="2"/>
        <v>2388</v>
      </c>
      <c r="J18" s="32">
        <f t="shared" si="2"/>
        <v>4994</v>
      </c>
      <c r="K18" s="32">
        <f t="shared" si="2"/>
        <v>2907</v>
      </c>
      <c r="L18" s="32">
        <f t="shared" si="2"/>
        <v>2835</v>
      </c>
      <c r="M18" s="32">
        <f t="shared" si="2"/>
        <v>5743</v>
      </c>
      <c r="N18" s="32">
        <f t="shared" si="2"/>
        <v>2208</v>
      </c>
      <c r="O18" s="32">
        <f t="shared" si="2"/>
        <v>6160</v>
      </c>
      <c r="P18" s="32">
        <f t="shared" si="2"/>
        <v>2339</v>
      </c>
      <c r="Q18" s="40">
        <f t="shared" si="2"/>
        <v>3895</v>
      </c>
      <c r="R18" s="44">
        <f>SUM(B18:Q18)</f>
        <v>76786</v>
      </c>
    </row>
    <row r="19" spans="1:21" hidden="1" x14ac:dyDescent="0.15">
      <c r="A19" s="16" t="s">
        <v>101</v>
      </c>
      <c r="B19" s="17">
        <f>B18/R18</f>
        <v>7.3880655327794129E-2</v>
      </c>
      <c r="C19" s="17">
        <f>C18/R18</f>
        <v>8.6057354205193656E-2</v>
      </c>
      <c r="D19" s="17">
        <f>D18/R18</f>
        <v>4.6623082332716899E-2</v>
      </c>
      <c r="E19" s="17">
        <f>E18/R18</f>
        <v>9.3155002213945251E-2</v>
      </c>
      <c r="F19" s="17">
        <f>F18/R18</f>
        <v>8.6226655900815255E-2</v>
      </c>
      <c r="G19" s="17">
        <f>G18/R18</f>
        <v>8.6890839475946141E-2</v>
      </c>
      <c r="H19" s="17">
        <f>H18/R18</f>
        <v>9.1292683562107679E-2</v>
      </c>
      <c r="I19" s="17">
        <f>I18/R18</f>
        <v>3.1099419164951944E-2</v>
      </c>
      <c r="J19" s="17">
        <f>J18/R18</f>
        <v>6.5037897533404526E-2</v>
      </c>
      <c r="K19" s="17">
        <f>K18/R18</f>
        <v>3.7858463782460341E-2</v>
      </c>
      <c r="L19" s="17">
        <f>L18/R18</f>
        <v>3.6920792852863801E-2</v>
      </c>
      <c r="M19" s="17">
        <f>M18/R18</f>
        <v>7.4792279842679651E-2</v>
      </c>
      <c r="N19" s="17">
        <f>N18/R18</f>
        <v>2.875524184096059E-2</v>
      </c>
      <c r="O19" s="17">
        <f>O18/R18</f>
        <v>8.022295730992629E-2</v>
      </c>
      <c r="P19" s="17">
        <f>P18/R18</f>
        <v>3.0461282004532075E-2</v>
      </c>
      <c r="Q19" s="17">
        <f>Q18/R18</f>
        <v>5.0725392649701766E-2</v>
      </c>
      <c r="S19" s="15"/>
    </row>
    <row r="20" spans="1:21" x14ac:dyDescent="0.15">
      <c r="A20" s="46" t="s">
        <v>111</v>
      </c>
      <c r="B20" s="18">
        <f>B18/MIN($B$18:$Q$18)</f>
        <v>2.5692934782608696</v>
      </c>
      <c r="C20" s="18">
        <f t="shared" ref="C20:Q20" si="3">C18/MIN($B$18:$Q$18)</f>
        <v>2.9927536231884058</v>
      </c>
      <c r="D20" s="18">
        <f t="shared" si="3"/>
        <v>1.6213768115942029</v>
      </c>
      <c r="E20" s="18">
        <f t="shared" si="3"/>
        <v>3.2395833333333335</v>
      </c>
      <c r="F20" s="18">
        <f t="shared" si="3"/>
        <v>2.9986413043478262</v>
      </c>
      <c r="G20" s="18">
        <f t="shared" si="3"/>
        <v>3.0217391304347827</v>
      </c>
      <c r="H20" s="18">
        <f t="shared" si="3"/>
        <v>3.17481884057971</v>
      </c>
      <c r="I20" s="18">
        <f t="shared" si="3"/>
        <v>1.0815217391304348</v>
      </c>
      <c r="J20" s="18">
        <f t="shared" si="3"/>
        <v>2.2617753623188408</v>
      </c>
      <c r="K20" s="18">
        <f t="shared" si="3"/>
        <v>1.3165760869565217</v>
      </c>
      <c r="L20" s="18">
        <f t="shared" si="3"/>
        <v>1.2839673913043479</v>
      </c>
      <c r="M20" s="18">
        <f t="shared" si="3"/>
        <v>2.6009963768115942</v>
      </c>
      <c r="N20" s="18">
        <f t="shared" si="3"/>
        <v>1</v>
      </c>
      <c r="O20" s="18">
        <f t="shared" si="3"/>
        <v>2.7898550724637681</v>
      </c>
      <c r="P20" s="18">
        <f t="shared" si="3"/>
        <v>1.0593297101449275</v>
      </c>
      <c r="Q20" s="18">
        <f t="shared" si="3"/>
        <v>1.7640398550724639</v>
      </c>
      <c r="R20" s="48">
        <f>SUM(B20:Q20)</f>
        <v>34.776268115942031</v>
      </c>
      <c r="U20" s="14"/>
    </row>
    <row r="21" spans="1:21" x14ac:dyDescent="0.15">
      <c r="A21" s="49" t="s">
        <v>113</v>
      </c>
    </row>
    <row r="22" spans="1:21" ht="39" customHeight="1" x14ac:dyDescent="0.15"/>
    <row r="23" spans="1:21" ht="17.25" customHeight="1" x14ac:dyDescent="0.15">
      <c r="A23" s="51" t="s">
        <v>112</v>
      </c>
      <c r="B23" s="69">
        <f t="shared" ref="B23:Q23" si="4">ROUND($U$23*B18/$R$18,-1)</f>
        <v>5170</v>
      </c>
      <c r="C23" s="69">
        <f t="shared" si="4"/>
        <v>6020</v>
      </c>
      <c r="D23" s="69">
        <f t="shared" si="4"/>
        <v>3260</v>
      </c>
      <c r="E23" s="69">
        <f t="shared" si="4"/>
        <v>6520</v>
      </c>
      <c r="F23" s="69">
        <f t="shared" si="4"/>
        <v>6040</v>
      </c>
      <c r="G23" s="69">
        <f t="shared" si="4"/>
        <v>6080</v>
      </c>
      <c r="H23" s="69">
        <f t="shared" si="4"/>
        <v>6390</v>
      </c>
      <c r="I23" s="69">
        <f t="shared" si="4"/>
        <v>2180</v>
      </c>
      <c r="J23" s="69">
        <f t="shared" si="4"/>
        <v>4550</v>
      </c>
      <c r="K23" s="69">
        <f t="shared" si="4"/>
        <v>2650</v>
      </c>
      <c r="L23" s="69">
        <f t="shared" si="4"/>
        <v>2580</v>
      </c>
      <c r="M23" s="69">
        <f t="shared" si="4"/>
        <v>5240</v>
      </c>
      <c r="N23" s="69">
        <f t="shared" si="4"/>
        <v>2010</v>
      </c>
      <c r="O23" s="69">
        <f t="shared" si="4"/>
        <v>5620</v>
      </c>
      <c r="P23" s="69">
        <f t="shared" si="4"/>
        <v>2130</v>
      </c>
      <c r="Q23" s="69">
        <f t="shared" si="4"/>
        <v>3550</v>
      </c>
      <c r="R23" s="69"/>
      <c r="S23">
        <f>SUM(B23:Q23)</f>
        <v>69990</v>
      </c>
      <c r="U23" s="47">
        <v>70000</v>
      </c>
    </row>
    <row r="24" spans="1:21" ht="17.25" customHeight="1" x14ac:dyDescent="0.15">
      <c r="A24" s="51" t="s">
        <v>116</v>
      </c>
      <c r="B24" s="69">
        <f t="shared" ref="B24:Q24" si="5">ROUND(B23/11,-1)</f>
        <v>470</v>
      </c>
      <c r="C24" s="69">
        <f t="shared" si="5"/>
        <v>550</v>
      </c>
      <c r="D24" s="69">
        <f t="shared" si="5"/>
        <v>300</v>
      </c>
      <c r="E24" s="69">
        <f t="shared" si="5"/>
        <v>590</v>
      </c>
      <c r="F24" s="69">
        <f t="shared" si="5"/>
        <v>550</v>
      </c>
      <c r="G24" s="69">
        <f t="shared" si="5"/>
        <v>550</v>
      </c>
      <c r="H24" s="69">
        <f t="shared" si="5"/>
        <v>580</v>
      </c>
      <c r="I24" s="69">
        <f t="shared" si="5"/>
        <v>200</v>
      </c>
      <c r="J24" s="69">
        <f t="shared" si="5"/>
        <v>410</v>
      </c>
      <c r="K24" s="69">
        <f t="shared" si="5"/>
        <v>240</v>
      </c>
      <c r="L24" s="69">
        <f t="shared" si="5"/>
        <v>230</v>
      </c>
      <c r="M24" s="69">
        <f t="shared" si="5"/>
        <v>480</v>
      </c>
      <c r="N24" s="69">
        <f t="shared" si="5"/>
        <v>180</v>
      </c>
      <c r="O24" s="69">
        <f t="shared" si="5"/>
        <v>510</v>
      </c>
      <c r="P24" s="69">
        <f t="shared" si="5"/>
        <v>190</v>
      </c>
      <c r="Q24" s="69">
        <f t="shared" si="5"/>
        <v>320</v>
      </c>
      <c r="R24" s="69">
        <v>10</v>
      </c>
      <c r="S24">
        <f t="shared" ref="S24" si="6">SUM(B24:R24)</f>
        <v>6360</v>
      </c>
    </row>
    <row r="25" spans="1:21" ht="17.25" customHeight="1" x14ac:dyDescent="0.15">
      <c r="A25" s="51" t="s">
        <v>118</v>
      </c>
      <c r="B25" s="69">
        <v>30</v>
      </c>
      <c r="C25" s="69">
        <v>80</v>
      </c>
      <c r="D25" s="69">
        <v>20</v>
      </c>
      <c r="E25" s="69">
        <v>30</v>
      </c>
      <c r="F25" s="69">
        <v>20</v>
      </c>
      <c r="G25" s="69">
        <v>-40</v>
      </c>
      <c r="H25" s="69">
        <v>10</v>
      </c>
      <c r="I25" s="69">
        <v>-10</v>
      </c>
      <c r="J25" s="69">
        <v>-20</v>
      </c>
      <c r="K25" s="69">
        <v>-40</v>
      </c>
      <c r="L25" s="69">
        <v>-40</v>
      </c>
      <c r="M25" s="69">
        <v>-40</v>
      </c>
      <c r="N25" s="69">
        <v>10</v>
      </c>
      <c r="O25" s="69">
        <v>-10</v>
      </c>
      <c r="P25" s="69"/>
      <c r="Q25" s="69">
        <v>-20</v>
      </c>
      <c r="R25" s="69"/>
      <c r="S25">
        <f>SUM(B25:R25)</f>
        <v>-20</v>
      </c>
    </row>
    <row r="26" spans="1:21" ht="17.25" customHeight="1" x14ac:dyDescent="0.15">
      <c r="A26" s="51" t="s">
        <v>117</v>
      </c>
      <c r="B26" s="69">
        <f>B24+B25</f>
        <v>500</v>
      </c>
      <c r="C26" s="69">
        <f t="shared" ref="C26:R26" si="7">C24+C25</f>
        <v>630</v>
      </c>
      <c r="D26" s="69">
        <f t="shared" si="7"/>
        <v>320</v>
      </c>
      <c r="E26" s="69">
        <f t="shared" si="7"/>
        <v>620</v>
      </c>
      <c r="F26" s="69">
        <f t="shared" si="7"/>
        <v>570</v>
      </c>
      <c r="G26" s="69">
        <f t="shared" si="7"/>
        <v>510</v>
      </c>
      <c r="H26" s="69">
        <f t="shared" si="7"/>
        <v>590</v>
      </c>
      <c r="I26" s="69">
        <f t="shared" si="7"/>
        <v>190</v>
      </c>
      <c r="J26" s="69">
        <f t="shared" si="7"/>
        <v>390</v>
      </c>
      <c r="K26" s="69">
        <f t="shared" si="7"/>
        <v>200</v>
      </c>
      <c r="L26" s="69">
        <f t="shared" si="7"/>
        <v>190</v>
      </c>
      <c r="M26" s="69">
        <f t="shared" si="7"/>
        <v>440</v>
      </c>
      <c r="N26" s="69">
        <f t="shared" si="7"/>
        <v>190</v>
      </c>
      <c r="O26" s="69">
        <f t="shared" si="7"/>
        <v>500</v>
      </c>
      <c r="P26" s="69">
        <f t="shared" si="7"/>
        <v>190</v>
      </c>
      <c r="Q26" s="69">
        <f t="shared" si="7"/>
        <v>300</v>
      </c>
      <c r="R26" s="69">
        <f t="shared" si="7"/>
        <v>10</v>
      </c>
      <c r="S26">
        <f t="shared" ref="S26:S27" si="8">SUM(B26:R26)</f>
        <v>6340</v>
      </c>
    </row>
    <row r="27" spans="1:21" ht="17.25" customHeight="1" x14ac:dyDescent="0.15">
      <c r="A27" s="51" t="s">
        <v>114</v>
      </c>
      <c r="B27">
        <f>B26*11</f>
        <v>5500</v>
      </c>
      <c r="C27">
        <f>C26*11</f>
        <v>6930</v>
      </c>
      <c r="D27">
        <f t="shared" ref="D27:Q27" si="9">D26*11</f>
        <v>3520</v>
      </c>
      <c r="E27">
        <f t="shared" si="9"/>
        <v>6820</v>
      </c>
      <c r="F27">
        <f t="shared" si="9"/>
        <v>6270</v>
      </c>
      <c r="G27">
        <f t="shared" si="9"/>
        <v>5610</v>
      </c>
      <c r="H27">
        <f t="shared" si="9"/>
        <v>6490</v>
      </c>
      <c r="I27">
        <f t="shared" si="9"/>
        <v>2090</v>
      </c>
      <c r="J27">
        <f t="shared" si="9"/>
        <v>4290</v>
      </c>
      <c r="K27">
        <f t="shared" si="9"/>
        <v>2200</v>
      </c>
      <c r="L27">
        <f t="shared" si="9"/>
        <v>2090</v>
      </c>
      <c r="M27">
        <f t="shared" si="9"/>
        <v>4840</v>
      </c>
      <c r="N27">
        <f t="shared" si="9"/>
        <v>2090</v>
      </c>
      <c r="O27">
        <f t="shared" si="9"/>
        <v>5500</v>
      </c>
      <c r="P27">
        <f t="shared" si="9"/>
        <v>2090</v>
      </c>
      <c r="Q27">
        <f t="shared" si="9"/>
        <v>3300</v>
      </c>
      <c r="R27">
        <v>110</v>
      </c>
      <c r="S27">
        <f t="shared" si="8"/>
        <v>69740</v>
      </c>
    </row>
    <row r="28" spans="1:21" ht="13.5" customHeight="1" x14ac:dyDescent="0.15">
      <c r="A28" s="170" t="s">
        <v>115</v>
      </c>
    </row>
    <row r="29" spans="1:21" x14ac:dyDescent="0.15">
      <c r="A29" s="170"/>
      <c r="B29" s="50">
        <f t="shared" ref="B29:Q29" si="10">AVERAGE(B11:B17)</f>
        <v>571.71428571428567</v>
      </c>
      <c r="C29" s="50">
        <f t="shared" si="10"/>
        <v>650.57142857142856</v>
      </c>
      <c r="D29" s="50">
        <f t="shared" si="10"/>
        <v>363.57142857142856</v>
      </c>
      <c r="E29" s="50">
        <f t="shared" si="10"/>
        <v>718.71428571428567</v>
      </c>
      <c r="F29" s="50">
        <f t="shared" si="10"/>
        <v>664.57142857142856</v>
      </c>
      <c r="G29" s="50">
        <f t="shared" si="10"/>
        <v>674.14285714285711</v>
      </c>
      <c r="H29" s="50">
        <f t="shared" si="10"/>
        <v>682.71428571428567</v>
      </c>
      <c r="I29" s="50">
        <f t="shared" si="10"/>
        <v>232.57142857142858</v>
      </c>
      <c r="J29" s="50">
        <f t="shared" si="10"/>
        <v>489.14285714285717</v>
      </c>
      <c r="K29" s="50">
        <f t="shared" si="10"/>
        <v>282.71428571428572</v>
      </c>
      <c r="L29" s="50">
        <f t="shared" si="10"/>
        <v>286</v>
      </c>
      <c r="M29" s="50">
        <f t="shared" si="10"/>
        <v>559.14285714285711</v>
      </c>
      <c r="N29" s="50">
        <f t="shared" si="10"/>
        <v>213.42857142857142</v>
      </c>
      <c r="O29" s="50">
        <f t="shared" si="10"/>
        <v>588.28571428571433</v>
      </c>
      <c r="P29" s="50">
        <f t="shared" si="10"/>
        <v>223</v>
      </c>
      <c r="Q29" s="50">
        <f t="shared" si="10"/>
        <v>400</v>
      </c>
      <c r="S29" s="50">
        <f>SUM(B29:Q29)</f>
        <v>7600.2857142857129</v>
      </c>
    </row>
    <row r="30" spans="1:21" x14ac:dyDescent="0.15">
      <c r="A30" s="170"/>
    </row>
  </sheetData>
  <mergeCells count="2">
    <mergeCell ref="A1:T1"/>
    <mergeCell ref="A28:A30"/>
  </mergeCells>
  <phoneticPr fontId="7"/>
  <pageMargins left="0.35433070866141736" right="0.31496062992125984" top="0.74803149606299213" bottom="0.51181102362204722" header="0.51181102362204722" footer="0.51181102362204722"/>
  <pageSetup paperSize="9" scale="84" orientation="landscape" cellComments="asDisplayed" horizontalDpi="300" verticalDpi="300" r:id="rId1"/>
  <headerFooter alignWithMargins="0">
    <oddHeader>&amp;R&amp;12別紙１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6"/>
  <sheetViews>
    <sheetView topLeftCell="A4" workbookViewId="0">
      <selection activeCell="E14" sqref="E14"/>
    </sheetView>
  </sheetViews>
  <sheetFormatPr defaultRowHeight="22.5" customHeight="1" x14ac:dyDescent="0.15"/>
  <cols>
    <col min="1" max="1" width="9" style="6"/>
    <col min="2" max="2" width="18.125" style="6" customWidth="1"/>
    <col min="3" max="3" width="14.375" style="6" customWidth="1"/>
    <col min="4" max="16384" width="9" style="6"/>
  </cols>
  <sheetData>
    <row r="1" spans="2:4" ht="22.5" customHeight="1" x14ac:dyDescent="0.15">
      <c r="C1" s="6" t="s">
        <v>70</v>
      </c>
      <c r="D1" s="6" t="s">
        <v>71</v>
      </c>
    </row>
    <row r="3" spans="2:4" ht="29.25" customHeight="1" x14ac:dyDescent="0.15">
      <c r="B3" s="7" t="s">
        <v>17</v>
      </c>
    </row>
    <row r="4" spans="2:4" ht="29.25" customHeight="1" x14ac:dyDescent="0.15">
      <c r="B4" s="7" t="s">
        <v>1</v>
      </c>
    </row>
    <row r="5" spans="2:4" ht="29.25" customHeight="1" x14ac:dyDescent="0.15">
      <c r="B5" s="7" t="s">
        <v>18</v>
      </c>
    </row>
    <row r="6" spans="2:4" ht="29.25" customHeight="1" x14ac:dyDescent="0.15">
      <c r="B6" s="7" t="s">
        <v>3</v>
      </c>
    </row>
    <row r="7" spans="2:4" ht="29.25" customHeight="1" x14ac:dyDescent="0.15">
      <c r="B7" s="7" t="s">
        <v>19</v>
      </c>
    </row>
    <row r="8" spans="2:4" ht="29.25" customHeight="1" x14ac:dyDescent="0.15">
      <c r="B8" s="7" t="s">
        <v>20</v>
      </c>
    </row>
    <row r="9" spans="2:4" ht="29.25" customHeight="1" x14ac:dyDescent="0.15">
      <c r="B9" s="7" t="s">
        <v>21</v>
      </c>
    </row>
    <row r="10" spans="2:4" ht="29.25" customHeight="1" x14ac:dyDescent="0.15">
      <c r="B10" s="7" t="s">
        <v>22</v>
      </c>
    </row>
    <row r="11" spans="2:4" ht="29.25" customHeight="1" x14ac:dyDescent="0.15">
      <c r="B11" s="7" t="s">
        <v>24</v>
      </c>
    </row>
    <row r="12" spans="2:4" ht="29.25" customHeight="1" x14ac:dyDescent="0.15">
      <c r="B12" s="7" t="s">
        <v>23</v>
      </c>
    </row>
    <row r="13" spans="2:4" ht="29.25" customHeight="1" x14ac:dyDescent="0.15">
      <c r="B13" s="7" t="s">
        <v>25</v>
      </c>
    </row>
    <row r="14" spans="2:4" ht="29.25" customHeight="1" x14ac:dyDescent="0.15">
      <c r="B14" s="7" t="s">
        <v>26</v>
      </c>
    </row>
    <row r="15" spans="2:4" ht="29.25" customHeight="1" x14ac:dyDescent="0.15">
      <c r="B15" s="7" t="s">
        <v>27</v>
      </c>
    </row>
    <row r="16" spans="2:4" ht="29.25" customHeight="1" x14ac:dyDescent="0.15">
      <c r="B16" s="7" t="s">
        <v>28</v>
      </c>
    </row>
    <row r="17" spans="2:7" ht="29.25" customHeight="1" x14ac:dyDescent="0.15">
      <c r="B17" s="7" t="s">
        <v>29</v>
      </c>
    </row>
    <row r="18" spans="2:7" ht="29.25" customHeight="1" x14ac:dyDescent="0.15">
      <c r="B18" s="7" t="s">
        <v>15</v>
      </c>
    </row>
    <row r="19" spans="2:7" ht="29.25" customHeight="1" x14ac:dyDescent="0.15">
      <c r="B19" s="8" t="s">
        <v>73</v>
      </c>
    </row>
    <row r="20" spans="2:7" ht="29.25" customHeight="1" x14ac:dyDescent="0.15">
      <c r="B20" s="7" t="s">
        <v>72</v>
      </c>
    </row>
    <row r="30" spans="2:7" ht="22.5" customHeight="1" x14ac:dyDescent="0.15">
      <c r="B30" s="7" t="s">
        <v>17</v>
      </c>
      <c r="F30" s="7" t="s">
        <v>30</v>
      </c>
      <c r="G30" s="7" t="s">
        <v>69</v>
      </c>
    </row>
    <row r="31" spans="2:7" ht="22.5" customHeight="1" x14ac:dyDescent="0.15">
      <c r="B31" s="7" t="s">
        <v>1</v>
      </c>
      <c r="F31" s="7" t="s">
        <v>47</v>
      </c>
      <c r="G31" s="7" t="s">
        <v>62</v>
      </c>
    </row>
    <row r="32" spans="2:7" ht="22.5" customHeight="1" x14ac:dyDescent="0.15">
      <c r="B32" s="7" t="s">
        <v>18</v>
      </c>
      <c r="F32" s="7" t="s">
        <v>31</v>
      </c>
      <c r="G32" s="7" t="s">
        <v>41</v>
      </c>
    </row>
    <row r="33" spans="2:7" ht="22.5" customHeight="1" x14ac:dyDescent="0.15">
      <c r="B33" s="7" t="s">
        <v>3</v>
      </c>
      <c r="F33" s="7" t="s">
        <v>63</v>
      </c>
      <c r="G33" s="7" t="s">
        <v>64</v>
      </c>
    </row>
    <row r="34" spans="2:7" ht="22.5" customHeight="1" x14ac:dyDescent="0.15">
      <c r="B34" s="7" t="s">
        <v>19</v>
      </c>
      <c r="F34" s="7" t="s">
        <v>32</v>
      </c>
      <c r="G34" s="7" t="s">
        <v>42</v>
      </c>
    </row>
    <row r="35" spans="2:7" ht="22.5" customHeight="1" x14ac:dyDescent="0.15">
      <c r="B35" s="7" t="s">
        <v>20</v>
      </c>
      <c r="F35" s="7" t="s">
        <v>33</v>
      </c>
      <c r="G35" s="7" t="s">
        <v>48</v>
      </c>
    </row>
    <row r="36" spans="2:7" ht="22.5" customHeight="1" x14ac:dyDescent="0.15">
      <c r="B36" s="7" t="s">
        <v>21</v>
      </c>
      <c r="F36" s="7" t="s">
        <v>65</v>
      </c>
      <c r="G36" s="7" t="s">
        <v>66</v>
      </c>
    </row>
    <row r="37" spans="2:7" ht="22.5" customHeight="1" x14ac:dyDescent="0.15">
      <c r="B37" s="7" t="s">
        <v>22</v>
      </c>
      <c r="F37" s="7" t="s">
        <v>34</v>
      </c>
      <c r="G37" s="7" t="s">
        <v>43</v>
      </c>
    </row>
    <row r="38" spans="2:7" ht="22.5" customHeight="1" x14ac:dyDescent="0.15">
      <c r="B38" s="7" t="s">
        <v>24</v>
      </c>
      <c r="F38" s="7" t="s">
        <v>35</v>
      </c>
      <c r="G38" s="7" t="s">
        <v>44</v>
      </c>
    </row>
    <row r="39" spans="2:7" ht="22.5" customHeight="1" x14ac:dyDescent="0.15">
      <c r="B39" s="7" t="s">
        <v>23</v>
      </c>
      <c r="F39" s="7" t="s">
        <v>36</v>
      </c>
      <c r="G39" s="7" t="s">
        <v>49</v>
      </c>
    </row>
    <row r="40" spans="2:7" ht="22.5" customHeight="1" x14ac:dyDescent="0.15">
      <c r="B40" s="7" t="s">
        <v>25</v>
      </c>
      <c r="F40" s="7" t="s">
        <v>37</v>
      </c>
      <c r="G40" s="7" t="s">
        <v>50</v>
      </c>
    </row>
    <row r="41" spans="2:7" ht="22.5" customHeight="1" x14ac:dyDescent="0.15">
      <c r="B41" s="7" t="s">
        <v>26</v>
      </c>
      <c r="F41" s="7" t="s">
        <v>67</v>
      </c>
      <c r="G41" s="7" t="s">
        <v>68</v>
      </c>
    </row>
    <row r="42" spans="2:7" ht="22.5" customHeight="1" x14ac:dyDescent="0.15">
      <c r="B42" s="7" t="s">
        <v>27</v>
      </c>
      <c r="F42" s="7" t="s">
        <v>38</v>
      </c>
      <c r="G42" s="7" t="s">
        <v>51</v>
      </c>
    </row>
    <row r="43" spans="2:7" ht="22.5" customHeight="1" x14ac:dyDescent="0.15">
      <c r="B43" s="7" t="s">
        <v>28</v>
      </c>
      <c r="F43" s="7" t="s">
        <v>39</v>
      </c>
      <c r="G43" s="7" t="s">
        <v>52</v>
      </c>
    </row>
    <row r="44" spans="2:7" ht="22.5" customHeight="1" x14ac:dyDescent="0.15">
      <c r="B44" s="7" t="s">
        <v>29</v>
      </c>
      <c r="F44" s="7" t="s">
        <v>40</v>
      </c>
      <c r="G44" s="7" t="s">
        <v>53</v>
      </c>
    </row>
    <row r="45" spans="2:7" ht="22.5" customHeight="1" x14ac:dyDescent="0.15">
      <c r="B45" s="7" t="s">
        <v>15</v>
      </c>
      <c r="F45" s="7" t="s">
        <v>56</v>
      </c>
      <c r="G45" s="7" t="s">
        <v>55</v>
      </c>
    </row>
    <row r="46" spans="2:7" ht="22.5" customHeight="1" x14ac:dyDescent="0.15">
      <c r="B46" s="7" t="s">
        <v>45</v>
      </c>
      <c r="F46" s="7" t="s">
        <v>54</v>
      </c>
      <c r="G46" s="7" t="s">
        <v>46</v>
      </c>
    </row>
  </sheetData>
  <phoneticPr fontId="7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34"/>
  <sheetViews>
    <sheetView view="pageBreakPreview" zoomScaleNormal="100" workbookViewId="0">
      <selection activeCell="C26" sqref="C26"/>
    </sheetView>
  </sheetViews>
  <sheetFormatPr defaultRowHeight="13.5" x14ac:dyDescent="0.15"/>
  <cols>
    <col min="1" max="1" width="16.875" customWidth="1"/>
    <col min="2" max="18" width="8.125" customWidth="1"/>
    <col min="19" max="19" width="9.75" customWidth="1"/>
    <col min="20" max="20" width="11.5" customWidth="1"/>
  </cols>
  <sheetData>
    <row r="1" spans="1:23" ht="21" x14ac:dyDescent="0.2">
      <c r="A1" s="168" t="s">
        <v>61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</row>
    <row r="2" spans="1:23" ht="21" customHeight="1" thickBot="1" x14ac:dyDescent="0.2">
      <c r="A2" s="2" t="s">
        <v>59</v>
      </c>
    </row>
    <row r="3" spans="1:23" ht="30.75" customHeight="1" thickBot="1" x14ac:dyDescent="0.2">
      <c r="A3" s="53"/>
      <c r="B3" s="56" t="s">
        <v>0</v>
      </c>
      <c r="C3" s="57" t="s">
        <v>1</v>
      </c>
      <c r="D3" s="57" t="s">
        <v>2</v>
      </c>
      <c r="E3" s="57" t="s">
        <v>3</v>
      </c>
      <c r="F3" s="57" t="s">
        <v>4</v>
      </c>
      <c r="G3" s="57" t="s">
        <v>5</v>
      </c>
      <c r="H3" s="57" t="s">
        <v>6</v>
      </c>
      <c r="I3" s="57" t="s">
        <v>7</v>
      </c>
      <c r="J3" s="57" t="s">
        <v>8</v>
      </c>
      <c r="K3" s="57" t="s">
        <v>9</v>
      </c>
      <c r="L3" s="57" t="s">
        <v>79</v>
      </c>
      <c r="M3" s="57" t="s">
        <v>11</v>
      </c>
      <c r="N3" s="57" t="s">
        <v>12</v>
      </c>
      <c r="O3" s="57" t="s">
        <v>13</v>
      </c>
      <c r="P3" s="57" t="s">
        <v>14</v>
      </c>
      <c r="Q3" s="57" t="s">
        <v>15</v>
      </c>
      <c r="R3" s="61" t="s">
        <v>58</v>
      </c>
      <c r="S3" s="52" t="s">
        <v>148</v>
      </c>
    </row>
    <row r="4" spans="1:23" ht="38.25" customHeight="1" x14ac:dyDescent="0.15">
      <c r="A4" s="117" t="s">
        <v>127</v>
      </c>
      <c r="B4" s="99">
        <f t="shared" ref="B4:Q4" si="0">B34</f>
        <v>750</v>
      </c>
      <c r="C4" s="100">
        <f t="shared" si="0"/>
        <v>900</v>
      </c>
      <c r="D4" s="100">
        <f t="shared" si="0"/>
        <v>450</v>
      </c>
      <c r="E4" s="100">
        <f t="shared" si="0"/>
        <v>850</v>
      </c>
      <c r="F4" s="100">
        <f t="shared" si="0"/>
        <v>850</v>
      </c>
      <c r="G4" s="100">
        <f t="shared" si="0"/>
        <v>750</v>
      </c>
      <c r="H4" s="100">
        <f t="shared" si="0"/>
        <v>900</v>
      </c>
      <c r="I4" s="100">
        <f t="shared" si="0"/>
        <v>300</v>
      </c>
      <c r="J4" s="100">
        <f t="shared" si="0"/>
        <v>600</v>
      </c>
      <c r="K4" s="100">
        <f t="shared" si="0"/>
        <v>300</v>
      </c>
      <c r="L4" s="100">
        <f t="shared" si="0"/>
        <v>350</v>
      </c>
      <c r="M4" s="100">
        <f t="shared" si="0"/>
        <v>650</v>
      </c>
      <c r="N4" s="100">
        <f t="shared" si="0"/>
        <v>200</v>
      </c>
      <c r="O4" s="100">
        <f t="shared" si="0"/>
        <v>750</v>
      </c>
      <c r="P4" s="100">
        <f t="shared" si="0"/>
        <v>300</v>
      </c>
      <c r="Q4" s="100">
        <f t="shared" si="0"/>
        <v>450</v>
      </c>
      <c r="R4" s="101">
        <v>10</v>
      </c>
      <c r="S4" s="102">
        <f>SUM(B4:R4)</f>
        <v>9360</v>
      </c>
    </row>
    <row r="5" spans="1:23" ht="38.25" customHeight="1" thickBot="1" x14ac:dyDescent="0.2">
      <c r="A5" s="118" t="s">
        <v>126</v>
      </c>
      <c r="B5" s="103">
        <f t="shared" ref="B5:R5" si="1">B29</f>
        <v>500</v>
      </c>
      <c r="C5" s="104">
        <f t="shared" si="1"/>
        <v>600</v>
      </c>
      <c r="D5" s="104">
        <f t="shared" si="1"/>
        <v>300</v>
      </c>
      <c r="E5" s="104">
        <f t="shared" si="1"/>
        <v>550</v>
      </c>
      <c r="F5" s="104">
        <f t="shared" si="1"/>
        <v>550</v>
      </c>
      <c r="G5" s="104">
        <f t="shared" si="1"/>
        <v>500</v>
      </c>
      <c r="H5" s="104">
        <f t="shared" si="1"/>
        <v>600</v>
      </c>
      <c r="I5" s="104">
        <f t="shared" si="1"/>
        <v>200</v>
      </c>
      <c r="J5" s="104">
        <f t="shared" si="1"/>
        <v>400</v>
      </c>
      <c r="K5" s="104">
        <f t="shared" si="1"/>
        <v>200</v>
      </c>
      <c r="L5" s="104">
        <f t="shared" si="1"/>
        <v>250</v>
      </c>
      <c r="M5" s="104">
        <f t="shared" si="1"/>
        <v>450</v>
      </c>
      <c r="N5" s="104">
        <f t="shared" si="1"/>
        <v>150</v>
      </c>
      <c r="O5" s="104">
        <f t="shared" si="1"/>
        <v>500</v>
      </c>
      <c r="P5" s="104">
        <f t="shared" si="1"/>
        <v>200</v>
      </c>
      <c r="Q5" s="105">
        <f t="shared" si="1"/>
        <v>300</v>
      </c>
      <c r="R5" s="106">
        <f t="shared" si="1"/>
        <v>10</v>
      </c>
      <c r="S5" s="107">
        <f>SUM(B5:R5)</f>
        <v>6260</v>
      </c>
      <c r="T5" s="21"/>
      <c r="U5" s="21"/>
      <c r="V5" s="21"/>
      <c r="W5" s="21"/>
    </row>
    <row r="6" spans="1:23" ht="38.25" customHeight="1" thickTop="1" thickBot="1" x14ac:dyDescent="0.2">
      <c r="A6" s="119" t="s">
        <v>125</v>
      </c>
      <c r="B6" s="95">
        <f>B4+B5*10</f>
        <v>5750</v>
      </c>
      <c r="C6" s="96">
        <f t="shared" ref="C6:Q6" si="2">C4+C5*10</f>
        <v>6900</v>
      </c>
      <c r="D6" s="96">
        <f t="shared" si="2"/>
        <v>3450</v>
      </c>
      <c r="E6" s="96">
        <f t="shared" si="2"/>
        <v>6350</v>
      </c>
      <c r="F6" s="96">
        <f t="shared" si="2"/>
        <v>6350</v>
      </c>
      <c r="G6" s="96">
        <f t="shared" si="2"/>
        <v>5750</v>
      </c>
      <c r="H6" s="96">
        <f t="shared" si="2"/>
        <v>6900</v>
      </c>
      <c r="I6" s="96">
        <f t="shared" si="2"/>
        <v>2300</v>
      </c>
      <c r="J6" s="96">
        <f t="shared" si="2"/>
        <v>4600</v>
      </c>
      <c r="K6" s="96">
        <f t="shared" si="2"/>
        <v>2300</v>
      </c>
      <c r="L6" s="96">
        <f t="shared" si="2"/>
        <v>2850</v>
      </c>
      <c r="M6" s="96">
        <f t="shared" si="2"/>
        <v>5150</v>
      </c>
      <c r="N6" s="96">
        <f t="shared" si="2"/>
        <v>1700</v>
      </c>
      <c r="O6" s="96">
        <f t="shared" si="2"/>
        <v>5750</v>
      </c>
      <c r="P6" s="96">
        <f t="shared" si="2"/>
        <v>2300</v>
      </c>
      <c r="Q6" s="96">
        <f t="shared" si="2"/>
        <v>3450</v>
      </c>
      <c r="R6" s="97">
        <f>R30</f>
        <v>110</v>
      </c>
      <c r="S6" s="98">
        <f>SUM(B6:R6)</f>
        <v>71960</v>
      </c>
      <c r="U6" s="21"/>
      <c r="V6" s="9"/>
      <c r="W6" s="21"/>
    </row>
    <row r="7" spans="1:23" ht="21" customHeight="1" x14ac:dyDescent="0.15">
      <c r="A7" s="172" t="s">
        <v>128</v>
      </c>
      <c r="B7" s="172"/>
      <c r="C7" s="172"/>
      <c r="D7" s="172"/>
      <c r="E7" s="172"/>
      <c r="F7" s="172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U7" s="21"/>
      <c r="V7" s="9"/>
      <c r="W7" s="21"/>
    </row>
    <row r="8" spans="1:23" ht="27" customHeight="1" x14ac:dyDescent="0.15">
      <c r="B8" s="6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21"/>
      <c r="V8" s="9"/>
      <c r="W8" s="21"/>
    </row>
    <row r="9" spans="1:23" ht="17.25" customHeight="1" thickBot="1" x14ac:dyDescent="0.2">
      <c r="A9" s="20" t="s">
        <v>122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7.25" customHeight="1" thickBot="1" x14ac:dyDescent="0.2">
      <c r="A10" s="27" t="s">
        <v>83</v>
      </c>
      <c r="B10" s="24" t="s">
        <v>84</v>
      </c>
      <c r="C10" s="23" t="s">
        <v>85</v>
      </c>
      <c r="D10" s="23" t="s">
        <v>86</v>
      </c>
      <c r="E10" s="23" t="s">
        <v>87</v>
      </c>
      <c r="F10" s="23" t="s">
        <v>88</v>
      </c>
      <c r="G10" s="23" t="s">
        <v>89</v>
      </c>
      <c r="H10" s="23" t="s">
        <v>90</v>
      </c>
      <c r="I10" s="23" t="s">
        <v>91</v>
      </c>
      <c r="J10" s="23" t="s">
        <v>92</v>
      </c>
      <c r="K10" s="23" t="s">
        <v>93</v>
      </c>
      <c r="L10" s="23" t="s">
        <v>94</v>
      </c>
      <c r="M10" s="23" t="s">
        <v>95</v>
      </c>
      <c r="N10" s="23" t="s">
        <v>96</v>
      </c>
      <c r="O10" s="23" t="s">
        <v>97</v>
      </c>
      <c r="P10" s="23" t="s">
        <v>98</v>
      </c>
      <c r="Q10" s="36" t="s">
        <v>99</v>
      </c>
      <c r="R10" s="45" t="s">
        <v>72</v>
      </c>
      <c r="T10" s="21"/>
      <c r="U10" s="21"/>
      <c r="V10" s="21"/>
      <c r="W10" s="21"/>
    </row>
    <row r="11" spans="1:23" ht="17.25" customHeight="1" x14ac:dyDescent="0.15">
      <c r="A11" s="28" t="s">
        <v>100</v>
      </c>
      <c r="B11" s="25">
        <v>952</v>
      </c>
      <c r="C11" s="22">
        <v>1163</v>
      </c>
      <c r="D11" s="22">
        <v>525</v>
      </c>
      <c r="E11" s="22">
        <v>1147</v>
      </c>
      <c r="F11" s="22">
        <v>1021</v>
      </c>
      <c r="G11" s="22">
        <v>1156</v>
      </c>
      <c r="H11" s="22">
        <v>1173</v>
      </c>
      <c r="I11" s="22">
        <v>390</v>
      </c>
      <c r="J11" s="22">
        <v>935</v>
      </c>
      <c r="K11" s="22">
        <v>633</v>
      </c>
      <c r="L11" s="22">
        <v>511</v>
      </c>
      <c r="M11" s="22">
        <v>1055</v>
      </c>
      <c r="N11" s="22">
        <v>426</v>
      </c>
      <c r="O11" s="22">
        <v>1146</v>
      </c>
      <c r="P11" s="22">
        <v>457</v>
      </c>
      <c r="Q11" s="37">
        <v>683</v>
      </c>
      <c r="R11" s="41">
        <f>SUM(B11:Q11)</f>
        <v>13373</v>
      </c>
      <c r="T11" s="21"/>
      <c r="U11" s="21"/>
      <c r="V11" s="21"/>
      <c r="W11" s="21"/>
    </row>
    <row r="12" spans="1:23" ht="17.25" customHeight="1" x14ac:dyDescent="0.15">
      <c r="A12" s="29" t="s">
        <v>102</v>
      </c>
      <c r="B12" s="26">
        <v>782</v>
      </c>
      <c r="C12" s="19">
        <v>895</v>
      </c>
      <c r="D12" s="19">
        <v>467</v>
      </c>
      <c r="E12" s="19">
        <v>943</v>
      </c>
      <c r="F12" s="19">
        <v>860</v>
      </c>
      <c r="G12" s="19">
        <v>883</v>
      </c>
      <c r="H12" s="19">
        <v>965</v>
      </c>
      <c r="I12" s="19">
        <v>333</v>
      </c>
      <c r="J12" s="19">
        <v>719</v>
      </c>
      <c r="K12" s="19">
        <v>383</v>
      </c>
      <c r="L12" s="19">
        <v>380</v>
      </c>
      <c r="M12" s="19">
        <v>767</v>
      </c>
      <c r="N12" s="19">
        <v>310</v>
      </c>
      <c r="O12" s="19">
        <v>836</v>
      </c>
      <c r="P12" s="19">
        <v>341</v>
      </c>
      <c r="Q12" s="38">
        <v>520</v>
      </c>
      <c r="R12" s="42">
        <f>SUM(B12:Q12)</f>
        <v>10384</v>
      </c>
      <c r="T12" s="21"/>
      <c r="U12" s="21"/>
      <c r="V12" s="21"/>
      <c r="W12" s="21"/>
    </row>
    <row r="13" spans="1:23" ht="17.25" customHeight="1" x14ac:dyDescent="0.15">
      <c r="A13" s="70" t="s">
        <v>103</v>
      </c>
      <c r="B13" s="71">
        <v>636</v>
      </c>
      <c r="C13" s="72">
        <v>734</v>
      </c>
      <c r="D13" s="72">
        <v>395</v>
      </c>
      <c r="E13" s="72">
        <v>715</v>
      </c>
      <c r="F13" s="72">
        <v>725</v>
      </c>
      <c r="G13" s="72">
        <v>708</v>
      </c>
      <c r="H13" s="72">
        <v>782</v>
      </c>
      <c r="I13" s="72">
        <v>272</v>
      </c>
      <c r="J13" s="72">
        <v>557</v>
      </c>
      <c r="K13" s="72">
        <v>307</v>
      </c>
      <c r="L13" s="72">
        <v>341</v>
      </c>
      <c r="M13" s="72">
        <v>643</v>
      </c>
      <c r="N13" s="72">
        <v>263</v>
      </c>
      <c r="O13" s="72">
        <v>712</v>
      </c>
      <c r="P13" s="72">
        <v>219</v>
      </c>
      <c r="Q13" s="73">
        <v>445</v>
      </c>
      <c r="R13" s="111">
        <f>SUM(B13:Q13)</f>
        <v>8454</v>
      </c>
      <c r="T13" s="21"/>
      <c r="U13" s="21"/>
      <c r="V13" s="21"/>
      <c r="W13" s="21"/>
    </row>
    <row r="14" spans="1:23" ht="17.25" customHeight="1" x14ac:dyDescent="0.15">
      <c r="A14" s="70" t="s">
        <v>104</v>
      </c>
      <c r="B14" s="71">
        <v>598</v>
      </c>
      <c r="C14" s="72">
        <v>729</v>
      </c>
      <c r="D14" s="72">
        <v>348</v>
      </c>
      <c r="E14" s="72">
        <v>679</v>
      </c>
      <c r="F14" s="72">
        <v>709</v>
      </c>
      <c r="G14" s="72">
        <v>645</v>
      </c>
      <c r="H14" s="72">
        <v>724</v>
      </c>
      <c r="I14" s="72">
        <v>255</v>
      </c>
      <c r="J14" s="72">
        <v>524</v>
      </c>
      <c r="K14" s="72">
        <v>276</v>
      </c>
      <c r="L14" s="72">
        <v>236</v>
      </c>
      <c r="M14" s="72">
        <v>592</v>
      </c>
      <c r="N14" s="72">
        <v>197</v>
      </c>
      <c r="O14" s="72">
        <v>675</v>
      </c>
      <c r="P14" s="72">
        <v>270</v>
      </c>
      <c r="Q14" s="73">
        <v>356</v>
      </c>
      <c r="R14" s="111">
        <f>SUM(B14:Q14)</f>
        <v>7813</v>
      </c>
      <c r="T14" s="21"/>
      <c r="U14" s="21"/>
      <c r="V14" s="21"/>
      <c r="W14" s="21"/>
    </row>
    <row r="15" spans="1:23" ht="17.25" customHeight="1" x14ac:dyDescent="0.15">
      <c r="A15" s="70" t="s">
        <v>105</v>
      </c>
      <c r="B15" s="71">
        <v>608</v>
      </c>
      <c r="C15" s="72">
        <v>755</v>
      </c>
      <c r="D15" s="72">
        <v>348</v>
      </c>
      <c r="E15" s="72">
        <v>744</v>
      </c>
      <c r="F15" s="72">
        <v>697</v>
      </c>
      <c r="G15" s="72">
        <v>704</v>
      </c>
      <c r="H15" s="72">
        <v>787</v>
      </c>
      <c r="I15" s="72">
        <v>270</v>
      </c>
      <c r="J15" s="72">
        <v>499</v>
      </c>
      <c r="K15" s="72">
        <v>296</v>
      </c>
      <c r="L15" s="72">
        <v>381</v>
      </c>
      <c r="M15" s="72">
        <v>590</v>
      </c>
      <c r="N15" s="72">
        <v>262</v>
      </c>
      <c r="O15" s="72">
        <v>589</v>
      </c>
      <c r="P15" s="72">
        <v>273</v>
      </c>
      <c r="Q15" s="73">
        <v>387</v>
      </c>
      <c r="R15" s="111">
        <v>8190</v>
      </c>
      <c r="T15" s="21"/>
      <c r="U15" s="21"/>
      <c r="V15" s="21"/>
      <c r="W15" s="21"/>
    </row>
    <row r="16" spans="1:23" ht="17.25" customHeight="1" x14ac:dyDescent="0.15">
      <c r="A16" s="70" t="s">
        <v>106</v>
      </c>
      <c r="B16" s="71">
        <v>585</v>
      </c>
      <c r="C16" s="72">
        <v>713</v>
      </c>
      <c r="D16" s="72">
        <v>389</v>
      </c>
      <c r="E16" s="72">
        <v>734</v>
      </c>
      <c r="F16" s="72">
        <v>634</v>
      </c>
      <c r="G16" s="72">
        <v>692</v>
      </c>
      <c r="H16" s="72">
        <v>779</v>
      </c>
      <c r="I16" s="72">
        <v>267</v>
      </c>
      <c r="J16" s="72">
        <v>539</v>
      </c>
      <c r="K16" s="72">
        <v>280</v>
      </c>
      <c r="L16" s="72">
        <v>299</v>
      </c>
      <c r="M16" s="72">
        <v>614</v>
      </c>
      <c r="N16" s="72">
        <v>241</v>
      </c>
      <c r="O16" s="72">
        <v>654</v>
      </c>
      <c r="P16" s="72">
        <v>253</v>
      </c>
      <c r="Q16" s="73">
        <v>391</v>
      </c>
      <c r="R16" s="111">
        <v>8190</v>
      </c>
      <c r="T16" s="21"/>
      <c r="U16" s="21"/>
      <c r="V16" s="21"/>
      <c r="W16" s="21"/>
    </row>
    <row r="17" spans="1:21" ht="17.25" customHeight="1" x14ac:dyDescent="0.15">
      <c r="A17" s="70" t="s">
        <v>107</v>
      </c>
      <c r="B17" s="71">
        <v>674</v>
      </c>
      <c r="C17" s="72">
        <v>804</v>
      </c>
      <c r="D17" s="72">
        <v>375</v>
      </c>
      <c r="E17" s="72">
        <v>815</v>
      </c>
      <c r="F17" s="72">
        <v>756</v>
      </c>
      <c r="G17" s="72">
        <v>777</v>
      </c>
      <c r="H17" s="72">
        <v>814</v>
      </c>
      <c r="I17" s="72">
        <v>333</v>
      </c>
      <c r="J17" s="72">
        <v>573</v>
      </c>
      <c r="K17" s="72">
        <v>307</v>
      </c>
      <c r="L17" s="72">
        <v>268</v>
      </c>
      <c r="M17" s="72">
        <v>720</v>
      </c>
      <c r="N17" s="72">
        <v>268</v>
      </c>
      <c r="O17" s="72">
        <v>663</v>
      </c>
      <c r="P17" s="72">
        <v>285</v>
      </c>
      <c r="Q17" s="73">
        <v>482</v>
      </c>
      <c r="R17" s="111">
        <f>SUM(B17:Q17)</f>
        <v>8914</v>
      </c>
    </row>
    <row r="18" spans="1:21" ht="17.25" customHeight="1" x14ac:dyDescent="0.15">
      <c r="A18" s="70" t="s">
        <v>108</v>
      </c>
      <c r="B18" s="71">
        <v>518</v>
      </c>
      <c r="C18" s="72">
        <v>634</v>
      </c>
      <c r="D18" s="72">
        <v>350</v>
      </c>
      <c r="E18" s="72">
        <v>668</v>
      </c>
      <c r="F18" s="72">
        <v>529</v>
      </c>
      <c r="G18" s="72">
        <v>578</v>
      </c>
      <c r="H18" s="72">
        <v>664</v>
      </c>
      <c r="I18" s="72">
        <v>225</v>
      </c>
      <c r="J18" s="72">
        <v>431</v>
      </c>
      <c r="K18" s="72">
        <v>247</v>
      </c>
      <c r="L18" s="72">
        <v>282</v>
      </c>
      <c r="M18" s="72">
        <v>522</v>
      </c>
      <c r="N18" s="72">
        <v>201</v>
      </c>
      <c r="O18" s="72">
        <v>535</v>
      </c>
      <c r="P18" s="72">
        <v>204</v>
      </c>
      <c r="Q18" s="73">
        <v>353</v>
      </c>
      <c r="R18" s="111">
        <f>SUM(B18:Q18)</f>
        <v>6941</v>
      </c>
    </row>
    <row r="19" spans="1:21" ht="17.25" customHeight="1" thickBot="1" x14ac:dyDescent="0.2">
      <c r="A19" s="74" t="s">
        <v>109</v>
      </c>
      <c r="B19" s="75">
        <v>423</v>
      </c>
      <c r="C19" s="76">
        <v>490</v>
      </c>
      <c r="D19" s="76">
        <v>240</v>
      </c>
      <c r="E19" s="76">
        <v>471</v>
      </c>
      <c r="F19" s="76">
        <v>525</v>
      </c>
      <c r="G19" s="76">
        <v>441</v>
      </c>
      <c r="H19" s="76">
        <v>482</v>
      </c>
      <c r="I19" s="76">
        <v>201</v>
      </c>
      <c r="J19" s="76">
        <v>400</v>
      </c>
      <c r="K19" s="76">
        <v>192</v>
      </c>
      <c r="L19" s="76">
        <v>208</v>
      </c>
      <c r="M19" s="76">
        <v>432</v>
      </c>
      <c r="N19" s="76">
        <v>176</v>
      </c>
      <c r="O19" s="76">
        <v>420</v>
      </c>
      <c r="P19" s="76">
        <v>186</v>
      </c>
      <c r="Q19" s="77">
        <v>302</v>
      </c>
      <c r="R19" s="112">
        <f>SUM(B19:Q19)</f>
        <v>5589</v>
      </c>
    </row>
    <row r="20" spans="1:21" ht="17.25" customHeight="1" thickTop="1" thickBot="1" x14ac:dyDescent="0.2">
      <c r="A20" s="30" t="s">
        <v>110</v>
      </c>
      <c r="B20" s="31">
        <f t="shared" ref="B20:Q20" si="3">SUM(B11,B12,B13,B14,B15,B16,B17,B18,B19)</f>
        <v>5776</v>
      </c>
      <c r="C20" s="32">
        <f t="shared" si="3"/>
        <v>6917</v>
      </c>
      <c r="D20" s="32">
        <f t="shared" si="3"/>
        <v>3437</v>
      </c>
      <c r="E20" s="32">
        <f t="shared" si="3"/>
        <v>6916</v>
      </c>
      <c r="F20" s="32">
        <f t="shared" si="3"/>
        <v>6456</v>
      </c>
      <c r="G20" s="32">
        <f t="shared" si="3"/>
        <v>6584</v>
      </c>
      <c r="H20" s="32">
        <f t="shared" si="3"/>
        <v>7170</v>
      </c>
      <c r="I20" s="32">
        <f t="shared" si="3"/>
        <v>2546</v>
      </c>
      <c r="J20" s="32">
        <f t="shared" si="3"/>
        <v>5177</v>
      </c>
      <c r="K20" s="32">
        <f t="shared" si="3"/>
        <v>2921</v>
      </c>
      <c r="L20" s="32">
        <f t="shared" si="3"/>
        <v>2906</v>
      </c>
      <c r="M20" s="32">
        <f t="shared" si="3"/>
        <v>5935</v>
      </c>
      <c r="N20" s="32">
        <f t="shared" si="3"/>
        <v>2344</v>
      </c>
      <c r="O20" s="32">
        <f t="shared" si="3"/>
        <v>6230</v>
      </c>
      <c r="P20" s="32">
        <f t="shared" si="3"/>
        <v>2488</v>
      </c>
      <c r="Q20" s="40">
        <f t="shared" si="3"/>
        <v>3919</v>
      </c>
      <c r="R20" s="44">
        <f>SUM(B20:Q20)</f>
        <v>77722</v>
      </c>
    </row>
    <row r="21" spans="1:21" hidden="1" x14ac:dyDescent="0.15">
      <c r="A21" s="16" t="s">
        <v>101</v>
      </c>
      <c r="B21" s="17">
        <f>B20/R20</f>
        <v>7.4316152440750363E-2</v>
      </c>
      <c r="C21" s="17">
        <f>C20/R20</f>
        <v>8.8996680476570347E-2</v>
      </c>
      <c r="D21" s="17">
        <f>D20/R20</f>
        <v>4.4221713285813542E-2</v>
      </c>
      <c r="E21" s="17">
        <f>E20/R20</f>
        <v>8.8983814106687945E-2</v>
      </c>
      <c r="F21" s="17">
        <f>F20/R20</f>
        <v>8.3065283960783304E-2</v>
      </c>
      <c r="G21" s="17">
        <f>G20/R20</f>
        <v>8.4712179305730675E-2</v>
      </c>
      <c r="H21" s="17">
        <f>H20/R20</f>
        <v>9.2251872056817896E-2</v>
      </c>
      <c r="I21" s="17">
        <f>I20/R20</f>
        <v>3.2757777720593913E-2</v>
      </c>
      <c r="J21" s="17">
        <f>J20/R20</f>
        <v>6.6609196881191934E-2</v>
      </c>
      <c r="K21" s="17">
        <f>K20/R20</f>
        <v>3.7582666426494431E-2</v>
      </c>
      <c r="L21" s="17">
        <f>L20/R20</f>
        <v>3.738967087825841E-2</v>
      </c>
      <c r="M21" s="17">
        <f>M20/R20</f>
        <v>7.6361905252052192E-2</v>
      </c>
      <c r="N21" s="17">
        <f>N20/R20</f>
        <v>3.0158771004348835E-2</v>
      </c>
      <c r="O21" s="17">
        <f>O20/R20</f>
        <v>8.0157484367360587E-2</v>
      </c>
      <c r="P21" s="17">
        <f>P20/R20</f>
        <v>3.201152826741463E-2</v>
      </c>
      <c r="Q21" s="17">
        <f>Q20/R20</f>
        <v>5.0423303569131002E-2</v>
      </c>
      <c r="S21" s="15"/>
    </row>
    <row r="22" spans="1:21" hidden="1" x14ac:dyDescent="0.15">
      <c r="A22" s="46" t="s">
        <v>111</v>
      </c>
      <c r="B22" s="18">
        <f>B20/MIN($B$20:$Q$20)</f>
        <v>2.4641638225255971</v>
      </c>
      <c r="C22" s="18">
        <f t="shared" ref="C22:Q22" si="4">C20/MIN($B$20:$Q$20)</f>
        <v>2.9509385665529009</v>
      </c>
      <c r="D22" s="18">
        <f t="shared" si="4"/>
        <v>1.466296928327645</v>
      </c>
      <c r="E22" s="18">
        <f t="shared" si="4"/>
        <v>2.9505119453924915</v>
      </c>
      <c r="F22" s="18">
        <f t="shared" si="4"/>
        <v>2.7542662116040955</v>
      </c>
      <c r="G22" s="18">
        <f t="shared" si="4"/>
        <v>2.8088737201365186</v>
      </c>
      <c r="H22" s="18">
        <f t="shared" si="4"/>
        <v>3.0588737201365186</v>
      </c>
      <c r="I22" s="18">
        <f t="shared" si="4"/>
        <v>1.0861774744027304</v>
      </c>
      <c r="J22" s="18">
        <f t="shared" si="4"/>
        <v>2.2086177474402731</v>
      </c>
      <c r="K22" s="18">
        <f t="shared" si="4"/>
        <v>1.2461604095563139</v>
      </c>
      <c r="L22" s="18">
        <f t="shared" si="4"/>
        <v>1.2397610921501707</v>
      </c>
      <c r="M22" s="18">
        <f t="shared" si="4"/>
        <v>2.5319965870307168</v>
      </c>
      <c r="N22" s="18">
        <f t="shared" si="4"/>
        <v>1</v>
      </c>
      <c r="O22" s="18">
        <f t="shared" si="4"/>
        <v>2.657849829351536</v>
      </c>
      <c r="P22" s="18">
        <f t="shared" si="4"/>
        <v>1.0614334470989761</v>
      </c>
      <c r="Q22" s="18">
        <f t="shared" si="4"/>
        <v>1.6719283276450512</v>
      </c>
      <c r="R22" s="48">
        <f>SUM(B22:Q22)</f>
        <v>33.157849829351541</v>
      </c>
      <c r="U22" s="14"/>
    </row>
    <row r="23" spans="1:21" hidden="1" x14ac:dyDescent="0.15">
      <c r="A23" s="49" t="s">
        <v>113</v>
      </c>
    </row>
    <row r="24" spans="1:21" ht="21" customHeight="1" thickBot="1" x14ac:dyDescent="0.2"/>
    <row r="25" spans="1:21" ht="21" customHeight="1" thickBot="1" x14ac:dyDescent="0.2">
      <c r="B25" s="78" t="s">
        <v>0</v>
      </c>
      <c r="C25" s="79" t="s">
        <v>1</v>
      </c>
      <c r="D25" s="79" t="s">
        <v>2</v>
      </c>
      <c r="E25" s="79" t="s">
        <v>3</v>
      </c>
      <c r="F25" s="79" t="s">
        <v>4</v>
      </c>
      <c r="G25" s="79" t="s">
        <v>5</v>
      </c>
      <c r="H25" s="79" t="s">
        <v>6</v>
      </c>
      <c r="I25" s="79" t="s">
        <v>7</v>
      </c>
      <c r="J25" s="79" t="s">
        <v>8</v>
      </c>
      <c r="K25" s="79" t="s">
        <v>9</v>
      </c>
      <c r="L25" s="79" t="s">
        <v>79</v>
      </c>
      <c r="M25" s="79" t="s">
        <v>11</v>
      </c>
      <c r="N25" s="79" t="s">
        <v>12</v>
      </c>
      <c r="O25" s="79" t="s">
        <v>13</v>
      </c>
      <c r="P25" s="79" t="s">
        <v>14</v>
      </c>
      <c r="Q25" s="79" t="s">
        <v>15</v>
      </c>
      <c r="R25" s="89" t="s">
        <v>58</v>
      </c>
    </row>
    <row r="26" spans="1:21" ht="39" customHeight="1" x14ac:dyDescent="0.15">
      <c r="A26" s="91" t="s">
        <v>119</v>
      </c>
      <c r="B26" s="92">
        <f>AVERAGE(B13:B19)</f>
        <v>577.42857142857144</v>
      </c>
      <c r="C26" s="93">
        <f t="shared" ref="C26:Q26" si="5">AVERAGE(C13:C19)</f>
        <v>694.14285714285711</v>
      </c>
      <c r="D26" s="93">
        <f t="shared" si="5"/>
        <v>349.28571428571428</v>
      </c>
      <c r="E26" s="93">
        <f t="shared" si="5"/>
        <v>689.42857142857144</v>
      </c>
      <c r="F26" s="93">
        <f t="shared" si="5"/>
        <v>653.57142857142856</v>
      </c>
      <c r="G26" s="93">
        <f t="shared" si="5"/>
        <v>649.28571428571433</v>
      </c>
      <c r="H26" s="93">
        <f t="shared" si="5"/>
        <v>718.85714285714289</v>
      </c>
      <c r="I26" s="93">
        <f t="shared" si="5"/>
        <v>260.42857142857144</v>
      </c>
      <c r="J26" s="93">
        <f t="shared" si="5"/>
        <v>503.28571428571428</v>
      </c>
      <c r="K26" s="93">
        <f t="shared" si="5"/>
        <v>272.14285714285717</v>
      </c>
      <c r="L26" s="93">
        <f t="shared" si="5"/>
        <v>287.85714285714283</v>
      </c>
      <c r="M26" s="93">
        <f t="shared" si="5"/>
        <v>587.57142857142856</v>
      </c>
      <c r="N26" s="93">
        <f t="shared" si="5"/>
        <v>229.71428571428572</v>
      </c>
      <c r="O26" s="93">
        <f t="shared" si="5"/>
        <v>606.85714285714289</v>
      </c>
      <c r="P26" s="93">
        <f t="shared" si="5"/>
        <v>241.42857142857142</v>
      </c>
      <c r="Q26" s="93">
        <f t="shared" si="5"/>
        <v>388</v>
      </c>
      <c r="R26" s="113"/>
    </row>
    <row r="27" spans="1:21" ht="39" customHeight="1" x14ac:dyDescent="0.15">
      <c r="A27" s="94" t="s">
        <v>121</v>
      </c>
      <c r="B27" s="84">
        <f>ROUND(B26*0.8,-1)</f>
        <v>460</v>
      </c>
      <c r="C27" s="81">
        <f t="shared" ref="C27:Q27" si="6">ROUND(C26*0.8,-1)</f>
        <v>560</v>
      </c>
      <c r="D27" s="81">
        <f t="shared" si="6"/>
        <v>280</v>
      </c>
      <c r="E27" s="81">
        <f t="shared" si="6"/>
        <v>550</v>
      </c>
      <c r="F27" s="81">
        <f t="shared" si="6"/>
        <v>520</v>
      </c>
      <c r="G27" s="81">
        <f t="shared" si="6"/>
        <v>520</v>
      </c>
      <c r="H27" s="81">
        <f t="shared" si="6"/>
        <v>580</v>
      </c>
      <c r="I27" s="81">
        <f t="shared" si="6"/>
        <v>210</v>
      </c>
      <c r="J27" s="81">
        <f t="shared" si="6"/>
        <v>400</v>
      </c>
      <c r="K27" s="81">
        <f t="shared" si="6"/>
        <v>220</v>
      </c>
      <c r="L27" s="81">
        <f t="shared" si="6"/>
        <v>230</v>
      </c>
      <c r="M27" s="81">
        <f t="shared" si="6"/>
        <v>470</v>
      </c>
      <c r="N27" s="81">
        <f t="shared" si="6"/>
        <v>180</v>
      </c>
      <c r="O27" s="81">
        <f t="shared" si="6"/>
        <v>490</v>
      </c>
      <c r="P27" s="81">
        <f t="shared" si="6"/>
        <v>190</v>
      </c>
      <c r="Q27" s="81">
        <f t="shared" si="6"/>
        <v>310</v>
      </c>
      <c r="R27" s="114"/>
    </row>
    <row r="28" spans="1:21" ht="39" customHeight="1" x14ac:dyDescent="0.15">
      <c r="A28" s="110" t="s">
        <v>120</v>
      </c>
      <c r="B28" s="85">
        <v>40</v>
      </c>
      <c r="C28" s="82">
        <v>40</v>
      </c>
      <c r="D28" s="82">
        <v>20</v>
      </c>
      <c r="E28" s="82">
        <v>0</v>
      </c>
      <c r="F28" s="82">
        <v>30</v>
      </c>
      <c r="G28" s="82">
        <v>-20</v>
      </c>
      <c r="H28" s="82">
        <v>20</v>
      </c>
      <c r="I28" s="82">
        <v>-10</v>
      </c>
      <c r="J28" s="82">
        <v>0</v>
      </c>
      <c r="K28" s="82">
        <v>-20</v>
      </c>
      <c r="L28" s="82">
        <v>20</v>
      </c>
      <c r="M28" s="82">
        <v>-20</v>
      </c>
      <c r="N28" s="82">
        <v>-30</v>
      </c>
      <c r="O28" s="82">
        <v>10</v>
      </c>
      <c r="P28" s="82">
        <v>10</v>
      </c>
      <c r="Q28" s="82">
        <v>-10</v>
      </c>
      <c r="R28" s="115"/>
    </row>
    <row r="29" spans="1:21" ht="39" customHeight="1" thickBot="1" x14ac:dyDescent="0.2">
      <c r="A29" s="116" t="s">
        <v>124</v>
      </c>
      <c r="B29" s="86">
        <f>B27+B28</f>
        <v>500</v>
      </c>
      <c r="C29" s="87">
        <f t="shared" ref="C29:Q29" si="7">C27+C28</f>
        <v>600</v>
      </c>
      <c r="D29" s="87">
        <f t="shared" si="7"/>
        <v>300</v>
      </c>
      <c r="E29" s="87">
        <f t="shared" si="7"/>
        <v>550</v>
      </c>
      <c r="F29" s="87">
        <f t="shared" si="7"/>
        <v>550</v>
      </c>
      <c r="G29" s="87">
        <f t="shared" si="7"/>
        <v>500</v>
      </c>
      <c r="H29" s="87">
        <f t="shared" si="7"/>
        <v>600</v>
      </c>
      <c r="I29" s="87">
        <f t="shared" si="7"/>
        <v>200</v>
      </c>
      <c r="J29" s="87">
        <f t="shared" si="7"/>
        <v>400</v>
      </c>
      <c r="K29" s="87">
        <f t="shared" si="7"/>
        <v>200</v>
      </c>
      <c r="L29" s="87">
        <f t="shared" si="7"/>
        <v>250</v>
      </c>
      <c r="M29" s="87">
        <f t="shared" si="7"/>
        <v>450</v>
      </c>
      <c r="N29" s="87">
        <f t="shared" si="7"/>
        <v>150</v>
      </c>
      <c r="O29" s="87">
        <f t="shared" si="7"/>
        <v>500</v>
      </c>
      <c r="P29" s="87">
        <f t="shared" si="7"/>
        <v>200</v>
      </c>
      <c r="Q29" s="87">
        <f t="shared" si="7"/>
        <v>300</v>
      </c>
      <c r="R29" s="88">
        <v>10</v>
      </c>
    </row>
    <row r="30" spans="1:21" ht="20.25" hidden="1" customHeight="1" x14ac:dyDescent="0.15">
      <c r="A30" s="90" t="s">
        <v>114</v>
      </c>
      <c r="B30" s="83">
        <f>B29*11</f>
        <v>5500</v>
      </c>
      <c r="C30" s="83">
        <f>C29*11</f>
        <v>6600</v>
      </c>
      <c r="D30" s="83">
        <f t="shared" ref="D30:Q30" si="8">D29*11</f>
        <v>3300</v>
      </c>
      <c r="E30" s="83">
        <f t="shared" si="8"/>
        <v>6050</v>
      </c>
      <c r="F30" s="83">
        <f t="shared" si="8"/>
        <v>6050</v>
      </c>
      <c r="G30" s="83">
        <f t="shared" si="8"/>
        <v>5500</v>
      </c>
      <c r="H30" s="83">
        <f t="shared" si="8"/>
        <v>6600</v>
      </c>
      <c r="I30" s="83">
        <f t="shared" si="8"/>
        <v>2200</v>
      </c>
      <c r="J30" s="83">
        <f t="shared" si="8"/>
        <v>4400</v>
      </c>
      <c r="K30" s="83">
        <f t="shared" si="8"/>
        <v>2200</v>
      </c>
      <c r="L30" s="83">
        <f t="shared" si="8"/>
        <v>2750</v>
      </c>
      <c r="M30" s="83">
        <f t="shared" si="8"/>
        <v>4950</v>
      </c>
      <c r="N30" s="83">
        <f t="shared" si="8"/>
        <v>1650</v>
      </c>
      <c r="O30" s="83">
        <f t="shared" si="8"/>
        <v>5500</v>
      </c>
      <c r="P30" s="83">
        <f t="shared" si="8"/>
        <v>2200</v>
      </c>
      <c r="Q30" s="83">
        <f t="shared" si="8"/>
        <v>3300</v>
      </c>
      <c r="R30" s="83">
        <v>110</v>
      </c>
    </row>
    <row r="31" spans="1:21" ht="20.25" customHeight="1" x14ac:dyDescent="0.15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</row>
    <row r="32" spans="1:21" ht="20.25" customHeight="1" x14ac:dyDescent="0.15">
      <c r="A32" s="171" t="s">
        <v>123</v>
      </c>
      <c r="B32" s="80">
        <f>B29*1.5</f>
        <v>750</v>
      </c>
      <c r="C32" s="80">
        <f t="shared" ref="C32:Q32" si="9">C29*1.5</f>
        <v>900</v>
      </c>
      <c r="D32" s="80">
        <f t="shared" si="9"/>
        <v>450</v>
      </c>
      <c r="E32" s="80">
        <f t="shared" si="9"/>
        <v>825</v>
      </c>
      <c r="F32" s="80">
        <f t="shared" si="9"/>
        <v>825</v>
      </c>
      <c r="G32" s="80">
        <f t="shared" si="9"/>
        <v>750</v>
      </c>
      <c r="H32" s="80">
        <f t="shared" si="9"/>
        <v>900</v>
      </c>
      <c r="I32" s="80">
        <f t="shared" si="9"/>
        <v>300</v>
      </c>
      <c r="J32" s="80">
        <f t="shared" si="9"/>
        <v>600</v>
      </c>
      <c r="K32" s="80">
        <f t="shared" si="9"/>
        <v>300</v>
      </c>
      <c r="L32" s="80">
        <f t="shared" si="9"/>
        <v>375</v>
      </c>
      <c r="M32" s="80">
        <f t="shared" si="9"/>
        <v>675</v>
      </c>
      <c r="N32" s="80">
        <f t="shared" si="9"/>
        <v>225</v>
      </c>
      <c r="O32" s="80">
        <f t="shared" si="9"/>
        <v>750</v>
      </c>
      <c r="P32" s="80">
        <f t="shared" si="9"/>
        <v>300</v>
      </c>
      <c r="Q32" s="80">
        <f t="shared" si="9"/>
        <v>450</v>
      </c>
    </row>
    <row r="33" spans="1:17" ht="20.25" customHeight="1" x14ac:dyDescent="0.15">
      <c r="A33" s="171"/>
      <c r="B33" s="82">
        <v>0</v>
      </c>
      <c r="C33" s="82">
        <v>0</v>
      </c>
      <c r="D33" s="82">
        <v>0</v>
      </c>
      <c r="E33" s="82">
        <v>25</v>
      </c>
      <c r="F33" s="82">
        <v>25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-25</v>
      </c>
      <c r="M33" s="82">
        <v>-25</v>
      </c>
      <c r="N33" s="82">
        <v>-25</v>
      </c>
      <c r="O33" s="82">
        <v>0</v>
      </c>
      <c r="P33" s="82">
        <v>0</v>
      </c>
      <c r="Q33" s="82">
        <v>0</v>
      </c>
    </row>
    <row r="34" spans="1:17" ht="20.25" customHeight="1" x14ac:dyDescent="0.15">
      <c r="A34" s="171"/>
      <c r="B34" s="82">
        <f>B32+B33</f>
        <v>750</v>
      </c>
      <c r="C34" s="82">
        <f t="shared" ref="C34:Q34" si="10">C32+C33</f>
        <v>900</v>
      </c>
      <c r="D34" s="82">
        <f t="shared" si="10"/>
        <v>450</v>
      </c>
      <c r="E34" s="82">
        <f t="shared" si="10"/>
        <v>850</v>
      </c>
      <c r="F34" s="82">
        <f t="shared" si="10"/>
        <v>850</v>
      </c>
      <c r="G34" s="82">
        <f t="shared" si="10"/>
        <v>750</v>
      </c>
      <c r="H34" s="82">
        <f t="shared" si="10"/>
        <v>900</v>
      </c>
      <c r="I34" s="82">
        <f t="shared" si="10"/>
        <v>300</v>
      </c>
      <c r="J34" s="82">
        <f t="shared" si="10"/>
        <v>600</v>
      </c>
      <c r="K34" s="82">
        <f t="shared" si="10"/>
        <v>300</v>
      </c>
      <c r="L34" s="82">
        <f t="shared" si="10"/>
        <v>350</v>
      </c>
      <c r="M34" s="82">
        <f t="shared" si="10"/>
        <v>650</v>
      </c>
      <c r="N34" s="82">
        <f t="shared" si="10"/>
        <v>200</v>
      </c>
      <c r="O34" s="82">
        <f t="shared" si="10"/>
        <v>750</v>
      </c>
      <c r="P34" s="82">
        <f t="shared" si="10"/>
        <v>300</v>
      </c>
      <c r="Q34" s="82">
        <f t="shared" si="10"/>
        <v>450</v>
      </c>
    </row>
  </sheetData>
  <mergeCells count="3">
    <mergeCell ref="A1:T1"/>
    <mergeCell ref="A32:A34"/>
    <mergeCell ref="A7:F7"/>
  </mergeCells>
  <phoneticPr fontId="7"/>
  <pageMargins left="0.35433070866141736" right="0.31496062992125984" top="0.74803149606299213" bottom="0.11811023622047245" header="0.51181102362204722" footer="0.51181102362204722"/>
  <pageSetup paperSize="9" scale="79" orientation="landscape" cellComments="asDisplayed" horizontalDpi="300" verticalDpi="300" r:id="rId1"/>
  <headerFooter alignWithMargins="0">
    <oddHeader>&amp;R&amp;12別紙１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34"/>
  <sheetViews>
    <sheetView view="pageBreakPreview" zoomScaleNormal="100" workbookViewId="0">
      <selection activeCell="Q5" sqref="Q5"/>
    </sheetView>
  </sheetViews>
  <sheetFormatPr defaultRowHeight="13.5" x14ac:dyDescent="0.15"/>
  <cols>
    <col min="1" max="1" width="16.875" customWidth="1"/>
    <col min="2" max="18" width="8.125" customWidth="1"/>
    <col min="19" max="19" width="9.75" customWidth="1"/>
    <col min="20" max="20" width="11.5" customWidth="1"/>
  </cols>
  <sheetData>
    <row r="1" spans="1:23" ht="21" x14ac:dyDescent="0.2">
      <c r="A1" s="168" t="s">
        <v>61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</row>
    <row r="2" spans="1:23" ht="21" customHeight="1" thickBot="1" x14ac:dyDescent="0.2">
      <c r="A2" s="2" t="s">
        <v>59</v>
      </c>
    </row>
    <row r="3" spans="1:23" ht="30.75" customHeight="1" thickBot="1" x14ac:dyDescent="0.2">
      <c r="A3" s="53"/>
      <c r="B3" s="56" t="s">
        <v>0</v>
      </c>
      <c r="C3" s="57" t="s">
        <v>1</v>
      </c>
      <c r="D3" s="57" t="s">
        <v>2</v>
      </c>
      <c r="E3" s="57" t="s">
        <v>3</v>
      </c>
      <c r="F3" s="57" t="s">
        <v>4</v>
      </c>
      <c r="G3" s="57" t="s">
        <v>5</v>
      </c>
      <c r="H3" s="57" t="s">
        <v>6</v>
      </c>
      <c r="I3" s="57" t="s">
        <v>7</v>
      </c>
      <c r="J3" s="57" t="s">
        <v>8</v>
      </c>
      <c r="K3" s="57" t="s">
        <v>9</v>
      </c>
      <c r="L3" s="57" t="s">
        <v>79</v>
      </c>
      <c r="M3" s="57" t="s">
        <v>11</v>
      </c>
      <c r="N3" s="57" t="s">
        <v>12</v>
      </c>
      <c r="O3" s="57" t="s">
        <v>13</v>
      </c>
      <c r="P3" s="57" t="s">
        <v>14</v>
      </c>
      <c r="Q3" s="57" t="s">
        <v>15</v>
      </c>
      <c r="R3" s="61" t="s">
        <v>58</v>
      </c>
      <c r="S3" s="52" t="s">
        <v>148</v>
      </c>
    </row>
    <row r="4" spans="1:23" ht="38.25" customHeight="1" x14ac:dyDescent="0.15">
      <c r="A4" s="117" t="s">
        <v>151</v>
      </c>
      <c r="B4" s="99">
        <f>B34</f>
        <v>660</v>
      </c>
      <c r="C4" s="100">
        <f>C34</f>
        <v>740</v>
      </c>
      <c r="D4" s="100">
        <f t="shared" ref="D4:Q4" si="0">D34</f>
        <v>435</v>
      </c>
      <c r="E4" s="100">
        <f t="shared" si="0"/>
        <v>765</v>
      </c>
      <c r="F4" s="100">
        <f t="shared" si="0"/>
        <v>680</v>
      </c>
      <c r="G4" s="100">
        <f t="shared" si="0"/>
        <v>710</v>
      </c>
      <c r="H4" s="100">
        <f t="shared" si="0"/>
        <v>735</v>
      </c>
      <c r="I4" s="100">
        <f t="shared" si="0"/>
        <v>240</v>
      </c>
      <c r="J4" s="100">
        <f t="shared" si="0"/>
        <v>480</v>
      </c>
      <c r="K4" s="100">
        <f t="shared" si="0"/>
        <v>275</v>
      </c>
      <c r="L4" s="100">
        <f t="shared" si="0"/>
        <v>290</v>
      </c>
      <c r="M4" s="100">
        <f t="shared" si="0"/>
        <v>570</v>
      </c>
      <c r="N4" s="100">
        <f t="shared" si="0"/>
        <v>240</v>
      </c>
      <c r="O4" s="100">
        <f t="shared" si="0"/>
        <v>570</v>
      </c>
      <c r="P4" s="100">
        <f t="shared" si="0"/>
        <v>225</v>
      </c>
      <c r="Q4" s="100">
        <f t="shared" si="0"/>
        <v>440</v>
      </c>
      <c r="R4" s="101">
        <v>10</v>
      </c>
      <c r="S4" s="102">
        <f>SUM(B4:R4)</f>
        <v>8065</v>
      </c>
    </row>
    <row r="5" spans="1:23" ht="38.25" customHeight="1" thickBot="1" x14ac:dyDescent="0.2">
      <c r="A5" s="118" t="s">
        <v>126</v>
      </c>
      <c r="B5" s="103">
        <f t="shared" ref="B5:R5" si="1">B29</f>
        <v>440</v>
      </c>
      <c r="C5" s="104">
        <f t="shared" si="1"/>
        <v>510</v>
      </c>
      <c r="D5" s="104">
        <f t="shared" si="1"/>
        <v>290</v>
      </c>
      <c r="E5" s="104">
        <f t="shared" si="1"/>
        <v>510</v>
      </c>
      <c r="F5" s="104">
        <f t="shared" si="1"/>
        <v>470</v>
      </c>
      <c r="G5" s="104">
        <f t="shared" si="1"/>
        <v>490</v>
      </c>
      <c r="H5" s="104">
        <f t="shared" si="1"/>
        <v>490</v>
      </c>
      <c r="I5" s="104">
        <f t="shared" si="1"/>
        <v>160</v>
      </c>
      <c r="J5" s="104">
        <f t="shared" si="1"/>
        <v>320</v>
      </c>
      <c r="K5" s="104">
        <f t="shared" si="1"/>
        <v>200</v>
      </c>
      <c r="L5" s="104">
        <f t="shared" si="1"/>
        <v>210</v>
      </c>
      <c r="M5" s="104">
        <f t="shared" si="1"/>
        <v>380</v>
      </c>
      <c r="N5" s="104">
        <f t="shared" si="1"/>
        <v>160</v>
      </c>
      <c r="O5" s="104">
        <f t="shared" si="1"/>
        <v>380</v>
      </c>
      <c r="P5" s="104">
        <f t="shared" si="1"/>
        <v>150</v>
      </c>
      <c r="Q5" s="105">
        <f t="shared" si="1"/>
        <v>310</v>
      </c>
      <c r="R5" s="106">
        <f t="shared" si="1"/>
        <v>10</v>
      </c>
      <c r="S5" s="107">
        <f>SUM(B5:R5)</f>
        <v>5480</v>
      </c>
      <c r="T5" s="21"/>
      <c r="U5" s="21"/>
      <c r="V5" s="21"/>
      <c r="W5" s="21"/>
    </row>
    <row r="6" spans="1:23" ht="38.25" customHeight="1" thickTop="1" thickBot="1" x14ac:dyDescent="0.2">
      <c r="A6" s="119" t="s">
        <v>125</v>
      </c>
      <c r="B6" s="95">
        <f>B4+B5*10</f>
        <v>5060</v>
      </c>
      <c r="C6" s="96">
        <f t="shared" ref="C6:Q6" si="2">C4+C5*10</f>
        <v>5840</v>
      </c>
      <c r="D6" s="96">
        <f t="shared" si="2"/>
        <v>3335</v>
      </c>
      <c r="E6" s="96">
        <f t="shared" si="2"/>
        <v>5865</v>
      </c>
      <c r="F6" s="96">
        <f t="shared" si="2"/>
        <v>5380</v>
      </c>
      <c r="G6" s="96">
        <f t="shared" si="2"/>
        <v>5610</v>
      </c>
      <c r="H6" s="96">
        <f t="shared" si="2"/>
        <v>5635</v>
      </c>
      <c r="I6" s="96">
        <f t="shared" si="2"/>
        <v>1840</v>
      </c>
      <c r="J6" s="96">
        <f t="shared" si="2"/>
        <v>3680</v>
      </c>
      <c r="K6" s="96">
        <f t="shared" si="2"/>
        <v>2275</v>
      </c>
      <c r="L6" s="96">
        <f t="shared" si="2"/>
        <v>2390</v>
      </c>
      <c r="M6" s="96">
        <f t="shared" si="2"/>
        <v>4370</v>
      </c>
      <c r="N6" s="96">
        <f t="shared" si="2"/>
        <v>1840</v>
      </c>
      <c r="O6" s="96">
        <f t="shared" si="2"/>
        <v>4370</v>
      </c>
      <c r="P6" s="96">
        <f t="shared" si="2"/>
        <v>1725</v>
      </c>
      <c r="Q6" s="96">
        <f t="shared" si="2"/>
        <v>3540</v>
      </c>
      <c r="R6" s="97">
        <f>R30</f>
        <v>110</v>
      </c>
      <c r="S6" s="98">
        <f>SUM(B6:R6)</f>
        <v>62865</v>
      </c>
      <c r="U6" s="21"/>
      <c r="V6" s="9"/>
      <c r="W6" s="21"/>
    </row>
    <row r="7" spans="1:23" ht="21" customHeight="1" x14ac:dyDescent="0.15">
      <c r="A7" s="172"/>
      <c r="B7" s="172"/>
      <c r="C7" s="172"/>
      <c r="D7" s="172"/>
      <c r="E7" s="172"/>
      <c r="F7" s="172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U7" s="21"/>
      <c r="V7" s="9"/>
      <c r="W7" s="21"/>
    </row>
    <row r="8" spans="1:23" ht="27" customHeight="1" x14ac:dyDescent="0.15">
      <c r="B8" s="6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21"/>
      <c r="V8" s="9"/>
      <c r="W8" s="21"/>
    </row>
    <row r="9" spans="1:23" ht="17.25" customHeight="1" thickBot="1" x14ac:dyDescent="0.2">
      <c r="A9" s="20" t="s">
        <v>156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7.25" customHeight="1" thickBot="1" x14ac:dyDescent="0.2">
      <c r="A10" s="27" t="s">
        <v>83</v>
      </c>
      <c r="B10" s="24" t="s">
        <v>84</v>
      </c>
      <c r="C10" s="23" t="s">
        <v>85</v>
      </c>
      <c r="D10" s="23" t="s">
        <v>86</v>
      </c>
      <c r="E10" s="23" t="s">
        <v>87</v>
      </c>
      <c r="F10" s="23" t="s">
        <v>88</v>
      </c>
      <c r="G10" s="23" t="s">
        <v>89</v>
      </c>
      <c r="H10" s="23" t="s">
        <v>90</v>
      </c>
      <c r="I10" s="23" t="s">
        <v>91</v>
      </c>
      <c r="J10" s="23" t="s">
        <v>92</v>
      </c>
      <c r="K10" s="23" t="s">
        <v>93</v>
      </c>
      <c r="L10" s="23" t="s">
        <v>94</v>
      </c>
      <c r="M10" s="23" t="s">
        <v>95</v>
      </c>
      <c r="N10" s="23" t="s">
        <v>96</v>
      </c>
      <c r="O10" s="23" t="s">
        <v>97</v>
      </c>
      <c r="P10" s="23" t="s">
        <v>98</v>
      </c>
      <c r="Q10" s="143" t="s">
        <v>99</v>
      </c>
      <c r="R10" s="142" t="s">
        <v>72</v>
      </c>
      <c r="T10" s="21"/>
      <c r="U10" s="21"/>
      <c r="V10" s="21"/>
      <c r="W10" s="21"/>
    </row>
    <row r="11" spans="1:23" ht="17.25" customHeight="1" thickBot="1" x14ac:dyDescent="0.2">
      <c r="A11" s="28" t="s">
        <v>100</v>
      </c>
      <c r="B11" s="137">
        <v>1005</v>
      </c>
      <c r="C11" s="138">
        <v>1086</v>
      </c>
      <c r="D11" s="138">
        <v>695</v>
      </c>
      <c r="E11" s="138">
        <v>1200</v>
      </c>
      <c r="F11" s="138">
        <v>1180</v>
      </c>
      <c r="G11" s="138">
        <v>1118</v>
      </c>
      <c r="H11" s="138">
        <v>1258</v>
      </c>
      <c r="I11" s="138">
        <v>417</v>
      </c>
      <c r="J11" s="138">
        <v>866</v>
      </c>
      <c r="K11" s="138">
        <v>511</v>
      </c>
      <c r="L11" s="138">
        <v>547</v>
      </c>
      <c r="M11" s="138">
        <v>942</v>
      </c>
      <c r="N11" s="138">
        <v>415</v>
      </c>
      <c r="O11" s="138">
        <v>1052</v>
      </c>
      <c r="P11" s="138">
        <v>395</v>
      </c>
      <c r="Q11" s="144">
        <v>623</v>
      </c>
      <c r="R11" s="141">
        <f t="shared" ref="R11:R20" si="3">SUM(B11:Q11)</f>
        <v>13310</v>
      </c>
      <c r="T11" s="21"/>
      <c r="U11" s="21"/>
      <c r="V11" s="21"/>
      <c r="W11" s="21"/>
    </row>
    <row r="12" spans="1:23" ht="17.25" customHeight="1" thickBot="1" x14ac:dyDescent="0.2">
      <c r="A12" s="29" t="s">
        <v>102</v>
      </c>
      <c r="B12" s="137">
        <v>810</v>
      </c>
      <c r="C12" s="138">
        <v>957</v>
      </c>
      <c r="D12" s="138">
        <v>598</v>
      </c>
      <c r="E12" s="138">
        <v>1031</v>
      </c>
      <c r="F12" s="138">
        <v>1000</v>
      </c>
      <c r="G12" s="138">
        <v>947</v>
      </c>
      <c r="H12" s="138">
        <v>953</v>
      </c>
      <c r="I12" s="138">
        <v>327</v>
      </c>
      <c r="J12" s="138">
        <v>694</v>
      </c>
      <c r="K12" s="138">
        <v>421</v>
      </c>
      <c r="L12" s="138">
        <v>426</v>
      </c>
      <c r="M12" s="138">
        <v>856</v>
      </c>
      <c r="N12" s="138">
        <v>357</v>
      </c>
      <c r="O12" s="138">
        <v>882</v>
      </c>
      <c r="P12" s="138">
        <v>300</v>
      </c>
      <c r="Q12" s="144">
        <v>547</v>
      </c>
      <c r="R12" s="141">
        <f t="shared" si="3"/>
        <v>11106</v>
      </c>
      <c r="T12" s="21"/>
      <c r="U12" s="21"/>
      <c r="V12" s="21"/>
      <c r="W12" s="21"/>
    </row>
    <row r="13" spans="1:23" ht="17.25" customHeight="1" thickBot="1" x14ac:dyDescent="0.2">
      <c r="A13" s="70" t="s">
        <v>103</v>
      </c>
      <c r="B13" s="147">
        <v>684</v>
      </c>
      <c r="C13" s="148">
        <v>770</v>
      </c>
      <c r="D13" s="148">
        <v>470</v>
      </c>
      <c r="E13" s="148">
        <v>873</v>
      </c>
      <c r="F13" s="148">
        <v>810</v>
      </c>
      <c r="G13" s="148">
        <v>760</v>
      </c>
      <c r="H13" s="148">
        <v>785</v>
      </c>
      <c r="I13" s="148">
        <v>266</v>
      </c>
      <c r="J13" s="148">
        <v>509</v>
      </c>
      <c r="K13" s="148">
        <v>295</v>
      </c>
      <c r="L13" s="148">
        <v>348</v>
      </c>
      <c r="M13" s="148">
        <v>608</v>
      </c>
      <c r="N13" s="148">
        <v>250</v>
      </c>
      <c r="O13" s="148">
        <v>674</v>
      </c>
      <c r="P13" s="148">
        <v>260</v>
      </c>
      <c r="Q13" s="149">
        <v>487</v>
      </c>
      <c r="R13" s="150">
        <f t="shared" si="3"/>
        <v>8849</v>
      </c>
      <c r="T13" s="21"/>
      <c r="U13" s="21"/>
      <c r="V13" s="21"/>
      <c r="W13" s="21"/>
    </row>
    <row r="14" spans="1:23" ht="17.25" customHeight="1" thickBot="1" x14ac:dyDescent="0.2">
      <c r="A14" s="70" t="s">
        <v>104</v>
      </c>
      <c r="B14" s="147">
        <v>685</v>
      </c>
      <c r="C14" s="148">
        <v>757</v>
      </c>
      <c r="D14" s="148">
        <v>463</v>
      </c>
      <c r="E14" s="148">
        <v>791</v>
      </c>
      <c r="F14" s="148">
        <v>711</v>
      </c>
      <c r="G14" s="148">
        <v>746</v>
      </c>
      <c r="H14" s="148">
        <v>678</v>
      </c>
      <c r="I14" s="148">
        <v>265</v>
      </c>
      <c r="J14" s="148">
        <v>486</v>
      </c>
      <c r="K14" s="148">
        <v>294</v>
      </c>
      <c r="L14" s="148">
        <v>302</v>
      </c>
      <c r="M14" s="148">
        <v>581</v>
      </c>
      <c r="N14" s="148">
        <v>285</v>
      </c>
      <c r="O14" s="148">
        <v>617</v>
      </c>
      <c r="P14" s="148">
        <v>218</v>
      </c>
      <c r="Q14" s="149">
        <v>464</v>
      </c>
      <c r="R14" s="150">
        <f t="shared" si="3"/>
        <v>8343</v>
      </c>
      <c r="T14" s="21"/>
      <c r="U14" s="21"/>
      <c r="V14" s="21"/>
      <c r="W14" s="21"/>
    </row>
    <row r="15" spans="1:23" ht="17.25" customHeight="1" thickBot="1" x14ac:dyDescent="0.2">
      <c r="A15" s="70" t="s">
        <v>105</v>
      </c>
      <c r="B15" s="147">
        <v>671</v>
      </c>
      <c r="C15" s="148">
        <v>768</v>
      </c>
      <c r="D15" s="148">
        <v>481</v>
      </c>
      <c r="E15" s="148">
        <v>822</v>
      </c>
      <c r="F15" s="148">
        <v>748</v>
      </c>
      <c r="G15" s="148">
        <v>742</v>
      </c>
      <c r="H15" s="148">
        <v>762</v>
      </c>
      <c r="I15" s="148">
        <v>249</v>
      </c>
      <c r="J15" s="148">
        <v>514</v>
      </c>
      <c r="K15" s="148">
        <v>307</v>
      </c>
      <c r="L15" s="148">
        <v>327</v>
      </c>
      <c r="M15" s="148">
        <v>596</v>
      </c>
      <c r="N15" s="148">
        <v>268</v>
      </c>
      <c r="O15" s="148">
        <v>663</v>
      </c>
      <c r="P15" s="148">
        <v>205</v>
      </c>
      <c r="Q15" s="149">
        <v>423</v>
      </c>
      <c r="R15" s="150">
        <f t="shared" si="3"/>
        <v>8546</v>
      </c>
      <c r="T15" s="21"/>
      <c r="U15" s="21"/>
      <c r="V15" s="21"/>
      <c r="W15" s="21"/>
    </row>
    <row r="16" spans="1:23" ht="17.25" customHeight="1" thickBot="1" x14ac:dyDescent="0.2">
      <c r="A16" s="70" t="s">
        <v>106</v>
      </c>
      <c r="B16" s="147">
        <v>664</v>
      </c>
      <c r="C16" s="148">
        <v>747</v>
      </c>
      <c r="D16" s="148">
        <v>395</v>
      </c>
      <c r="E16" s="148">
        <v>832</v>
      </c>
      <c r="F16" s="148">
        <v>725</v>
      </c>
      <c r="G16" s="148">
        <v>749</v>
      </c>
      <c r="H16" s="148">
        <v>758</v>
      </c>
      <c r="I16" s="148">
        <v>227</v>
      </c>
      <c r="J16" s="148">
        <v>488</v>
      </c>
      <c r="K16" s="148">
        <v>300</v>
      </c>
      <c r="L16" s="148">
        <v>319</v>
      </c>
      <c r="M16" s="148">
        <v>547</v>
      </c>
      <c r="N16" s="148">
        <v>233</v>
      </c>
      <c r="O16" s="148">
        <v>565</v>
      </c>
      <c r="P16" s="148">
        <v>245</v>
      </c>
      <c r="Q16" s="149">
        <v>410</v>
      </c>
      <c r="R16" s="150">
        <f t="shared" si="3"/>
        <v>8204</v>
      </c>
      <c r="T16" s="21"/>
      <c r="U16" s="21"/>
      <c r="V16" s="21"/>
      <c r="W16" s="21"/>
    </row>
    <row r="17" spans="1:21" ht="17.25" customHeight="1" thickBot="1" x14ac:dyDescent="0.2">
      <c r="A17" s="70" t="s">
        <v>107</v>
      </c>
      <c r="B17" s="147">
        <v>730</v>
      </c>
      <c r="C17" s="148">
        <v>806</v>
      </c>
      <c r="D17" s="148">
        <v>494</v>
      </c>
      <c r="E17" s="148">
        <v>919</v>
      </c>
      <c r="F17" s="148">
        <v>773</v>
      </c>
      <c r="G17" s="148">
        <v>857</v>
      </c>
      <c r="H17" s="148">
        <v>753</v>
      </c>
      <c r="I17" s="148">
        <v>262</v>
      </c>
      <c r="J17" s="148">
        <v>558</v>
      </c>
      <c r="K17" s="148">
        <v>333</v>
      </c>
      <c r="L17" s="148">
        <v>392</v>
      </c>
      <c r="M17" s="148">
        <v>641</v>
      </c>
      <c r="N17" s="148">
        <v>230</v>
      </c>
      <c r="O17" s="148">
        <v>677</v>
      </c>
      <c r="P17" s="148">
        <v>267</v>
      </c>
      <c r="Q17" s="151">
        <v>484</v>
      </c>
      <c r="R17" s="150">
        <f t="shared" si="3"/>
        <v>9176</v>
      </c>
    </row>
    <row r="18" spans="1:21" ht="17.25" customHeight="1" thickBot="1" x14ac:dyDescent="0.2">
      <c r="A18" s="70" t="s">
        <v>108</v>
      </c>
      <c r="B18" s="147">
        <v>581</v>
      </c>
      <c r="C18" s="148">
        <v>683</v>
      </c>
      <c r="D18" s="148">
        <v>388</v>
      </c>
      <c r="E18" s="148">
        <v>670</v>
      </c>
      <c r="F18" s="148">
        <v>620</v>
      </c>
      <c r="G18" s="148">
        <v>736</v>
      </c>
      <c r="H18" s="148">
        <v>693</v>
      </c>
      <c r="I18" s="148">
        <v>247</v>
      </c>
      <c r="J18" s="148">
        <v>453</v>
      </c>
      <c r="K18" s="148">
        <v>277</v>
      </c>
      <c r="L18" s="148">
        <v>287</v>
      </c>
      <c r="M18" s="148">
        <v>510</v>
      </c>
      <c r="N18" s="148">
        <v>227</v>
      </c>
      <c r="O18" s="148">
        <v>532</v>
      </c>
      <c r="P18" s="148">
        <v>241</v>
      </c>
      <c r="Q18" s="151">
        <v>403</v>
      </c>
      <c r="R18" s="150">
        <f t="shared" si="3"/>
        <v>7548</v>
      </c>
    </row>
    <row r="19" spans="1:21" ht="17.25" customHeight="1" thickBot="1" x14ac:dyDescent="0.2">
      <c r="A19" s="74" t="s">
        <v>109</v>
      </c>
      <c r="B19" s="152">
        <v>464</v>
      </c>
      <c r="C19" s="152">
        <v>536</v>
      </c>
      <c r="D19" s="152">
        <v>284</v>
      </c>
      <c r="E19" s="152">
        <v>600</v>
      </c>
      <c r="F19" s="152">
        <v>542</v>
      </c>
      <c r="G19" s="152">
        <v>563</v>
      </c>
      <c r="H19" s="152">
        <v>559</v>
      </c>
      <c r="I19" s="152">
        <v>182</v>
      </c>
      <c r="J19" s="152">
        <v>360</v>
      </c>
      <c r="K19" s="152">
        <v>223</v>
      </c>
      <c r="L19" s="152">
        <v>269</v>
      </c>
      <c r="M19" s="152">
        <v>434</v>
      </c>
      <c r="N19" s="152">
        <v>175</v>
      </c>
      <c r="O19" s="152">
        <v>397</v>
      </c>
      <c r="P19" s="152">
        <v>162</v>
      </c>
      <c r="Q19" s="153">
        <v>306</v>
      </c>
      <c r="R19" s="154">
        <f t="shared" si="3"/>
        <v>6056</v>
      </c>
    </row>
    <row r="20" spans="1:21" ht="17.25" customHeight="1" thickTop="1" thickBot="1" x14ac:dyDescent="0.2">
      <c r="A20" s="30" t="s">
        <v>110</v>
      </c>
      <c r="B20" s="140">
        <f t="shared" ref="B20:I20" si="4">SUM(B11,B12,B13,B14,B15,B16,B17,B18,B19)</f>
        <v>6294</v>
      </c>
      <c r="C20" s="145">
        <f t="shared" si="4"/>
        <v>7110</v>
      </c>
      <c r="D20" s="145">
        <f t="shared" si="4"/>
        <v>4268</v>
      </c>
      <c r="E20" s="140">
        <f t="shared" si="4"/>
        <v>7738</v>
      </c>
      <c r="F20" s="145">
        <f t="shared" si="4"/>
        <v>7109</v>
      </c>
      <c r="G20" s="145">
        <f t="shared" si="4"/>
        <v>7218</v>
      </c>
      <c r="H20" s="145">
        <f t="shared" si="4"/>
        <v>7199</v>
      </c>
      <c r="I20" s="145">
        <f t="shared" si="4"/>
        <v>2442</v>
      </c>
      <c r="J20" s="145">
        <f t="shared" ref="J20:Q20" si="5">SUM(J11,J12,J13,J14,J15,J16,J17,J18,J19)</f>
        <v>4928</v>
      </c>
      <c r="K20" s="145">
        <f t="shared" si="5"/>
        <v>2961</v>
      </c>
      <c r="L20" s="146">
        <f t="shared" si="5"/>
        <v>3217</v>
      </c>
      <c r="M20" s="146">
        <f t="shared" si="5"/>
        <v>5715</v>
      </c>
      <c r="N20" s="146">
        <f t="shared" si="5"/>
        <v>2440</v>
      </c>
      <c r="O20" s="140">
        <f t="shared" si="5"/>
        <v>6059</v>
      </c>
      <c r="P20" s="145">
        <f t="shared" si="5"/>
        <v>2293</v>
      </c>
      <c r="Q20" s="139">
        <f t="shared" si="5"/>
        <v>4147</v>
      </c>
      <c r="R20" s="44">
        <f t="shared" si="3"/>
        <v>81138</v>
      </c>
    </row>
    <row r="21" spans="1:21" hidden="1" x14ac:dyDescent="0.15">
      <c r="A21" s="16" t="s">
        <v>101</v>
      </c>
      <c r="B21" s="17">
        <f>B20/R20</f>
        <v>7.7571544775567547E-2</v>
      </c>
      <c r="C21" s="17">
        <f>C20/R20</f>
        <v>8.7628484803667819E-2</v>
      </c>
      <c r="D21" s="17">
        <f>D20/R20</f>
        <v>5.2601740245014669E-2</v>
      </c>
      <c r="E21" s="17">
        <f>E20/R20</f>
        <v>9.5368384727254799E-2</v>
      </c>
      <c r="F21" s="17">
        <f>F20/R20</f>
        <v>8.7616160122260839E-2</v>
      </c>
      <c r="G21" s="17">
        <f>G20/R20</f>
        <v>8.8959550395622269E-2</v>
      </c>
      <c r="H21" s="17">
        <f>H20/R20</f>
        <v>8.8725381448889543E-2</v>
      </c>
      <c r="I21" s="17">
        <f>I20/R20</f>
        <v>3.0096871995858906E-2</v>
      </c>
      <c r="J21" s="17">
        <f>J20/R20</f>
        <v>6.0736029973625184E-2</v>
      </c>
      <c r="K21" s="17">
        <f>K20/R20</f>
        <v>3.6493381646084448E-2</v>
      </c>
      <c r="L21" s="17">
        <f>L20/R20</f>
        <v>3.964850008627277E-2</v>
      </c>
      <c r="M21" s="17">
        <f>M20/R20</f>
        <v>7.0435554240922876E-2</v>
      </c>
      <c r="N21" s="17">
        <f>N20/R20</f>
        <v>3.0072222633044935E-2</v>
      </c>
      <c r="O21" s="17">
        <f>O20/R20</f>
        <v>7.4675244644925934E-2</v>
      </c>
      <c r="P21" s="17">
        <f>P20/R20</f>
        <v>2.8260494466218047E-2</v>
      </c>
      <c r="Q21" s="17">
        <f>Q20/R20</f>
        <v>5.1110453794769403E-2</v>
      </c>
      <c r="S21" s="15"/>
    </row>
    <row r="22" spans="1:21" hidden="1" x14ac:dyDescent="0.15">
      <c r="A22" s="46" t="s">
        <v>111</v>
      </c>
      <c r="B22" s="18">
        <f>B20/MIN($B$20:$Q$20)</f>
        <v>2.7448757086785869</v>
      </c>
      <c r="C22" s="18">
        <f t="shared" ref="C22:Q22" si="6">C20/MIN($B$20:$Q$20)</f>
        <v>3.1007413868294811</v>
      </c>
      <c r="D22" s="18">
        <f t="shared" si="6"/>
        <v>1.8613170518970781</v>
      </c>
      <c r="E22" s="18">
        <f t="shared" si="6"/>
        <v>3.3746184038377671</v>
      </c>
      <c r="F22" s="18">
        <f t="shared" si="6"/>
        <v>3.1003052769297863</v>
      </c>
      <c r="G22" s="18">
        <f t="shared" si="6"/>
        <v>3.1478412559965112</v>
      </c>
      <c r="H22" s="18">
        <f t="shared" si="6"/>
        <v>3.1395551679023113</v>
      </c>
      <c r="I22" s="18">
        <f t="shared" si="6"/>
        <v>1.0649803750545137</v>
      </c>
      <c r="J22" s="18">
        <f t="shared" si="6"/>
        <v>2.1491495856955951</v>
      </c>
      <c r="K22" s="18">
        <f t="shared" si="6"/>
        <v>1.2913214129960751</v>
      </c>
      <c r="L22" s="18">
        <f t="shared" si="6"/>
        <v>1.4029655473179241</v>
      </c>
      <c r="M22" s="18">
        <f t="shared" si="6"/>
        <v>2.4923680767553424</v>
      </c>
      <c r="N22" s="18">
        <f t="shared" si="6"/>
        <v>1.0641081552551244</v>
      </c>
      <c r="O22" s="18">
        <f t="shared" si="6"/>
        <v>2.6423898822503271</v>
      </c>
      <c r="P22" s="18">
        <f t="shared" si="6"/>
        <v>1</v>
      </c>
      <c r="Q22" s="18">
        <f t="shared" si="6"/>
        <v>1.8085477540340165</v>
      </c>
      <c r="R22" s="48">
        <f>SUM(B22:Q22)</f>
        <v>35.385085041430436</v>
      </c>
      <c r="U22" s="14"/>
    </row>
    <row r="23" spans="1:21" hidden="1" x14ac:dyDescent="0.15">
      <c r="A23" s="49" t="s">
        <v>113</v>
      </c>
    </row>
    <row r="24" spans="1:21" ht="21" customHeight="1" thickBot="1" x14ac:dyDescent="0.2"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21" ht="21" customHeight="1" thickBot="1" x14ac:dyDescent="0.2">
      <c r="B25" s="78" t="s">
        <v>0</v>
      </c>
      <c r="C25" s="79" t="s">
        <v>1</v>
      </c>
      <c r="D25" s="79" t="s">
        <v>2</v>
      </c>
      <c r="E25" s="79" t="s">
        <v>3</v>
      </c>
      <c r="F25" s="79" t="s">
        <v>4</v>
      </c>
      <c r="G25" s="79" t="s">
        <v>5</v>
      </c>
      <c r="H25" s="79" t="s">
        <v>6</v>
      </c>
      <c r="I25" s="79" t="s">
        <v>7</v>
      </c>
      <c r="J25" s="79" t="s">
        <v>8</v>
      </c>
      <c r="K25" s="79" t="s">
        <v>9</v>
      </c>
      <c r="L25" s="79" t="s">
        <v>79</v>
      </c>
      <c r="M25" s="79" t="s">
        <v>11</v>
      </c>
      <c r="N25" s="79" t="s">
        <v>12</v>
      </c>
      <c r="O25" s="79" t="s">
        <v>13</v>
      </c>
      <c r="P25" s="79" t="s">
        <v>14</v>
      </c>
      <c r="Q25" s="79" t="s">
        <v>15</v>
      </c>
      <c r="R25" s="89" t="s">
        <v>58</v>
      </c>
    </row>
    <row r="26" spans="1:21" ht="39" customHeight="1" x14ac:dyDescent="0.15">
      <c r="A26" s="91" t="s">
        <v>119</v>
      </c>
      <c r="B26" s="92">
        <f>ROUND(AVERAGE(B13:B19),0)</f>
        <v>640</v>
      </c>
      <c r="C26" s="93">
        <f>ROUND(AVERAGE(C13:C19),0)</f>
        <v>724</v>
      </c>
      <c r="D26" s="93">
        <f>ROUND(AVERAGE(D13:D19),0)</f>
        <v>425</v>
      </c>
      <c r="E26" s="93">
        <f t="shared" ref="E26:Q26" si="7">ROUND(AVERAGE(E13:E19),0)</f>
        <v>787</v>
      </c>
      <c r="F26" s="93">
        <f t="shared" si="7"/>
        <v>704</v>
      </c>
      <c r="G26" s="93">
        <f t="shared" si="7"/>
        <v>736</v>
      </c>
      <c r="H26" s="93">
        <f t="shared" si="7"/>
        <v>713</v>
      </c>
      <c r="I26" s="93">
        <f t="shared" si="7"/>
        <v>243</v>
      </c>
      <c r="J26" s="93">
        <f t="shared" si="7"/>
        <v>481</v>
      </c>
      <c r="K26" s="93">
        <f t="shared" si="7"/>
        <v>290</v>
      </c>
      <c r="L26" s="93">
        <f t="shared" si="7"/>
        <v>321</v>
      </c>
      <c r="M26" s="93">
        <f t="shared" si="7"/>
        <v>560</v>
      </c>
      <c r="N26" s="93">
        <f t="shared" si="7"/>
        <v>238</v>
      </c>
      <c r="O26" s="93">
        <f t="shared" si="7"/>
        <v>589</v>
      </c>
      <c r="P26" s="93">
        <f t="shared" si="7"/>
        <v>228</v>
      </c>
      <c r="Q26" s="93">
        <f t="shared" si="7"/>
        <v>425</v>
      </c>
      <c r="R26" s="113"/>
    </row>
    <row r="27" spans="1:21" ht="39" customHeight="1" x14ac:dyDescent="0.15">
      <c r="A27" s="94" t="s">
        <v>155</v>
      </c>
      <c r="B27" s="84">
        <f t="shared" ref="B27:Q27" si="8">ROUND(B26*0.7,-1)</f>
        <v>450</v>
      </c>
      <c r="C27" s="81">
        <f t="shared" si="8"/>
        <v>510</v>
      </c>
      <c r="D27" s="81">
        <f t="shared" si="8"/>
        <v>300</v>
      </c>
      <c r="E27" s="81">
        <f t="shared" si="8"/>
        <v>550</v>
      </c>
      <c r="F27" s="81">
        <f t="shared" si="8"/>
        <v>490</v>
      </c>
      <c r="G27" s="81">
        <f t="shared" si="8"/>
        <v>520</v>
      </c>
      <c r="H27" s="81">
        <f t="shared" si="8"/>
        <v>500</v>
      </c>
      <c r="I27" s="81">
        <f t="shared" si="8"/>
        <v>170</v>
      </c>
      <c r="J27" s="81">
        <f t="shared" si="8"/>
        <v>340</v>
      </c>
      <c r="K27" s="81">
        <f t="shared" si="8"/>
        <v>200</v>
      </c>
      <c r="L27" s="81">
        <f t="shared" si="8"/>
        <v>220</v>
      </c>
      <c r="M27" s="81">
        <f t="shared" si="8"/>
        <v>390</v>
      </c>
      <c r="N27" s="81">
        <f t="shared" si="8"/>
        <v>170</v>
      </c>
      <c r="O27" s="81">
        <f t="shared" si="8"/>
        <v>410</v>
      </c>
      <c r="P27" s="81">
        <f t="shared" si="8"/>
        <v>160</v>
      </c>
      <c r="Q27" s="81">
        <f t="shared" si="8"/>
        <v>300</v>
      </c>
      <c r="R27" s="114"/>
      <c r="S27" s="136" t="s">
        <v>149</v>
      </c>
    </row>
    <row r="28" spans="1:21" ht="39" customHeight="1" x14ac:dyDescent="0.15">
      <c r="A28" s="110" t="s">
        <v>120</v>
      </c>
      <c r="B28" s="85">
        <v>-10</v>
      </c>
      <c r="C28" s="82">
        <v>0</v>
      </c>
      <c r="D28" s="82">
        <v>-10</v>
      </c>
      <c r="E28" s="82">
        <v>-40</v>
      </c>
      <c r="F28" s="82">
        <v>-20</v>
      </c>
      <c r="G28" s="82">
        <v>-30</v>
      </c>
      <c r="H28" s="82">
        <v>-10</v>
      </c>
      <c r="I28" s="82">
        <v>-10</v>
      </c>
      <c r="J28" s="82">
        <v>-20</v>
      </c>
      <c r="K28" s="82">
        <v>0</v>
      </c>
      <c r="L28" s="82">
        <v>-10</v>
      </c>
      <c r="M28" s="82">
        <v>-10</v>
      </c>
      <c r="N28" s="82">
        <v>-10</v>
      </c>
      <c r="O28" s="82">
        <v>-30</v>
      </c>
      <c r="P28" s="82">
        <v>-10</v>
      </c>
      <c r="Q28" s="82">
        <v>10</v>
      </c>
      <c r="R28" s="115"/>
    </row>
    <row r="29" spans="1:21" ht="39" customHeight="1" thickBot="1" x14ac:dyDescent="0.2">
      <c r="A29" s="116" t="s">
        <v>154</v>
      </c>
      <c r="B29" s="86">
        <f>B27+B28</f>
        <v>440</v>
      </c>
      <c r="C29" s="87">
        <f>C27+C28</f>
        <v>510</v>
      </c>
      <c r="D29" s="87">
        <f t="shared" ref="D29:P29" si="9">D27+D28</f>
        <v>290</v>
      </c>
      <c r="E29" s="87">
        <f t="shared" si="9"/>
        <v>510</v>
      </c>
      <c r="F29" s="87">
        <f t="shared" si="9"/>
        <v>470</v>
      </c>
      <c r="G29" s="87">
        <f t="shared" si="9"/>
        <v>490</v>
      </c>
      <c r="H29" s="87">
        <f t="shared" si="9"/>
        <v>490</v>
      </c>
      <c r="I29" s="87">
        <f t="shared" si="9"/>
        <v>160</v>
      </c>
      <c r="J29" s="87">
        <f t="shared" si="9"/>
        <v>320</v>
      </c>
      <c r="K29" s="87">
        <f t="shared" si="9"/>
        <v>200</v>
      </c>
      <c r="L29" s="87">
        <f t="shared" si="9"/>
        <v>210</v>
      </c>
      <c r="M29" s="87">
        <f t="shared" si="9"/>
        <v>380</v>
      </c>
      <c r="N29" s="87">
        <f t="shared" si="9"/>
        <v>160</v>
      </c>
      <c r="O29" s="87">
        <f t="shared" si="9"/>
        <v>380</v>
      </c>
      <c r="P29" s="87">
        <f t="shared" si="9"/>
        <v>150</v>
      </c>
      <c r="Q29" s="87">
        <f>Q27+Q28</f>
        <v>310</v>
      </c>
      <c r="R29" s="88">
        <v>10</v>
      </c>
    </row>
    <row r="30" spans="1:21" ht="20.25" hidden="1" customHeight="1" x14ac:dyDescent="0.15">
      <c r="A30" s="90" t="s">
        <v>114</v>
      </c>
      <c r="B30" s="83">
        <f>B29*11</f>
        <v>4840</v>
      </c>
      <c r="C30" s="83">
        <f>C29*11</f>
        <v>5610</v>
      </c>
      <c r="D30" s="83">
        <f t="shared" ref="D30:Q30" si="10">D29*11</f>
        <v>3190</v>
      </c>
      <c r="E30" s="83">
        <f t="shared" si="10"/>
        <v>5610</v>
      </c>
      <c r="F30" s="83">
        <f t="shared" si="10"/>
        <v>5170</v>
      </c>
      <c r="G30" s="83">
        <f t="shared" si="10"/>
        <v>5390</v>
      </c>
      <c r="H30" s="83">
        <f t="shared" si="10"/>
        <v>5390</v>
      </c>
      <c r="I30" s="83">
        <f t="shared" si="10"/>
        <v>1760</v>
      </c>
      <c r="J30" s="83">
        <f t="shared" si="10"/>
        <v>3520</v>
      </c>
      <c r="K30" s="83">
        <f t="shared" si="10"/>
        <v>2200</v>
      </c>
      <c r="L30" s="83">
        <f t="shared" si="10"/>
        <v>2310</v>
      </c>
      <c r="M30" s="83">
        <f t="shared" si="10"/>
        <v>4180</v>
      </c>
      <c r="N30" s="83">
        <f t="shared" si="10"/>
        <v>1760</v>
      </c>
      <c r="O30" s="83">
        <f t="shared" si="10"/>
        <v>4180</v>
      </c>
      <c r="P30" s="83">
        <f t="shared" si="10"/>
        <v>1650</v>
      </c>
      <c r="Q30" s="83">
        <f t="shared" si="10"/>
        <v>3410</v>
      </c>
      <c r="R30" s="83">
        <v>110</v>
      </c>
    </row>
    <row r="31" spans="1:21" ht="20.25" customHeight="1" x14ac:dyDescent="0.15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</row>
    <row r="32" spans="1:21" ht="20.25" customHeight="1" x14ac:dyDescent="0.15">
      <c r="A32" s="171" t="s">
        <v>150</v>
      </c>
      <c r="B32" s="80">
        <f>B29*1.5</f>
        <v>660</v>
      </c>
      <c r="C32" s="80">
        <f t="shared" ref="C32:Q32" si="11">C29*1.5</f>
        <v>765</v>
      </c>
      <c r="D32" s="80">
        <f t="shared" si="11"/>
        <v>435</v>
      </c>
      <c r="E32" s="80">
        <f t="shared" si="11"/>
        <v>765</v>
      </c>
      <c r="F32" s="80">
        <f t="shared" si="11"/>
        <v>705</v>
      </c>
      <c r="G32" s="80">
        <f t="shared" si="11"/>
        <v>735</v>
      </c>
      <c r="H32" s="80">
        <f t="shared" si="11"/>
        <v>735</v>
      </c>
      <c r="I32" s="80">
        <f t="shared" si="11"/>
        <v>240</v>
      </c>
      <c r="J32" s="80">
        <f t="shared" si="11"/>
        <v>480</v>
      </c>
      <c r="K32" s="80">
        <f t="shared" si="11"/>
        <v>300</v>
      </c>
      <c r="L32" s="80">
        <f t="shared" si="11"/>
        <v>315</v>
      </c>
      <c r="M32" s="80">
        <f t="shared" si="11"/>
        <v>570</v>
      </c>
      <c r="N32" s="80">
        <f t="shared" si="11"/>
        <v>240</v>
      </c>
      <c r="O32" s="80">
        <f t="shared" si="11"/>
        <v>570</v>
      </c>
      <c r="P32" s="80">
        <f t="shared" si="11"/>
        <v>225</v>
      </c>
      <c r="Q32" s="80">
        <f t="shared" si="11"/>
        <v>465</v>
      </c>
    </row>
    <row r="33" spans="1:17" ht="20.25" customHeight="1" x14ac:dyDescent="0.15">
      <c r="A33" s="171"/>
      <c r="B33" s="82">
        <v>0</v>
      </c>
      <c r="C33" s="82">
        <v>-25</v>
      </c>
      <c r="D33" s="82">
        <v>0</v>
      </c>
      <c r="E33" s="82">
        <v>0</v>
      </c>
      <c r="F33" s="82">
        <v>-25</v>
      </c>
      <c r="G33" s="82">
        <v>-25</v>
      </c>
      <c r="H33" s="82">
        <v>0</v>
      </c>
      <c r="I33" s="82">
        <v>0</v>
      </c>
      <c r="J33" s="82">
        <v>0</v>
      </c>
      <c r="K33" s="82">
        <v>-25</v>
      </c>
      <c r="L33" s="82">
        <v>-25</v>
      </c>
      <c r="M33" s="82">
        <v>0</v>
      </c>
      <c r="N33" s="82">
        <v>0</v>
      </c>
      <c r="O33" s="82">
        <v>0</v>
      </c>
      <c r="P33" s="82">
        <v>0</v>
      </c>
      <c r="Q33" s="82">
        <v>-25</v>
      </c>
    </row>
    <row r="34" spans="1:17" ht="20.25" customHeight="1" x14ac:dyDescent="0.15">
      <c r="A34" s="171"/>
      <c r="B34" s="82">
        <f>B32+B33</f>
        <v>660</v>
      </c>
      <c r="C34" s="82">
        <f t="shared" ref="C34:Q34" si="12">C32+C33</f>
        <v>740</v>
      </c>
      <c r="D34" s="82">
        <f t="shared" si="12"/>
        <v>435</v>
      </c>
      <c r="E34" s="82">
        <f t="shared" si="12"/>
        <v>765</v>
      </c>
      <c r="F34" s="82">
        <f t="shared" si="12"/>
        <v>680</v>
      </c>
      <c r="G34" s="82">
        <f t="shared" si="12"/>
        <v>710</v>
      </c>
      <c r="H34" s="82">
        <f t="shared" si="12"/>
        <v>735</v>
      </c>
      <c r="I34" s="82">
        <f t="shared" si="12"/>
        <v>240</v>
      </c>
      <c r="J34" s="82">
        <f t="shared" si="12"/>
        <v>480</v>
      </c>
      <c r="K34" s="82">
        <f t="shared" si="12"/>
        <v>275</v>
      </c>
      <c r="L34" s="82">
        <f t="shared" si="12"/>
        <v>290</v>
      </c>
      <c r="M34" s="82">
        <f t="shared" si="12"/>
        <v>570</v>
      </c>
      <c r="N34" s="82">
        <f t="shared" si="12"/>
        <v>240</v>
      </c>
      <c r="O34" s="82">
        <f t="shared" si="12"/>
        <v>570</v>
      </c>
      <c r="P34" s="82">
        <f t="shared" si="12"/>
        <v>225</v>
      </c>
      <c r="Q34" s="82">
        <f t="shared" si="12"/>
        <v>440</v>
      </c>
    </row>
  </sheetData>
  <mergeCells count="3">
    <mergeCell ref="A1:T1"/>
    <mergeCell ref="A7:F7"/>
    <mergeCell ref="A32:A34"/>
  </mergeCells>
  <phoneticPr fontId="7"/>
  <pageMargins left="0.35433070866141736" right="0.31496062992125984" top="0.74803149606299213" bottom="0.11811023622047245" header="0.51181102362204722" footer="0.51181102362204722"/>
  <pageSetup paperSize="9" scale="79" orientation="landscape" cellComments="asDisplayed" horizontalDpi="300" verticalDpi="300" r:id="rId1"/>
  <headerFooter alignWithMargins="0">
    <oddHeader>&amp;R&amp;12別紙１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30"/>
  <sheetViews>
    <sheetView tabSelected="1" view="pageBreakPreview" zoomScaleNormal="100" workbookViewId="0">
      <selection activeCell="B6" sqref="B6"/>
    </sheetView>
  </sheetViews>
  <sheetFormatPr defaultRowHeight="13.5" x14ac:dyDescent="0.15"/>
  <cols>
    <col min="1" max="1" width="16.875" customWidth="1"/>
    <col min="2" max="18" width="8.125" customWidth="1"/>
    <col min="19" max="19" width="9.75" customWidth="1"/>
    <col min="20" max="20" width="11.5" customWidth="1"/>
  </cols>
  <sheetData>
    <row r="1" spans="1:23" ht="21" x14ac:dyDescent="0.2">
      <c r="A1" s="168" t="s">
        <v>61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</row>
    <row r="2" spans="1:23" ht="21" customHeight="1" thickBot="1" x14ac:dyDescent="0.2">
      <c r="A2" s="2" t="s">
        <v>59</v>
      </c>
    </row>
    <row r="3" spans="1:23" ht="30.75" customHeight="1" thickBot="1" x14ac:dyDescent="0.2">
      <c r="A3" s="53"/>
      <c r="B3" s="56" t="s">
        <v>0</v>
      </c>
      <c r="C3" s="57" t="s">
        <v>1</v>
      </c>
      <c r="D3" s="57" t="s">
        <v>2</v>
      </c>
      <c r="E3" s="57" t="s">
        <v>3</v>
      </c>
      <c r="F3" s="57" t="s">
        <v>4</v>
      </c>
      <c r="G3" s="57" t="s">
        <v>5</v>
      </c>
      <c r="H3" s="57" t="s">
        <v>6</v>
      </c>
      <c r="I3" s="57" t="s">
        <v>7</v>
      </c>
      <c r="J3" s="57" t="s">
        <v>8</v>
      </c>
      <c r="K3" s="57" t="s">
        <v>9</v>
      </c>
      <c r="L3" s="57" t="s">
        <v>79</v>
      </c>
      <c r="M3" s="57" t="s">
        <v>11</v>
      </c>
      <c r="N3" s="57" t="s">
        <v>12</v>
      </c>
      <c r="O3" s="57" t="s">
        <v>13</v>
      </c>
      <c r="P3" s="57" t="s">
        <v>14</v>
      </c>
      <c r="Q3" s="57" t="s">
        <v>15</v>
      </c>
      <c r="R3" s="61" t="s">
        <v>58</v>
      </c>
      <c r="S3" s="52" t="s">
        <v>148</v>
      </c>
    </row>
    <row r="4" spans="1:23" ht="38.25" customHeight="1" x14ac:dyDescent="0.15">
      <c r="A4" s="117" t="s">
        <v>151</v>
      </c>
      <c r="B4" s="99">
        <v>650</v>
      </c>
      <c r="C4" s="100">
        <v>750</v>
      </c>
      <c r="D4" s="100">
        <v>450</v>
      </c>
      <c r="E4" s="100">
        <v>800</v>
      </c>
      <c r="F4" s="100">
        <v>600</v>
      </c>
      <c r="G4" s="100">
        <v>750</v>
      </c>
      <c r="H4" s="100">
        <v>750</v>
      </c>
      <c r="I4" s="100">
        <v>250</v>
      </c>
      <c r="J4" s="100">
        <v>500</v>
      </c>
      <c r="K4" s="100">
        <v>300</v>
      </c>
      <c r="L4" s="100">
        <v>300</v>
      </c>
      <c r="M4" s="100">
        <v>600</v>
      </c>
      <c r="N4" s="100">
        <v>250</v>
      </c>
      <c r="O4" s="100">
        <v>600</v>
      </c>
      <c r="P4" s="100">
        <v>250</v>
      </c>
      <c r="Q4" s="100">
        <v>450</v>
      </c>
      <c r="R4" s="101">
        <v>10</v>
      </c>
      <c r="S4" s="102">
        <f>SUM(B4:R4)</f>
        <v>8260</v>
      </c>
    </row>
    <row r="5" spans="1:23" ht="38.25" customHeight="1" thickBot="1" x14ac:dyDescent="0.2">
      <c r="A5" s="118" t="s">
        <v>126</v>
      </c>
      <c r="B5" s="103">
        <v>450</v>
      </c>
      <c r="C5" s="104">
        <v>500</v>
      </c>
      <c r="D5" s="104">
        <v>300</v>
      </c>
      <c r="E5" s="104">
        <v>550</v>
      </c>
      <c r="F5" s="104">
        <v>500</v>
      </c>
      <c r="G5" s="104">
        <v>500</v>
      </c>
      <c r="H5" s="104">
        <v>500</v>
      </c>
      <c r="I5" s="104">
        <v>150</v>
      </c>
      <c r="J5" s="104">
        <v>350</v>
      </c>
      <c r="K5" s="104">
        <v>200</v>
      </c>
      <c r="L5" s="104">
        <v>200</v>
      </c>
      <c r="M5" s="104">
        <v>400</v>
      </c>
      <c r="N5" s="104">
        <v>150</v>
      </c>
      <c r="O5" s="104">
        <v>400</v>
      </c>
      <c r="P5" s="104">
        <v>150</v>
      </c>
      <c r="Q5" s="105">
        <v>300</v>
      </c>
      <c r="R5" s="106">
        <v>10</v>
      </c>
      <c r="S5" s="107">
        <f>SUM(B5:R5)</f>
        <v>5610</v>
      </c>
      <c r="T5" s="21"/>
      <c r="U5" s="21"/>
      <c r="V5" s="21"/>
      <c r="W5" s="21"/>
    </row>
    <row r="6" spans="1:23" ht="38.25" customHeight="1" thickTop="1" thickBot="1" x14ac:dyDescent="0.2">
      <c r="A6" s="119" t="s">
        <v>125</v>
      </c>
      <c r="B6" s="95">
        <f>B4+B5*10</f>
        <v>5150</v>
      </c>
      <c r="C6" s="96">
        <f t="shared" ref="C6:R6" si="0">C4+C5*10</f>
        <v>5750</v>
      </c>
      <c r="D6" s="96">
        <f t="shared" si="0"/>
        <v>3450</v>
      </c>
      <c r="E6" s="96">
        <f t="shared" si="0"/>
        <v>6300</v>
      </c>
      <c r="F6" s="96">
        <f t="shared" si="0"/>
        <v>5600</v>
      </c>
      <c r="G6" s="96">
        <f t="shared" si="0"/>
        <v>5750</v>
      </c>
      <c r="H6" s="96">
        <f t="shared" si="0"/>
        <v>5750</v>
      </c>
      <c r="I6" s="96">
        <f t="shared" si="0"/>
        <v>1750</v>
      </c>
      <c r="J6" s="96">
        <f t="shared" si="0"/>
        <v>4000</v>
      </c>
      <c r="K6" s="96">
        <f t="shared" si="0"/>
        <v>2300</v>
      </c>
      <c r="L6" s="96">
        <f t="shared" si="0"/>
        <v>2300</v>
      </c>
      <c r="M6" s="96">
        <f t="shared" si="0"/>
        <v>4600</v>
      </c>
      <c r="N6" s="96">
        <f t="shared" si="0"/>
        <v>1750</v>
      </c>
      <c r="O6" s="96">
        <f t="shared" si="0"/>
        <v>4600</v>
      </c>
      <c r="P6" s="96">
        <f t="shared" si="0"/>
        <v>1750</v>
      </c>
      <c r="Q6" s="96">
        <f t="shared" si="0"/>
        <v>3450</v>
      </c>
      <c r="R6" s="97">
        <f t="shared" si="0"/>
        <v>110</v>
      </c>
      <c r="S6" s="98">
        <f>SUM(B6:R6)</f>
        <v>64360</v>
      </c>
      <c r="U6" s="21"/>
      <c r="V6" s="9"/>
      <c r="W6" s="21"/>
    </row>
    <row r="7" spans="1:23" ht="21" customHeight="1" x14ac:dyDescent="0.15">
      <c r="A7" s="172"/>
      <c r="B7" s="172"/>
      <c r="C7" s="172"/>
      <c r="D7" s="172"/>
      <c r="E7" s="172"/>
      <c r="F7" s="172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U7" s="21"/>
      <c r="V7" s="9"/>
      <c r="W7" s="21"/>
    </row>
    <row r="8" spans="1:23" s="155" customFormat="1" ht="20.100000000000001" customHeight="1" thickBot="1" x14ac:dyDescent="0.2">
      <c r="A8" s="2" t="s">
        <v>157</v>
      </c>
      <c r="B8" s="6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47"/>
      <c r="V8" s="9"/>
      <c r="W8" s="47"/>
    </row>
    <row r="9" spans="1:23" s="155" customFormat="1" ht="20.100000000000001" customHeight="1" thickBot="1" x14ac:dyDescent="0.2">
      <c r="A9" s="164" t="s">
        <v>158</v>
      </c>
      <c r="B9" s="161">
        <v>2</v>
      </c>
      <c r="C9" s="161">
        <v>2</v>
      </c>
      <c r="D9" s="161">
        <v>2</v>
      </c>
      <c r="E9" s="161">
        <v>2</v>
      </c>
      <c r="F9" s="161">
        <v>2</v>
      </c>
      <c r="G9" s="161">
        <v>2</v>
      </c>
      <c r="H9" s="161">
        <v>2</v>
      </c>
      <c r="I9" s="161">
        <v>2</v>
      </c>
      <c r="J9" s="161">
        <v>2</v>
      </c>
      <c r="K9" s="161">
        <v>2</v>
      </c>
      <c r="L9" s="161">
        <v>2</v>
      </c>
      <c r="M9" s="161">
        <v>2</v>
      </c>
      <c r="N9" s="161">
        <v>2</v>
      </c>
      <c r="O9" s="161">
        <v>2</v>
      </c>
      <c r="P9" s="161">
        <v>2</v>
      </c>
      <c r="Q9" s="161">
        <v>2</v>
      </c>
      <c r="R9" s="162">
        <v>1</v>
      </c>
      <c r="S9" s="163">
        <f>SUM(B9:R9)</f>
        <v>33</v>
      </c>
    </row>
    <row r="10" spans="1:23" s="155" customFormat="1" ht="20.100000000000001" customHeight="1" x14ac:dyDescent="0.15">
      <c r="A10" s="156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8"/>
      <c r="U10" s="159"/>
    </row>
    <row r="11" spans="1:23" s="155" customFormat="1" ht="20.100000000000001" customHeight="1" thickBot="1" x14ac:dyDescent="0.2">
      <c r="A11" s="2" t="s">
        <v>159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</row>
    <row r="12" spans="1:23" s="155" customFormat="1" ht="20.100000000000001" customHeight="1" thickBot="1" x14ac:dyDescent="0.2">
      <c r="A12" s="185" t="s">
        <v>160</v>
      </c>
      <c r="B12" s="186"/>
      <c r="C12" s="186"/>
      <c r="D12" s="187" t="s">
        <v>161</v>
      </c>
      <c r="E12" s="187"/>
      <c r="F12" s="187"/>
      <c r="G12" s="187" t="s">
        <v>162</v>
      </c>
      <c r="H12" s="187"/>
      <c r="I12" s="187"/>
      <c r="J12" s="187"/>
      <c r="K12" s="187"/>
      <c r="L12" s="187"/>
      <c r="M12" s="187"/>
      <c r="N12" s="187"/>
      <c r="O12" s="188"/>
      <c r="P12" s="109"/>
      <c r="Q12" s="109"/>
      <c r="R12" s="109"/>
    </row>
    <row r="13" spans="1:23" s="155" customFormat="1" ht="20.100000000000001" customHeight="1" x14ac:dyDescent="0.15">
      <c r="A13" s="181" t="s">
        <v>163</v>
      </c>
      <c r="B13" s="182"/>
      <c r="C13" s="182"/>
      <c r="D13" s="182" t="s">
        <v>164</v>
      </c>
      <c r="E13" s="182"/>
      <c r="F13" s="182"/>
      <c r="G13" s="183" t="s">
        <v>165</v>
      </c>
      <c r="H13" s="183"/>
      <c r="I13" s="183"/>
      <c r="J13" s="183"/>
      <c r="K13" s="183"/>
      <c r="L13" s="183"/>
      <c r="M13" s="183"/>
      <c r="N13" s="183"/>
      <c r="O13" s="184"/>
    </row>
    <row r="14" spans="1:23" s="155" customFormat="1" ht="20.100000000000001" customHeight="1" x14ac:dyDescent="0.15">
      <c r="A14" s="177" t="s">
        <v>166</v>
      </c>
      <c r="B14" s="178"/>
      <c r="C14" s="178"/>
      <c r="D14" s="178" t="s">
        <v>167</v>
      </c>
      <c r="E14" s="178"/>
      <c r="F14" s="178"/>
      <c r="G14" s="179" t="s">
        <v>168</v>
      </c>
      <c r="H14" s="179"/>
      <c r="I14" s="179"/>
      <c r="J14" s="179"/>
      <c r="K14" s="179"/>
      <c r="L14" s="179"/>
      <c r="M14" s="179"/>
      <c r="N14" s="179"/>
      <c r="O14" s="180"/>
    </row>
    <row r="15" spans="1:23" s="155" customFormat="1" ht="20.100000000000001" customHeight="1" x14ac:dyDescent="0.15">
      <c r="A15" s="177" t="s">
        <v>169</v>
      </c>
      <c r="B15" s="178"/>
      <c r="C15" s="178"/>
      <c r="D15" s="178" t="s">
        <v>170</v>
      </c>
      <c r="E15" s="178"/>
      <c r="F15" s="178"/>
      <c r="G15" s="179" t="s">
        <v>171</v>
      </c>
      <c r="H15" s="179"/>
      <c r="I15" s="179"/>
      <c r="J15" s="179"/>
      <c r="K15" s="179"/>
      <c r="L15" s="179"/>
      <c r="M15" s="179"/>
      <c r="N15" s="179"/>
      <c r="O15" s="180"/>
    </row>
    <row r="16" spans="1:23" s="155" customFormat="1" ht="20.100000000000001" customHeight="1" x14ac:dyDescent="0.15">
      <c r="A16" s="177" t="s">
        <v>172</v>
      </c>
      <c r="B16" s="178"/>
      <c r="C16" s="178"/>
      <c r="D16" s="178" t="s">
        <v>173</v>
      </c>
      <c r="E16" s="178"/>
      <c r="F16" s="178"/>
      <c r="G16" s="179" t="s">
        <v>174</v>
      </c>
      <c r="H16" s="179"/>
      <c r="I16" s="179"/>
      <c r="J16" s="179"/>
      <c r="K16" s="179"/>
      <c r="L16" s="179"/>
      <c r="M16" s="179"/>
      <c r="N16" s="179"/>
      <c r="O16" s="180"/>
    </row>
    <row r="17" spans="1:15" s="155" customFormat="1" ht="20.100000000000001" customHeight="1" x14ac:dyDescent="0.15">
      <c r="A17" s="177" t="s">
        <v>175</v>
      </c>
      <c r="B17" s="178"/>
      <c r="C17" s="178"/>
      <c r="D17" s="178" t="s">
        <v>176</v>
      </c>
      <c r="E17" s="178"/>
      <c r="F17" s="178"/>
      <c r="G17" s="179" t="s">
        <v>177</v>
      </c>
      <c r="H17" s="179"/>
      <c r="I17" s="179"/>
      <c r="J17" s="179"/>
      <c r="K17" s="179"/>
      <c r="L17" s="179"/>
      <c r="M17" s="179"/>
      <c r="N17" s="179"/>
      <c r="O17" s="180"/>
    </row>
    <row r="18" spans="1:15" s="155" customFormat="1" ht="20.100000000000001" customHeight="1" x14ac:dyDescent="0.15">
      <c r="A18" s="177" t="s">
        <v>178</v>
      </c>
      <c r="B18" s="178"/>
      <c r="C18" s="178"/>
      <c r="D18" s="178" t="s">
        <v>179</v>
      </c>
      <c r="E18" s="178"/>
      <c r="F18" s="178"/>
      <c r="G18" s="179" t="s">
        <v>180</v>
      </c>
      <c r="H18" s="179"/>
      <c r="I18" s="179"/>
      <c r="J18" s="179"/>
      <c r="K18" s="179"/>
      <c r="L18" s="179"/>
      <c r="M18" s="179"/>
      <c r="N18" s="179"/>
      <c r="O18" s="180"/>
    </row>
    <row r="19" spans="1:15" s="155" customFormat="1" ht="20.100000000000001" customHeight="1" x14ac:dyDescent="0.15">
      <c r="A19" s="177" t="s">
        <v>181</v>
      </c>
      <c r="B19" s="178"/>
      <c r="C19" s="178"/>
      <c r="D19" s="178" t="s">
        <v>182</v>
      </c>
      <c r="E19" s="178"/>
      <c r="F19" s="178"/>
      <c r="G19" s="179" t="s">
        <v>183</v>
      </c>
      <c r="H19" s="179"/>
      <c r="I19" s="179"/>
      <c r="J19" s="179"/>
      <c r="K19" s="179"/>
      <c r="L19" s="179"/>
      <c r="M19" s="179"/>
      <c r="N19" s="179"/>
      <c r="O19" s="180"/>
    </row>
    <row r="20" spans="1:15" s="155" customFormat="1" ht="20.100000000000001" customHeight="1" x14ac:dyDescent="0.15">
      <c r="A20" s="177" t="s">
        <v>184</v>
      </c>
      <c r="B20" s="178"/>
      <c r="C20" s="178"/>
      <c r="D20" s="178" t="s">
        <v>185</v>
      </c>
      <c r="E20" s="178"/>
      <c r="F20" s="178"/>
      <c r="G20" s="179" t="s">
        <v>186</v>
      </c>
      <c r="H20" s="179"/>
      <c r="I20" s="179"/>
      <c r="J20" s="179"/>
      <c r="K20" s="179"/>
      <c r="L20" s="179"/>
      <c r="M20" s="179"/>
      <c r="N20" s="179"/>
      <c r="O20" s="180"/>
    </row>
    <row r="21" spans="1:15" ht="20.100000000000001" customHeight="1" x14ac:dyDescent="0.15">
      <c r="A21" s="177" t="s">
        <v>187</v>
      </c>
      <c r="B21" s="178"/>
      <c r="C21" s="178"/>
      <c r="D21" s="178" t="s">
        <v>188</v>
      </c>
      <c r="E21" s="178"/>
      <c r="F21" s="178"/>
      <c r="G21" s="179" t="s">
        <v>189</v>
      </c>
      <c r="H21" s="179"/>
      <c r="I21" s="179"/>
      <c r="J21" s="179"/>
      <c r="K21" s="179"/>
      <c r="L21" s="179"/>
      <c r="M21" s="179"/>
      <c r="N21" s="179"/>
      <c r="O21" s="180"/>
    </row>
    <row r="22" spans="1:15" ht="20.100000000000001" customHeight="1" x14ac:dyDescent="0.15">
      <c r="A22" s="177" t="s">
        <v>190</v>
      </c>
      <c r="B22" s="178"/>
      <c r="C22" s="178"/>
      <c r="D22" s="178" t="s">
        <v>191</v>
      </c>
      <c r="E22" s="178"/>
      <c r="F22" s="178"/>
      <c r="G22" s="179" t="s">
        <v>192</v>
      </c>
      <c r="H22" s="179"/>
      <c r="I22" s="179"/>
      <c r="J22" s="179"/>
      <c r="K22" s="179"/>
      <c r="L22" s="179"/>
      <c r="M22" s="179"/>
      <c r="N22" s="179"/>
      <c r="O22" s="180"/>
    </row>
    <row r="23" spans="1:15" ht="20.100000000000001" customHeight="1" x14ac:dyDescent="0.15">
      <c r="A23" s="177" t="s">
        <v>193</v>
      </c>
      <c r="B23" s="178"/>
      <c r="C23" s="178"/>
      <c r="D23" s="178" t="s">
        <v>194</v>
      </c>
      <c r="E23" s="178"/>
      <c r="F23" s="178"/>
      <c r="G23" s="179" t="s">
        <v>195</v>
      </c>
      <c r="H23" s="179"/>
      <c r="I23" s="179"/>
      <c r="J23" s="179"/>
      <c r="K23" s="179"/>
      <c r="L23" s="179"/>
      <c r="M23" s="179"/>
      <c r="N23" s="179"/>
      <c r="O23" s="180"/>
    </row>
    <row r="24" spans="1:15" ht="20.100000000000001" customHeight="1" x14ac:dyDescent="0.15">
      <c r="A24" s="177" t="s">
        <v>196</v>
      </c>
      <c r="B24" s="178"/>
      <c r="C24" s="178"/>
      <c r="D24" s="178" t="s">
        <v>197</v>
      </c>
      <c r="E24" s="178"/>
      <c r="F24" s="178"/>
      <c r="G24" s="179" t="s">
        <v>198</v>
      </c>
      <c r="H24" s="179"/>
      <c r="I24" s="179"/>
      <c r="J24" s="179"/>
      <c r="K24" s="179"/>
      <c r="L24" s="179"/>
      <c r="M24" s="179"/>
      <c r="N24" s="179"/>
      <c r="O24" s="180"/>
    </row>
    <row r="25" spans="1:15" ht="20.100000000000001" customHeight="1" x14ac:dyDescent="0.15">
      <c r="A25" s="177" t="s">
        <v>199</v>
      </c>
      <c r="B25" s="178"/>
      <c r="C25" s="178"/>
      <c r="D25" s="178" t="s">
        <v>200</v>
      </c>
      <c r="E25" s="178"/>
      <c r="F25" s="178"/>
      <c r="G25" s="179" t="s">
        <v>201</v>
      </c>
      <c r="H25" s="179"/>
      <c r="I25" s="179"/>
      <c r="J25" s="179"/>
      <c r="K25" s="179"/>
      <c r="L25" s="179"/>
      <c r="M25" s="179"/>
      <c r="N25" s="179"/>
      <c r="O25" s="180"/>
    </row>
    <row r="26" spans="1:15" ht="20.100000000000001" customHeight="1" x14ac:dyDescent="0.15">
      <c r="A26" s="177" t="s">
        <v>202</v>
      </c>
      <c r="B26" s="178"/>
      <c r="C26" s="178"/>
      <c r="D26" s="178" t="s">
        <v>203</v>
      </c>
      <c r="E26" s="178"/>
      <c r="F26" s="178"/>
      <c r="G26" s="179" t="s">
        <v>204</v>
      </c>
      <c r="H26" s="179"/>
      <c r="I26" s="179"/>
      <c r="J26" s="179"/>
      <c r="K26" s="179"/>
      <c r="L26" s="179"/>
      <c r="M26" s="179"/>
      <c r="N26" s="179"/>
      <c r="O26" s="180"/>
    </row>
    <row r="27" spans="1:15" ht="20.100000000000001" customHeight="1" x14ac:dyDescent="0.15">
      <c r="A27" s="177" t="s">
        <v>205</v>
      </c>
      <c r="B27" s="178"/>
      <c r="C27" s="178"/>
      <c r="D27" s="178" t="s">
        <v>206</v>
      </c>
      <c r="E27" s="178"/>
      <c r="F27" s="178"/>
      <c r="G27" s="179" t="s">
        <v>207</v>
      </c>
      <c r="H27" s="179"/>
      <c r="I27" s="179"/>
      <c r="J27" s="179"/>
      <c r="K27" s="179"/>
      <c r="L27" s="179"/>
      <c r="M27" s="179"/>
      <c r="N27" s="179"/>
      <c r="O27" s="180"/>
    </row>
    <row r="28" spans="1:15" ht="20.100000000000001" customHeight="1" x14ac:dyDescent="0.15">
      <c r="A28" s="177" t="s">
        <v>208</v>
      </c>
      <c r="B28" s="178"/>
      <c r="C28" s="178"/>
      <c r="D28" s="178" t="s">
        <v>209</v>
      </c>
      <c r="E28" s="178"/>
      <c r="F28" s="178"/>
      <c r="G28" s="179" t="s">
        <v>210</v>
      </c>
      <c r="H28" s="179"/>
      <c r="I28" s="179"/>
      <c r="J28" s="179"/>
      <c r="K28" s="179"/>
      <c r="L28" s="179"/>
      <c r="M28" s="179"/>
      <c r="N28" s="179"/>
      <c r="O28" s="180"/>
    </row>
    <row r="29" spans="1:15" ht="20.100000000000001" customHeight="1" thickBot="1" x14ac:dyDescent="0.2">
      <c r="A29" s="173" t="s">
        <v>211</v>
      </c>
      <c r="B29" s="174"/>
      <c r="C29" s="174"/>
      <c r="D29" s="174" t="s">
        <v>212</v>
      </c>
      <c r="E29" s="174"/>
      <c r="F29" s="174"/>
      <c r="G29" s="175" t="s">
        <v>213</v>
      </c>
      <c r="H29" s="175"/>
      <c r="I29" s="175"/>
      <c r="J29" s="175"/>
      <c r="K29" s="175"/>
      <c r="L29" s="175"/>
      <c r="M29" s="175"/>
      <c r="N29" s="175"/>
      <c r="O29" s="176"/>
    </row>
    <row r="30" spans="1:15" ht="20.100000000000001" customHeight="1" x14ac:dyDescent="0.15"/>
  </sheetData>
  <mergeCells count="56">
    <mergeCell ref="A1:T1"/>
    <mergeCell ref="A7:F7"/>
    <mergeCell ref="A12:C12"/>
    <mergeCell ref="D12:F12"/>
    <mergeCell ref="G12:O12"/>
    <mergeCell ref="A13:C13"/>
    <mergeCell ref="D13:F13"/>
    <mergeCell ref="G13:O13"/>
    <mergeCell ref="A14:C14"/>
    <mergeCell ref="D14:F14"/>
    <mergeCell ref="G14:O14"/>
    <mergeCell ref="A15:C15"/>
    <mergeCell ref="D15:F15"/>
    <mergeCell ref="G15:O15"/>
    <mergeCell ref="A16:C16"/>
    <mergeCell ref="D16:F16"/>
    <mergeCell ref="G16:O16"/>
    <mergeCell ref="A17:C17"/>
    <mergeCell ref="D17:F17"/>
    <mergeCell ref="G17:O17"/>
    <mergeCell ref="A18:C18"/>
    <mergeCell ref="D18:F18"/>
    <mergeCell ref="G18:O18"/>
    <mergeCell ref="A19:C19"/>
    <mergeCell ref="D19:F19"/>
    <mergeCell ref="G19:O19"/>
    <mergeCell ref="A20:C20"/>
    <mergeCell ref="D20:F20"/>
    <mergeCell ref="G20:O20"/>
    <mergeCell ref="A21:C21"/>
    <mergeCell ref="D21:F21"/>
    <mergeCell ref="G21:O21"/>
    <mergeCell ref="A22:C22"/>
    <mergeCell ref="D22:F22"/>
    <mergeCell ref="G22:O22"/>
    <mergeCell ref="A23:C23"/>
    <mergeCell ref="D23:F23"/>
    <mergeCell ref="G23:O23"/>
    <mergeCell ref="A24:C24"/>
    <mergeCell ref="D24:F24"/>
    <mergeCell ref="G24:O24"/>
    <mergeCell ref="A25:C25"/>
    <mergeCell ref="D25:F25"/>
    <mergeCell ref="G25:O25"/>
    <mergeCell ref="A26:C26"/>
    <mergeCell ref="D26:F26"/>
    <mergeCell ref="G26:O26"/>
    <mergeCell ref="A29:C29"/>
    <mergeCell ref="D29:F29"/>
    <mergeCell ref="G29:O29"/>
    <mergeCell ref="A27:C27"/>
    <mergeCell ref="D27:F27"/>
    <mergeCell ref="G27:O27"/>
    <mergeCell ref="A28:C28"/>
    <mergeCell ref="D28:F28"/>
    <mergeCell ref="G28:O28"/>
  </mergeCells>
  <phoneticPr fontId="7"/>
  <pageMargins left="0.35433070866141736" right="0.31496062992125984" top="0.74803149606299213" bottom="0.11811023622047245" header="0.51181102362204722" footer="0.51181102362204722"/>
  <pageSetup paperSize="9" scale="81" orientation="landscape" cellComments="asDisplayed" horizontalDpi="300" verticalDpi="300" r:id="rId1"/>
  <headerFooter alignWithMargins="0">
    <oddHeader>&amp;R&amp;12別紙１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配布数（仕様書用）</vt:lpstr>
      <vt:lpstr>配布数（仕様書用） (2)</vt:lpstr>
      <vt:lpstr>Sheet1</vt:lpstr>
      <vt:lpstr>配布数（仕様書用） (3)</vt:lpstr>
      <vt:lpstr>配布数（算定用） </vt:lpstr>
      <vt:lpstr>配布数（仕様書）</vt:lpstr>
      <vt:lpstr>'配布数（算定用） '!Print_Area</vt:lpstr>
      <vt:lpstr>'配布数（仕様書）'!Print_Area</vt:lpstr>
      <vt:lpstr>'配布数（仕様書用）'!Print_Area</vt:lpstr>
      <vt:lpstr>'配布数（仕様書用） (2)'!Print_Area</vt:lpstr>
      <vt:lpstr>'配布数（仕様書用） (3)'!Print_Area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職業安定局</dc:creator>
  <cp:lastModifiedBy>村上俊平</cp:lastModifiedBy>
  <cp:lastPrinted>2025-01-23T05:07:12Z</cp:lastPrinted>
  <dcterms:created xsi:type="dcterms:W3CDTF">2007-09-26T06:15:20Z</dcterms:created>
  <dcterms:modified xsi:type="dcterms:W3CDTF">2025-01-23T05:07:18Z</dcterms:modified>
</cp:coreProperties>
</file>