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D2D05443-7978-40A4-9D68-0AF31E7A6261}" xr6:coauthVersionLast="47" xr6:coauthVersionMax="47" xr10:uidLastSave="{00000000-0000-0000-0000-000000000000}"/>
  <bookViews>
    <workbookView xWindow="-120" yWindow="-120" windowWidth="19440" windowHeight="15000" firstSheet="2" activeTab="2" xr2:uid="{00000000-000D-0000-FFFF-FFFF00000000}"/>
  </bookViews>
  <sheets>
    <sheet name="転用 (3)" sheetId="10" r:id="rId1"/>
    <sheet name="ＭＰ・手書き (3)" sheetId="13" r:id="rId2"/>
    <sheet name="ＭＰ・手書き用補足シート" sheetId="12" r:id="rId3"/>
  </sheets>
  <definedNames>
    <definedName name="_xlnm.Print_Area" localSheetId="1">'ＭＰ・手書き (3)'!$A$1:$AN$48</definedName>
    <definedName name="_xlnm.Print_Area" localSheetId="2">ＭＰ・手書き用補足シート!$A$1:$AM$51</definedName>
    <definedName name="_xlnm.Print_Area" localSheetId="0">'転用 (3)'!$A$1:$AN$92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7" i="12" l="1"/>
  <c r="AG44" i="12"/>
  <c r="AF44" i="12"/>
  <c r="AE44" i="12"/>
  <c r="AD44" i="12"/>
  <c r="AC44" i="12"/>
  <c r="AB44" i="12"/>
  <c r="AA44" i="12"/>
  <c r="Z44" i="12"/>
  <c r="Y44" i="12"/>
  <c r="X44" i="12"/>
  <c r="W44" i="12"/>
  <c r="V44" i="12"/>
  <c r="U44" i="12"/>
  <c r="T44" i="12"/>
  <c r="S44" i="12"/>
  <c r="R44" i="12"/>
  <c r="Q44" i="12"/>
  <c r="P44" i="12"/>
  <c r="O44" i="12"/>
  <c r="N44" i="12"/>
  <c r="M44" i="12"/>
  <c r="L44" i="12"/>
  <c r="K44" i="12"/>
  <c r="J44" i="12"/>
  <c r="I44" i="12"/>
  <c r="H44" i="12"/>
  <c r="G44" i="12"/>
  <c r="F44" i="12"/>
  <c r="E44" i="12"/>
  <c r="D44" i="12"/>
  <c r="AG43" i="12"/>
  <c r="AF43" i="12"/>
  <c r="AE43" i="12"/>
  <c r="AD43" i="12"/>
  <c r="AC43" i="12"/>
  <c r="AB43" i="12"/>
  <c r="AA43" i="12"/>
  <c r="Z43" i="12"/>
  <c r="Y43" i="12"/>
  <c r="X43" i="12"/>
  <c r="W43" i="12"/>
  <c r="V43" i="12"/>
  <c r="U43" i="12"/>
  <c r="T43" i="12"/>
  <c r="S43" i="12"/>
  <c r="R43" i="12"/>
  <c r="Q43" i="12"/>
  <c r="P43" i="12"/>
  <c r="O43" i="12"/>
  <c r="N43" i="12"/>
  <c r="M43" i="12"/>
  <c r="L43" i="12"/>
  <c r="K43" i="12"/>
  <c r="J43" i="12"/>
  <c r="I43" i="12"/>
  <c r="H43" i="12"/>
  <c r="G43" i="12"/>
  <c r="F43" i="12"/>
  <c r="E43" i="12"/>
  <c r="D43" i="12"/>
  <c r="AG42" i="12"/>
  <c r="AF42" i="12"/>
  <c r="AE42" i="12"/>
  <c r="AD42" i="12"/>
  <c r="AC42" i="12"/>
  <c r="AB42" i="12"/>
  <c r="AA42" i="12"/>
  <c r="Z42" i="12"/>
  <c r="Y42" i="12"/>
  <c r="X42" i="12"/>
  <c r="W42" i="12"/>
  <c r="V42" i="12"/>
  <c r="U42" i="12"/>
  <c r="T42" i="12"/>
  <c r="S42" i="12"/>
  <c r="R42" i="12"/>
  <c r="Q42" i="12"/>
  <c r="P42" i="12"/>
  <c r="O42" i="12"/>
  <c r="N42" i="12"/>
  <c r="M42" i="12"/>
  <c r="L42" i="12"/>
  <c r="K42" i="12"/>
  <c r="J42" i="12"/>
  <c r="I42" i="12"/>
  <c r="H42" i="12"/>
  <c r="G42" i="12"/>
  <c r="F42" i="12"/>
  <c r="E42" i="12"/>
  <c r="D42" i="12"/>
  <c r="AG41" i="12"/>
  <c r="AF41" i="12"/>
  <c r="AE41" i="12"/>
  <c r="AD41" i="12"/>
  <c r="AC41" i="12"/>
  <c r="AB41" i="12"/>
  <c r="AA41" i="12"/>
  <c r="Z41" i="12"/>
  <c r="Y41" i="12"/>
  <c r="X41" i="12"/>
  <c r="W41" i="12"/>
  <c r="V41" i="12"/>
  <c r="U41" i="12"/>
  <c r="T41" i="12"/>
  <c r="S41" i="12"/>
  <c r="R41" i="12"/>
  <c r="Q41" i="12"/>
  <c r="P41" i="12"/>
  <c r="O41" i="12"/>
  <c r="N41" i="12"/>
  <c r="M41" i="12"/>
  <c r="L41" i="12"/>
  <c r="K41" i="12"/>
  <c r="J41" i="12"/>
  <c r="I41" i="12"/>
  <c r="H41" i="12"/>
  <c r="G41" i="12"/>
  <c r="F41" i="12"/>
  <c r="E41" i="12"/>
  <c r="D41" i="12"/>
  <c r="AG40" i="12"/>
  <c r="AF40" i="12"/>
  <c r="AE40" i="12"/>
  <c r="AD40" i="12"/>
  <c r="AC40" i="12"/>
  <c r="AB40" i="12"/>
  <c r="AA40" i="12"/>
  <c r="Z40" i="12"/>
  <c r="Y40" i="12"/>
  <c r="X40" i="12"/>
  <c r="W40" i="12"/>
  <c r="V40" i="12"/>
  <c r="U40" i="12"/>
  <c r="T40" i="12"/>
  <c r="S40" i="12"/>
  <c r="R40" i="12"/>
  <c r="Q40" i="12"/>
  <c r="P40" i="12"/>
  <c r="O40" i="12"/>
  <c r="N40" i="12"/>
  <c r="M40" i="12"/>
  <c r="L40" i="12"/>
  <c r="K40" i="12"/>
  <c r="J40" i="12"/>
  <c r="I40" i="12"/>
  <c r="H40" i="12"/>
  <c r="G40" i="12"/>
  <c r="F40" i="12"/>
  <c r="E40" i="12"/>
  <c r="D40" i="12"/>
  <c r="AG39" i="12"/>
  <c r="AF39" i="12"/>
  <c r="AE39" i="12"/>
  <c r="AD39" i="12"/>
  <c r="AC39" i="12"/>
  <c r="AB39" i="12"/>
  <c r="AA39" i="12"/>
  <c r="Z39" i="12"/>
  <c r="Y39" i="12"/>
  <c r="X39" i="12"/>
  <c r="W39" i="12"/>
  <c r="V39" i="12"/>
  <c r="U39" i="12"/>
  <c r="T39" i="12"/>
  <c r="S39" i="12"/>
  <c r="R39" i="12"/>
  <c r="Q39" i="12"/>
  <c r="P39" i="12"/>
  <c r="O39" i="12"/>
  <c r="N39" i="12"/>
  <c r="M39" i="12"/>
  <c r="L39" i="12"/>
  <c r="K39" i="12"/>
  <c r="J39" i="12"/>
  <c r="I39" i="12"/>
  <c r="H39" i="12"/>
  <c r="G39" i="12"/>
  <c r="F39" i="12"/>
  <c r="E39" i="12"/>
  <c r="D39" i="12"/>
  <c r="AG38" i="12"/>
  <c r="AF38" i="12"/>
  <c r="AE38" i="12"/>
  <c r="AD38" i="12"/>
  <c r="AC38" i="12"/>
  <c r="AB38" i="12"/>
  <c r="AA38" i="12"/>
  <c r="Z38" i="12"/>
  <c r="Y38" i="12"/>
  <c r="X38" i="12"/>
  <c r="W38" i="12"/>
  <c r="V38" i="12"/>
  <c r="U38" i="12"/>
  <c r="T38" i="12"/>
  <c r="S38" i="12"/>
  <c r="R38" i="12"/>
  <c r="Q38" i="12"/>
  <c r="P38" i="12"/>
  <c r="O38" i="12"/>
  <c r="N38" i="12"/>
  <c r="M38" i="12"/>
  <c r="L38" i="12"/>
  <c r="K38" i="12"/>
  <c r="J38" i="12"/>
  <c r="I38" i="12"/>
  <c r="H38" i="12"/>
  <c r="G38" i="12"/>
  <c r="F38" i="12"/>
  <c r="E38" i="12"/>
  <c r="D38" i="12"/>
  <c r="AG37" i="12"/>
  <c r="AF37" i="12"/>
  <c r="AE37" i="12"/>
  <c r="AD37" i="12"/>
  <c r="AC37" i="12"/>
  <c r="AA37" i="12"/>
  <c r="Z37" i="12"/>
  <c r="Y37" i="12"/>
  <c r="X37" i="12"/>
  <c r="W37" i="12"/>
  <c r="V37" i="12"/>
  <c r="U37" i="12"/>
  <c r="T37" i="12"/>
  <c r="S37" i="12"/>
  <c r="R37" i="12"/>
  <c r="Q37" i="12"/>
  <c r="P37" i="12"/>
  <c r="O37" i="12"/>
  <c r="N37" i="12"/>
  <c r="M37" i="12"/>
  <c r="L37" i="12"/>
  <c r="K37" i="12"/>
  <c r="J37" i="12"/>
  <c r="I37" i="12"/>
  <c r="H37" i="12"/>
  <c r="G37" i="12"/>
  <c r="F37" i="12"/>
  <c r="E37" i="12"/>
  <c r="D37" i="12"/>
  <c r="AG36" i="12"/>
  <c r="AF36" i="12"/>
  <c r="AE36" i="12"/>
  <c r="AD36" i="12"/>
  <c r="AC36" i="12"/>
  <c r="AB36" i="12"/>
  <c r="AA36" i="12"/>
  <c r="Z36" i="12"/>
  <c r="Y36" i="12"/>
  <c r="X36" i="12"/>
  <c r="W36" i="12"/>
  <c r="V36" i="12"/>
  <c r="U36" i="12"/>
  <c r="T36" i="12"/>
  <c r="S36" i="12"/>
  <c r="R36" i="12"/>
  <c r="Q36" i="12"/>
  <c r="P36" i="12"/>
  <c r="O36" i="12"/>
  <c r="N36" i="12"/>
  <c r="M36" i="12"/>
  <c r="L36" i="12"/>
  <c r="K36" i="12"/>
  <c r="J36" i="12"/>
  <c r="I36" i="12"/>
  <c r="H36" i="12"/>
  <c r="G36" i="12"/>
  <c r="F36" i="12"/>
  <c r="E36" i="12"/>
  <c r="D36" i="12"/>
  <c r="AG35" i="12"/>
  <c r="AF35" i="12"/>
  <c r="AE35" i="12"/>
  <c r="AD35" i="12"/>
  <c r="AC35" i="12"/>
  <c r="AB35" i="12"/>
  <c r="AA35" i="12"/>
  <c r="Z35" i="12"/>
  <c r="Y35" i="12"/>
  <c r="X35" i="12"/>
  <c r="W35" i="12"/>
  <c r="V35" i="12"/>
  <c r="U35" i="12"/>
  <c r="T35" i="12"/>
  <c r="S35" i="12"/>
  <c r="R35" i="12"/>
  <c r="Q35" i="12"/>
  <c r="P35" i="12"/>
  <c r="O35" i="12"/>
  <c r="N35" i="12"/>
  <c r="M35" i="12"/>
  <c r="L35" i="12"/>
  <c r="K35" i="12"/>
  <c r="J35" i="12"/>
  <c r="I35" i="12"/>
  <c r="H35" i="12"/>
  <c r="G35" i="12"/>
  <c r="F35" i="12"/>
  <c r="E35" i="12"/>
  <c r="P25" i="12"/>
  <c r="AG32" i="12"/>
  <c r="AF32" i="12"/>
  <c r="AE32" i="12"/>
  <c r="AD32" i="12"/>
  <c r="AC32" i="12"/>
  <c r="AB32" i="12"/>
  <c r="AA32" i="12"/>
  <c r="Z32" i="12"/>
  <c r="Y32" i="12"/>
  <c r="X32" i="12"/>
  <c r="W32" i="12"/>
  <c r="V32" i="12"/>
  <c r="U32" i="12"/>
  <c r="T32" i="12"/>
  <c r="S32" i="12"/>
  <c r="R32" i="12"/>
  <c r="Q32" i="12"/>
  <c r="P32" i="12"/>
  <c r="O32" i="12"/>
  <c r="N32" i="12"/>
  <c r="M32" i="12"/>
  <c r="L32" i="12"/>
  <c r="K32" i="12"/>
  <c r="J32" i="12"/>
  <c r="I32" i="12"/>
  <c r="H32" i="12"/>
  <c r="G32" i="12"/>
  <c r="F32" i="12"/>
  <c r="E32" i="12"/>
  <c r="D32"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G30" i="12"/>
  <c r="AF30" i="12"/>
  <c r="AE30" i="12"/>
  <c r="AD30" i="12"/>
  <c r="AC30" i="12"/>
  <c r="AB30" i="12"/>
  <c r="AA30" i="12"/>
  <c r="Z30" i="12"/>
  <c r="Y30" i="12"/>
  <c r="X30" i="12"/>
  <c r="W30" i="12"/>
  <c r="V30" i="12"/>
  <c r="U30" i="12"/>
  <c r="T30" i="12"/>
  <c r="S30" i="12"/>
  <c r="R30" i="12"/>
  <c r="Q30" i="12"/>
  <c r="P30" i="12"/>
  <c r="O30" i="12"/>
  <c r="N30" i="12"/>
  <c r="M30" i="12"/>
  <c r="L30" i="12"/>
  <c r="K30" i="12"/>
  <c r="J30" i="12"/>
  <c r="I30" i="12"/>
  <c r="H30" i="12"/>
  <c r="G30" i="12"/>
  <c r="F30" i="12"/>
  <c r="E30" i="12"/>
  <c r="D30" i="12"/>
  <c r="AG29" i="12"/>
  <c r="AF29" i="12"/>
  <c r="AE29" i="12"/>
  <c r="AD29" i="12"/>
  <c r="AC29" i="12"/>
  <c r="AB29" i="12"/>
  <c r="AA29" i="12"/>
  <c r="Z29" i="12"/>
  <c r="Y29" i="12"/>
  <c r="X29" i="12"/>
  <c r="W29" i="12"/>
  <c r="V29" i="12"/>
  <c r="U29" i="12"/>
  <c r="T29" i="12"/>
  <c r="S29" i="12"/>
  <c r="R29" i="12"/>
  <c r="Q29" i="12"/>
  <c r="P29" i="12"/>
  <c r="O29" i="12"/>
  <c r="N29" i="12"/>
  <c r="M29" i="12"/>
  <c r="L29" i="12"/>
  <c r="K29" i="12"/>
  <c r="J29" i="12"/>
  <c r="I29" i="12"/>
  <c r="H29" i="12"/>
  <c r="G29" i="12"/>
  <c r="F29" i="12"/>
  <c r="E29" i="12"/>
  <c r="D29" i="12"/>
  <c r="AG28" i="12"/>
  <c r="AF28" i="12"/>
  <c r="AE28" i="12"/>
  <c r="AD28" i="12"/>
  <c r="AC28" i="12"/>
  <c r="AB28" i="12"/>
  <c r="AA28" i="12"/>
  <c r="Z28" i="12"/>
  <c r="Y28" i="12"/>
  <c r="X28" i="12"/>
  <c r="W28" i="12"/>
  <c r="V28" i="12"/>
  <c r="U28" i="12"/>
  <c r="T28" i="12"/>
  <c r="S28" i="12"/>
  <c r="R28" i="12"/>
  <c r="Q28" i="12"/>
  <c r="P28" i="12"/>
  <c r="O28" i="12"/>
  <c r="N28" i="12"/>
  <c r="M28" i="12"/>
  <c r="L28" i="12"/>
  <c r="K28" i="12"/>
  <c r="J28" i="12"/>
  <c r="I28" i="12"/>
  <c r="H28" i="12"/>
  <c r="G28" i="12"/>
  <c r="F28" i="12"/>
  <c r="E28" i="12"/>
  <c r="D28" i="12"/>
  <c r="AG27" i="12"/>
  <c r="AF27" i="12"/>
  <c r="AE27" i="12"/>
  <c r="AD27" i="12"/>
  <c r="AC27" i="12"/>
  <c r="AB27" i="12"/>
  <c r="AA27" i="12"/>
  <c r="Z27" i="12"/>
  <c r="Y27" i="12"/>
  <c r="X27" i="12"/>
  <c r="W27" i="12"/>
  <c r="V27" i="12"/>
  <c r="U27" i="12"/>
  <c r="T27" i="12"/>
  <c r="S27" i="12"/>
  <c r="R27" i="12"/>
  <c r="Q27" i="12"/>
  <c r="P27" i="12"/>
  <c r="O27" i="12"/>
  <c r="N27" i="12"/>
  <c r="M27" i="12"/>
  <c r="L27" i="12"/>
  <c r="K27" i="12"/>
  <c r="J27" i="12"/>
  <c r="I27" i="12"/>
  <c r="H27" i="12"/>
  <c r="G27" i="12"/>
  <c r="F27" i="12"/>
  <c r="E27" i="12"/>
  <c r="D27" i="12"/>
  <c r="AG26" i="12"/>
  <c r="AF26" i="12"/>
  <c r="AE26" i="12"/>
  <c r="AD26" i="12"/>
  <c r="AC26" i="12"/>
  <c r="AB26" i="12"/>
  <c r="AA26" i="12"/>
  <c r="Z26" i="12"/>
  <c r="Y26" i="12"/>
  <c r="X26" i="12"/>
  <c r="W26" i="12"/>
  <c r="V26" i="12"/>
  <c r="U26" i="12"/>
  <c r="T26" i="12"/>
  <c r="S26" i="12"/>
  <c r="R26" i="12"/>
  <c r="Q26" i="12"/>
  <c r="P26" i="12"/>
  <c r="O26" i="12"/>
  <c r="N26" i="12"/>
  <c r="M26" i="12"/>
  <c r="L26" i="12"/>
  <c r="K26" i="12"/>
  <c r="J26" i="12"/>
  <c r="I26" i="12"/>
  <c r="H26" i="12"/>
  <c r="G26" i="12"/>
  <c r="F26" i="12"/>
  <c r="E26" i="12"/>
  <c r="D26" i="12"/>
  <c r="AG25" i="12"/>
  <c r="AF25" i="12"/>
  <c r="AE25" i="12"/>
  <c r="AD25" i="12"/>
  <c r="AC25" i="12"/>
  <c r="AB25" i="12"/>
  <c r="AA25" i="12"/>
  <c r="Z25" i="12"/>
  <c r="Y25" i="12"/>
  <c r="X25" i="12"/>
  <c r="W25" i="12"/>
  <c r="V25" i="12"/>
  <c r="U25" i="12"/>
  <c r="T25" i="12"/>
  <c r="S25" i="12"/>
  <c r="R25" i="12"/>
  <c r="Q25" i="12"/>
  <c r="O25" i="12"/>
  <c r="N25" i="12"/>
  <c r="M25" i="12"/>
  <c r="L25" i="12"/>
  <c r="K25" i="12"/>
  <c r="J25" i="12"/>
  <c r="I25" i="12"/>
  <c r="H25" i="12"/>
  <c r="G25" i="12"/>
  <c r="F25" i="12"/>
  <c r="E25" i="12"/>
  <c r="D25" i="12"/>
  <c r="AG24" i="12"/>
  <c r="AF24" i="12"/>
  <c r="AE24" i="12"/>
  <c r="AD24" i="12"/>
  <c r="AC24" i="12"/>
  <c r="AB24" i="12"/>
  <c r="AA24" i="12"/>
  <c r="Z24" i="12"/>
  <c r="Y24" i="12"/>
  <c r="X24" i="12"/>
  <c r="W24" i="12"/>
  <c r="V24" i="12"/>
  <c r="U24" i="12"/>
  <c r="T24" i="12"/>
  <c r="S24" i="12"/>
  <c r="R24" i="12"/>
  <c r="Q24" i="12"/>
  <c r="P24" i="12"/>
  <c r="O24" i="12"/>
  <c r="N24" i="12"/>
  <c r="M24" i="12"/>
  <c r="L24" i="12"/>
  <c r="K24" i="12"/>
  <c r="J24" i="12"/>
  <c r="I24" i="12"/>
  <c r="H24" i="12"/>
  <c r="G24" i="12"/>
  <c r="F24" i="12"/>
  <c r="E24" i="12"/>
  <c r="D24" i="12"/>
  <c r="AG23" i="12"/>
  <c r="AF23" i="12"/>
  <c r="AE23" i="12"/>
  <c r="AD23" i="12"/>
  <c r="AC23" i="12"/>
  <c r="AB23" i="12"/>
  <c r="AA23" i="12"/>
  <c r="Z23" i="12"/>
  <c r="Y23" i="12"/>
  <c r="X23" i="12"/>
  <c r="W23" i="12"/>
  <c r="V23" i="12"/>
  <c r="U23" i="12"/>
  <c r="T23" i="12"/>
  <c r="S23" i="12"/>
  <c r="R23" i="12"/>
  <c r="Q23" i="12"/>
  <c r="P23" i="12"/>
  <c r="O23" i="12"/>
  <c r="N23" i="12"/>
  <c r="M23" i="12"/>
  <c r="L23" i="12"/>
  <c r="K23" i="12"/>
  <c r="J23" i="12"/>
  <c r="I23" i="12"/>
  <c r="H23" i="12"/>
  <c r="G23" i="12"/>
  <c r="F23" i="12"/>
  <c r="E23" i="12"/>
  <c r="D35" i="12"/>
  <c r="D23"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23" authorId="0" shapeId="0" xr:uid="{00000000-0006-0000-0200-000001000000}">
      <text>
        <r>
          <rPr>
            <sz val="11"/>
            <color indexed="81"/>
            <rFont val="MS P ゴシック"/>
            <family val="3"/>
            <charset val="128"/>
          </rPr>
          <t>この欄に入力してください</t>
        </r>
      </text>
    </comment>
    <comment ref="AR35" authorId="0" shapeId="0" xr:uid="{00000000-0006-0000-0200-000002000000}">
      <text>
        <r>
          <rPr>
            <sz val="11"/>
            <color indexed="81"/>
            <rFont val="MS P ゴシック"/>
            <family val="3"/>
            <charset val="128"/>
          </rPr>
          <t>この欄に入力してください</t>
        </r>
      </text>
    </comment>
  </commentList>
</comments>
</file>

<file path=xl/sharedStrings.xml><?xml version="1.0" encoding="utf-8"?>
<sst xmlns="http://schemas.openxmlformats.org/spreadsheetml/2006/main" count="120" uniqueCount="61">
  <si>
    <t>朱書き修正用補足シート（高卒）　</t>
    <rPh sb="0" eb="2">
      <t>シュガ</t>
    </rPh>
    <rPh sb="3" eb="5">
      <t>シュウセイ</t>
    </rPh>
    <rPh sb="5" eb="6">
      <t>ヨウ</t>
    </rPh>
    <rPh sb="6" eb="8">
      <t>ホソク</t>
    </rPh>
    <rPh sb="12" eb="14">
      <t>コウソツ</t>
    </rPh>
    <phoneticPr fontId="2"/>
  </si>
  <si>
    <t>事業所名</t>
    <rPh sb="0" eb="3">
      <t>ジギョウショ</t>
    </rPh>
    <rPh sb="3" eb="4">
      <t>メイ</t>
    </rPh>
    <phoneticPr fontId="2"/>
  </si>
  <si>
    <t>事業所番号</t>
    <rPh sb="0" eb="3">
      <t>ジギョウショ</t>
    </rPh>
    <rPh sb="3" eb="5">
      <t>バンゴウ</t>
    </rPh>
    <phoneticPr fontId="2"/>
  </si>
  <si>
    <t>職種</t>
    <rPh sb="0" eb="2">
      <t>ショクシュ</t>
    </rPh>
    <phoneticPr fontId="2"/>
  </si>
  <si>
    <t>就業場所</t>
    <rPh sb="0" eb="2">
      <t>シュウギョウ</t>
    </rPh>
    <rPh sb="2" eb="4">
      <t>バショ</t>
    </rPh>
    <phoneticPr fontId="2"/>
  </si>
  <si>
    <t>追　加　項　目</t>
    <rPh sb="0" eb="1">
      <t>ツイ</t>
    </rPh>
    <rPh sb="2" eb="3">
      <t>カ</t>
    </rPh>
    <rPh sb="4" eb="5">
      <t>コウ</t>
    </rPh>
    <rPh sb="6" eb="7">
      <t>メ</t>
    </rPh>
    <phoneticPr fontId="2"/>
  </si>
  <si>
    <t>◆　仕　事　内　容</t>
    <rPh sb="2" eb="3">
      <t>シ</t>
    </rPh>
    <rPh sb="4" eb="5">
      <t>コト</t>
    </rPh>
    <rPh sb="6" eb="7">
      <t>ナイ</t>
    </rPh>
    <rPh sb="8" eb="9">
      <t>カタチ</t>
    </rPh>
    <phoneticPr fontId="2"/>
  </si>
  <si>
    <t>　従業員数　：　就業場所（　　　　　　　人）　　うち女性（　　　　　　　人）　　うちパート　（　　　　　　　人）</t>
    <rPh sb="8" eb="10">
      <t>シュウギョウ</t>
    </rPh>
    <rPh sb="10" eb="12">
      <t>バショ</t>
    </rPh>
    <rPh sb="20" eb="21">
      <t>ニン</t>
    </rPh>
    <rPh sb="26" eb="28">
      <t>ジョセイ</t>
    </rPh>
    <rPh sb="36" eb="37">
      <t>ニン</t>
    </rPh>
    <phoneticPr fontId="2"/>
  </si>
  <si>
    <t>屋内の
受動喫煙対策</t>
    <rPh sb="0" eb="2">
      <t>オクナイ</t>
    </rPh>
    <rPh sb="4" eb="6">
      <t>ジュドウ</t>
    </rPh>
    <rPh sb="6" eb="8">
      <t>キツエン</t>
    </rPh>
    <rPh sb="8" eb="10">
      <t>タイサク</t>
    </rPh>
    <phoneticPr fontId="2"/>
  </si>
  <si>
    <t>１．あり（ 屋内の受動喫煙対策： 禁煙 ・ 喫煙室あり ）　２．なし（喫煙可）　３．その他</t>
    <rPh sb="6" eb="8">
      <t>オクナイ</t>
    </rPh>
    <rPh sb="9" eb="11">
      <t>ジュドウ</t>
    </rPh>
    <rPh sb="11" eb="13">
      <t>キツエン</t>
    </rPh>
    <rPh sb="13" eb="15">
      <t>タイサク</t>
    </rPh>
    <rPh sb="17" eb="19">
      <t>キンエン</t>
    </rPh>
    <rPh sb="22" eb="25">
      <t>キツエンシツ</t>
    </rPh>
    <rPh sb="35" eb="37">
      <t>キツエン</t>
    </rPh>
    <rPh sb="37" eb="38">
      <t>カ</t>
    </rPh>
    <rPh sb="44" eb="45">
      <t>タ</t>
    </rPh>
    <phoneticPr fontId="2"/>
  </si>
  <si>
    <t>屋内の受動喫煙対策に関する特記事項（60字）　※喫煙室ありの場合も【必須】</t>
    <rPh sb="0" eb="2">
      <t>オクナイ</t>
    </rPh>
    <rPh sb="3" eb="5">
      <t>ジュドウ</t>
    </rPh>
    <rPh sb="5" eb="7">
      <t>キツエン</t>
    </rPh>
    <rPh sb="7" eb="9">
      <t>タイサク</t>
    </rPh>
    <rPh sb="10" eb="11">
      <t>カン</t>
    </rPh>
    <rPh sb="13" eb="15">
      <t>トッキ</t>
    </rPh>
    <rPh sb="15" eb="17">
      <t>ジコウ</t>
    </rPh>
    <rPh sb="20" eb="21">
      <t>ジ</t>
    </rPh>
    <rPh sb="24" eb="27">
      <t>キツエンシツ</t>
    </rPh>
    <rPh sb="30" eb="32">
      <t>バアイ</t>
    </rPh>
    <rPh sb="34" eb="36">
      <t>ヒッス</t>
    </rPh>
    <phoneticPr fontId="2"/>
  </si>
  <si>
    <t>既卒者・中退者の
応募可否</t>
    <rPh sb="0" eb="2">
      <t>キソツ</t>
    </rPh>
    <rPh sb="2" eb="3">
      <t>シャ</t>
    </rPh>
    <rPh sb="4" eb="7">
      <t>チュウタイシャ</t>
    </rPh>
    <rPh sb="9" eb="11">
      <t>オウボ</t>
    </rPh>
    <rPh sb="11" eb="13">
      <t>カヒ</t>
    </rPh>
    <phoneticPr fontId="2"/>
  </si>
  <si>
    <t>１．既卒者：　可（卒業後概ね「　　　」年）　・　不可　　　　２．中退者：　可　・　不可</t>
    <rPh sb="2" eb="4">
      <t>キソツ</t>
    </rPh>
    <rPh sb="4" eb="5">
      <t>シャ</t>
    </rPh>
    <rPh sb="7" eb="8">
      <t>カ</t>
    </rPh>
    <rPh sb="9" eb="12">
      <t>ソツギョウゴ</t>
    </rPh>
    <rPh sb="12" eb="13">
      <t>オオム</t>
    </rPh>
    <rPh sb="19" eb="20">
      <t>ネン</t>
    </rPh>
    <rPh sb="24" eb="26">
      <t>フカ</t>
    </rPh>
    <rPh sb="32" eb="35">
      <t>チュウタイシャ</t>
    </rPh>
    <rPh sb="37" eb="38">
      <t>カ</t>
    </rPh>
    <rPh sb="41" eb="43">
      <t>フカ</t>
    </rPh>
    <phoneticPr fontId="2"/>
  </si>
  <si>
    <t>可の場合の入社日【必須】：　１．日にちを指定（　　　月　　　日）　　２．随時　　３．応募者の相談に応じる</t>
    <rPh sb="0" eb="1">
      <t>カ</t>
    </rPh>
    <rPh sb="2" eb="4">
      <t>バアイ</t>
    </rPh>
    <rPh sb="5" eb="8">
      <t>ニュウシャビ</t>
    </rPh>
    <rPh sb="9" eb="11">
      <t>ヒッス</t>
    </rPh>
    <rPh sb="16" eb="17">
      <t>ヒ</t>
    </rPh>
    <rPh sb="20" eb="22">
      <t>シテイ</t>
    </rPh>
    <rPh sb="26" eb="27">
      <t>ガツ</t>
    </rPh>
    <rPh sb="30" eb="31">
      <t>ヒ</t>
    </rPh>
    <rPh sb="36" eb="38">
      <t>ズイジ</t>
    </rPh>
    <rPh sb="42" eb="45">
      <t>オウボシャ</t>
    </rPh>
    <rPh sb="46" eb="48">
      <t>ソウダン</t>
    </rPh>
    <rPh sb="49" eb="50">
      <t>オウ</t>
    </rPh>
    <phoneticPr fontId="2"/>
  </si>
  <si>
    <t>必要な知識・技能等
（履修科目）</t>
    <rPh sb="0" eb="2">
      <t>ヒツヨウ</t>
    </rPh>
    <rPh sb="3" eb="5">
      <t>チシキ</t>
    </rPh>
    <rPh sb="6" eb="8">
      <t>ギノウ</t>
    </rPh>
    <rPh sb="8" eb="9">
      <t>トウ</t>
    </rPh>
    <rPh sb="11" eb="13">
      <t>リシュウ</t>
    </rPh>
    <rPh sb="13" eb="15">
      <t>カモク</t>
    </rPh>
    <phoneticPr fontId="10"/>
  </si>
  <si>
    <t>１．必須
２．あれば尚可
３．不問</t>
    <rPh sb="2" eb="4">
      <t>ヒッス</t>
    </rPh>
    <rPh sb="10" eb="11">
      <t>ナオ</t>
    </rPh>
    <rPh sb="11" eb="12">
      <t>カ</t>
    </rPh>
    <rPh sb="15" eb="17">
      <t>フモン</t>
    </rPh>
    <phoneticPr fontId="10"/>
  </si>
  <si>
    <t>必要な知識・技能等の内容に記載がある場合のみ、選択</t>
  </si>
  <si>
    <t>◆　労　働　条　件　等</t>
    <rPh sb="2" eb="3">
      <t>ロウ</t>
    </rPh>
    <rPh sb="4" eb="5">
      <t>ハタラキ</t>
    </rPh>
    <rPh sb="6" eb="7">
      <t>ジョウ</t>
    </rPh>
    <rPh sb="8" eb="9">
      <t>ケン</t>
    </rPh>
    <rPh sb="10" eb="11">
      <t>トウ</t>
    </rPh>
    <phoneticPr fontId="2"/>
  </si>
  <si>
    <t>昇給</t>
    <rPh sb="0" eb="2">
      <t>ショウキュウ</t>
    </rPh>
    <phoneticPr fontId="2"/>
  </si>
  <si>
    <t>制度：あり・なし</t>
    <rPh sb="0" eb="2">
      <t>セイド</t>
    </rPh>
    <phoneticPr fontId="2"/>
  </si>
  <si>
    <t>前年度実績：あり・なし</t>
    <rPh sb="0" eb="3">
      <t>ゼンネンド</t>
    </rPh>
    <rPh sb="3" eb="5">
      <t>ジッセキ</t>
    </rPh>
    <phoneticPr fontId="2"/>
  </si>
  <si>
    <t xml:space="preserve"> 金額　　　　　　　　円（前年度実績）  又は</t>
    <rPh sb="1" eb="3">
      <t>キンガク</t>
    </rPh>
    <rPh sb="11" eb="12">
      <t>エン</t>
    </rPh>
    <rPh sb="13" eb="16">
      <t>ゼンネンド</t>
    </rPh>
    <rPh sb="16" eb="18">
      <t>ジッセキ</t>
    </rPh>
    <rPh sb="21" eb="22">
      <t>マタ</t>
    </rPh>
    <phoneticPr fontId="2"/>
  </si>
  <si>
    <r>
      <t>昇給率　　　　</t>
    </r>
    <r>
      <rPr>
        <b/>
        <sz val="9"/>
        <color theme="1"/>
        <rFont val="ＭＳ Ｐゴシック"/>
        <family val="3"/>
        <charset val="128"/>
        <scheme val="minor"/>
      </rPr>
      <t>．</t>
    </r>
    <r>
      <rPr>
        <sz val="9"/>
        <color theme="1"/>
        <rFont val="ＭＳ Ｐゴシック"/>
        <family val="2"/>
        <scheme val="minor"/>
      </rPr>
      <t>　　％（前年度実績）</t>
    </r>
    <rPh sb="0" eb="2">
      <t>ショウキュウ</t>
    </rPh>
    <rPh sb="2" eb="3">
      <t>リツ</t>
    </rPh>
    <rPh sb="12" eb="15">
      <t>ゼンネンド</t>
    </rPh>
    <rPh sb="15" eb="17">
      <t>ジッセキ</t>
    </rPh>
    <phoneticPr fontId="2"/>
  </si>
  <si>
    <t>賞与</t>
    <rPh sb="0" eb="2">
      <t>ショウヨ</t>
    </rPh>
    <phoneticPr fontId="2"/>
  </si>
  <si>
    <t>※（新規学卒者の）前年度実績がある場合は記入　</t>
    <rPh sb="2" eb="4">
      <t>シンキ</t>
    </rPh>
    <rPh sb="4" eb="7">
      <t>ガクソツシャ</t>
    </rPh>
    <rPh sb="9" eb="12">
      <t>ゼンネンド</t>
    </rPh>
    <rPh sb="12" eb="14">
      <t>ジッセキ</t>
    </rPh>
    <rPh sb="17" eb="19">
      <t>バアイ</t>
    </rPh>
    <rPh sb="20" eb="22">
      <t>キニュウ</t>
    </rPh>
    <phoneticPr fontId="10"/>
  </si>
  <si>
    <t>回数【必須】　　　　回</t>
    <rPh sb="0" eb="2">
      <t>カイスウ</t>
    </rPh>
    <rPh sb="3" eb="5">
      <t>ヒッス</t>
    </rPh>
    <rPh sb="10" eb="11">
      <t>カイ</t>
    </rPh>
    <phoneticPr fontId="10"/>
  </si>
  <si>
    <r>
      <t>賞与月数：　</t>
    </r>
    <r>
      <rPr>
        <sz val="11"/>
        <color theme="1"/>
        <rFont val="HGS教科書体"/>
        <family val="1"/>
        <charset val="128"/>
      </rPr>
      <t>　</t>
    </r>
    <r>
      <rPr>
        <sz val="9"/>
        <color theme="1"/>
        <rFont val="ＭＳ Ｐゴシック"/>
        <family val="3"/>
        <charset val="128"/>
        <scheme val="minor"/>
      </rPr>
      <t>　ヶ月分</t>
    </r>
    <rPh sb="0" eb="2">
      <t>ショウヨ</t>
    </rPh>
    <rPh sb="2" eb="3">
      <t>ゲツ</t>
    </rPh>
    <rPh sb="3" eb="4">
      <t>スウ</t>
    </rPh>
    <rPh sb="9" eb="10">
      <t>ゲツ</t>
    </rPh>
    <rPh sb="10" eb="11">
      <t>ブン</t>
    </rPh>
    <phoneticPr fontId="10"/>
  </si>
  <si>
    <t>又は</t>
    <rPh sb="0" eb="1">
      <t>マタ</t>
    </rPh>
    <phoneticPr fontId="10"/>
  </si>
  <si>
    <t>賞与額：　　　　　　　　　万円～　　　　　　　万円</t>
    <rPh sb="0" eb="2">
      <t>ショウヨ</t>
    </rPh>
    <rPh sb="2" eb="3">
      <t>ガク</t>
    </rPh>
    <rPh sb="13" eb="14">
      <t>マン</t>
    </rPh>
    <rPh sb="14" eb="15">
      <t>エン</t>
    </rPh>
    <rPh sb="23" eb="24">
      <t>マン</t>
    </rPh>
    <rPh sb="24" eb="25">
      <t>エン</t>
    </rPh>
    <phoneticPr fontId="10"/>
  </si>
  <si>
    <t>※（一般労働者の）前年度実績がある場合は記入　</t>
    <rPh sb="2" eb="4">
      <t>イッパン</t>
    </rPh>
    <rPh sb="4" eb="7">
      <t>ロウドウシャ</t>
    </rPh>
    <rPh sb="9" eb="12">
      <t>ゼンネンド</t>
    </rPh>
    <rPh sb="12" eb="14">
      <t>ジッセキ</t>
    </rPh>
    <rPh sb="17" eb="19">
      <t>バアイ</t>
    </rPh>
    <rPh sb="20" eb="22">
      <t>キニュウ</t>
    </rPh>
    <phoneticPr fontId="10"/>
  </si>
  <si>
    <r>
      <t>賞与月数：　　　</t>
    </r>
    <r>
      <rPr>
        <sz val="9"/>
        <color theme="1"/>
        <rFont val="ＭＳ Ｐゴシック"/>
        <family val="3"/>
        <charset val="128"/>
        <scheme val="minor"/>
      </rPr>
      <t>　ヶ月分</t>
    </r>
    <rPh sb="0" eb="2">
      <t>ショウヨ</t>
    </rPh>
    <rPh sb="2" eb="3">
      <t>ゲツ</t>
    </rPh>
    <rPh sb="3" eb="4">
      <t>スウ</t>
    </rPh>
    <rPh sb="10" eb="11">
      <t>ゲツ</t>
    </rPh>
    <rPh sb="11" eb="12">
      <t>ブン</t>
    </rPh>
    <phoneticPr fontId="10"/>
  </si>
  <si>
    <t>◆選考方法</t>
    <rPh sb="1" eb="3">
      <t>センコウ</t>
    </rPh>
    <rPh sb="3" eb="5">
      <t>ホウホウ</t>
    </rPh>
    <phoneticPr fontId="2"/>
  </si>
  <si>
    <t>選考結果通知</t>
    <rPh sb="0" eb="2">
      <t>センコウ</t>
    </rPh>
    <rPh sb="2" eb="4">
      <t>ケッカ</t>
    </rPh>
    <rPh sb="4" eb="6">
      <t>ツウチ</t>
    </rPh>
    <phoneticPr fontId="2"/>
  </si>
  <si>
    <t>（面接選考結果通知：　面接後：　　　　　　　日以内）</t>
    <rPh sb="1" eb="3">
      <t>メンセツ</t>
    </rPh>
    <rPh sb="3" eb="5">
      <t>センコウ</t>
    </rPh>
    <rPh sb="5" eb="7">
      <t>ケッカ</t>
    </rPh>
    <rPh sb="7" eb="9">
      <t>ツウチ</t>
    </rPh>
    <rPh sb="11" eb="13">
      <t>メンセツ</t>
    </rPh>
    <rPh sb="13" eb="14">
      <t>ゴ</t>
    </rPh>
    <rPh sb="22" eb="23">
      <t>ヒ</t>
    </rPh>
    <rPh sb="23" eb="25">
      <t>イナイ</t>
    </rPh>
    <phoneticPr fontId="2"/>
  </si>
  <si>
    <t>◆３６協定における「特例条項あり」の場合、特別な事情・期間等（全角60文字以内）</t>
    <rPh sb="3" eb="5">
      <t>キョウテイ</t>
    </rPh>
    <rPh sb="10" eb="12">
      <t>トクレイ</t>
    </rPh>
    <rPh sb="12" eb="14">
      <t>ジョウコウ</t>
    </rPh>
    <rPh sb="18" eb="20">
      <t>バアイ</t>
    </rPh>
    <rPh sb="21" eb="23">
      <t>トクベツ</t>
    </rPh>
    <rPh sb="24" eb="26">
      <t>ジジョウ</t>
    </rPh>
    <rPh sb="27" eb="29">
      <t>キカン</t>
    </rPh>
    <rPh sb="29" eb="30">
      <t>トウ</t>
    </rPh>
    <rPh sb="31" eb="33">
      <t>ゼンカク</t>
    </rPh>
    <rPh sb="35" eb="37">
      <t>モジ</t>
    </rPh>
    <rPh sb="37" eb="39">
      <t>イナイ</t>
    </rPh>
    <phoneticPr fontId="2"/>
  </si>
  <si>
    <t>例）　○○のとき（特別な事情）は、時間外労働を１年のうち○回を限度として、１ヶ月あたり○○時間、１年あたり○○時間まで延長できます。</t>
    <rPh sb="0" eb="1">
      <t>レイ</t>
    </rPh>
    <rPh sb="9" eb="11">
      <t>トクベツ</t>
    </rPh>
    <rPh sb="12" eb="14">
      <t>ジジョウ</t>
    </rPh>
    <rPh sb="17" eb="19">
      <t>ジカン</t>
    </rPh>
    <rPh sb="19" eb="20">
      <t>ガイ</t>
    </rPh>
    <rPh sb="20" eb="22">
      <t>ロウドウ</t>
    </rPh>
    <rPh sb="24" eb="25">
      <t>ネン</t>
    </rPh>
    <rPh sb="29" eb="30">
      <t>カイ</t>
    </rPh>
    <rPh sb="31" eb="33">
      <t>ゲンド</t>
    </rPh>
    <rPh sb="39" eb="40">
      <t>ゲツ</t>
    </rPh>
    <rPh sb="45" eb="47">
      <t>ジカン</t>
    </rPh>
    <rPh sb="49" eb="50">
      <t>ネン</t>
    </rPh>
    <rPh sb="55" eb="57">
      <t>ジカン</t>
    </rPh>
    <rPh sb="59" eb="61">
      <t>エンチョウ</t>
    </rPh>
    <phoneticPr fontId="2"/>
  </si>
  <si>
    <t>【裏面あり】</t>
    <rPh sb="1" eb="3">
      <t>リメン</t>
    </rPh>
    <phoneticPr fontId="2"/>
  </si>
  <si>
    <t>◆補足事項（全角300文字以内）※ 必要に応じて下記の項目を記載してください。</t>
    <rPh sb="1" eb="2">
      <t>ホ</t>
    </rPh>
    <rPh sb="2" eb="3">
      <t>アシ</t>
    </rPh>
    <rPh sb="3" eb="4">
      <t>コト</t>
    </rPh>
    <rPh sb="4" eb="5">
      <t>コウ</t>
    </rPh>
    <rPh sb="6" eb="8">
      <t>ゼンカク</t>
    </rPh>
    <rPh sb="11" eb="13">
      <t>モジ</t>
    </rPh>
    <rPh sb="13" eb="15">
      <t>イナイ</t>
    </rPh>
    <rPh sb="18" eb="20">
      <t>ヒツヨウ</t>
    </rPh>
    <rPh sb="21" eb="22">
      <t>オウ</t>
    </rPh>
    <rPh sb="24" eb="26">
      <t>カキ</t>
    </rPh>
    <rPh sb="27" eb="29">
      <t>コウモク</t>
    </rPh>
    <rPh sb="30" eb="32">
      <t>キサイ</t>
    </rPh>
    <phoneticPr fontId="2"/>
  </si>
  <si>
    <t>◆求人にかかる特記事項（全角300文字以内）※必要に応じて下記の項目を記載してください。</t>
    <rPh sb="1" eb="2">
      <t>モトム</t>
    </rPh>
    <rPh sb="2" eb="3">
      <t>ヒト</t>
    </rPh>
    <rPh sb="7" eb="8">
      <t>トク</t>
    </rPh>
    <rPh sb="8" eb="9">
      <t>キ</t>
    </rPh>
    <rPh sb="9" eb="11">
      <t>ジコウ</t>
    </rPh>
    <rPh sb="12" eb="14">
      <t>ゼンカク</t>
    </rPh>
    <rPh sb="17" eb="19">
      <t>モジ</t>
    </rPh>
    <rPh sb="19" eb="21">
      <t>イナイ</t>
    </rPh>
    <rPh sb="23" eb="25">
      <t>ヒツヨウ</t>
    </rPh>
    <rPh sb="26" eb="27">
      <t>オウ</t>
    </rPh>
    <rPh sb="29" eb="31">
      <t>カキ</t>
    </rPh>
    <rPh sb="32" eb="34">
      <t>コウモク</t>
    </rPh>
    <rPh sb="35" eb="37">
      <t>キサイ</t>
    </rPh>
    <phoneticPr fontId="2"/>
  </si>
  <si>
    <t>□</t>
    <phoneticPr fontId="2"/>
  </si>
  <si>
    <t>試用期間について「あり」の場合は「試用期間○ヶ月」と記載してください。</t>
    <rPh sb="0" eb="2">
      <t>シヨウ</t>
    </rPh>
    <rPh sb="2" eb="4">
      <t>キカン</t>
    </rPh>
    <rPh sb="13" eb="15">
      <t>バアイ</t>
    </rPh>
    <rPh sb="17" eb="19">
      <t>シヨウ</t>
    </rPh>
    <rPh sb="19" eb="21">
      <t>キカン</t>
    </rPh>
    <rPh sb="23" eb="24">
      <t>ゲツ</t>
    </rPh>
    <rPh sb="26" eb="28">
      <t>キサイ</t>
    </rPh>
    <phoneticPr fontId="2"/>
  </si>
  <si>
    <t>試用期間中の労働条件が「異なる」場合は当該条件を記載してください。</t>
    <rPh sb="0" eb="2">
      <t>シヨウ</t>
    </rPh>
    <rPh sb="2" eb="5">
      <t>キカンチュウ</t>
    </rPh>
    <rPh sb="6" eb="8">
      <t>ロウドウ</t>
    </rPh>
    <rPh sb="8" eb="10">
      <t>ジョウケン</t>
    </rPh>
    <rPh sb="12" eb="13">
      <t>コト</t>
    </rPh>
    <rPh sb="16" eb="18">
      <t>バアイ</t>
    </rPh>
    <rPh sb="19" eb="21">
      <t>トウガイ</t>
    </rPh>
    <rPh sb="21" eb="23">
      <t>ジョウケン</t>
    </rPh>
    <rPh sb="24" eb="26">
      <t>キサイ</t>
    </rPh>
    <phoneticPr fontId="2"/>
  </si>
  <si>
    <t>その他の就業場所がある場合は、所在地及び支店名等を記載してください。</t>
    <rPh sb="2" eb="3">
      <t>タ</t>
    </rPh>
    <rPh sb="4" eb="6">
      <t>シュウギョウ</t>
    </rPh>
    <rPh sb="6" eb="8">
      <t>バショ</t>
    </rPh>
    <rPh sb="11" eb="13">
      <t>バアイ</t>
    </rPh>
    <rPh sb="15" eb="18">
      <t>ショザイチ</t>
    </rPh>
    <rPh sb="18" eb="19">
      <t>オヨ</t>
    </rPh>
    <rPh sb="20" eb="23">
      <t>シテンメイ</t>
    </rPh>
    <rPh sb="23" eb="24">
      <t>トウ</t>
    </rPh>
    <rPh sb="25" eb="27">
      <t>キサイ</t>
    </rPh>
    <phoneticPr fontId="2"/>
  </si>
  <si>
    <t>マイカー通勤「可」の場合は、「駐車場の有無」及び「有料・無料」について記載してください。</t>
    <rPh sb="4" eb="6">
      <t>ツウキン</t>
    </rPh>
    <rPh sb="7" eb="8">
      <t>カ</t>
    </rPh>
    <rPh sb="10" eb="12">
      <t>バアイ</t>
    </rPh>
    <rPh sb="15" eb="18">
      <t>チュウシャジョウ</t>
    </rPh>
    <rPh sb="19" eb="21">
      <t>ウム</t>
    </rPh>
    <rPh sb="22" eb="23">
      <t>オヨ</t>
    </rPh>
    <rPh sb="25" eb="27">
      <t>ユウリョウ</t>
    </rPh>
    <rPh sb="28" eb="30">
      <t>ムリョウ</t>
    </rPh>
    <rPh sb="35" eb="37">
      <t>キサイ</t>
    </rPh>
    <phoneticPr fontId="2"/>
  </si>
  <si>
    <t>転勤の可能性「あり」の場合は、当該地域を記載してください。</t>
    <rPh sb="0" eb="2">
      <t>テンキン</t>
    </rPh>
    <rPh sb="3" eb="6">
      <t>カノウセイ</t>
    </rPh>
    <rPh sb="11" eb="13">
      <t>バアイ</t>
    </rPh>
    <rPh sb="15" eb="17">
      <t>トウガイ</t>
    </rPh>
    <rPh sb="17" eb="19">
      <t>チイキ</t>
    </rPh>
    <rPh sb="20" eb="22">
      <t>キサイ</t>
    </rPh>
    <phoneticPr fontId="2"/>
  </si>
  <si>
    <t>賃金形態が「日給・時給」の場合は、月額の計算方法を記載してください。</t>
    <rPh sb="0" eb="2">
      <t>チンギン</t>
    </rPh>
    <rPh sb="2" eb="4">
      <t>ケイタイ</t>
    </rPh>
    <rPh sb="6" eb="8">
      <t>ニッキュウ</t>
    </rPh>
    <rPh sb="9" eb="11">
      <t>ジキュウ</t>
    </rPh>
    <rPh sb="13" eb="15">
      <t>バアイ</t>
    </rPh>
    <rPh sb="17" eb="19">
      <t>ゲツガク</t>
    </rPh>
    <rPh sb="20" eb="22">
      <t>ケイサン</t>
    </rPh>
    <rPh sb="22" eb="24">
      <t>ホウホウ</t>
    </rPh>
    <rPh sb="25" eb="27">
      <t>キサイ</t>
    </rPh>
    <phoneticPr fontId="2"/>
  </si>
  <si>
    <t>特別に支払われる手当等がある場合は、手当の名称及び金額等について記載してください。</t>
    <rPh sb="0" eb="2">
      <t>トクベツ</t>
    </rPh>
    <rPh sb="3" eb="5">
      <t>シハラ</t>
    </rPh>
    <rPh sb="8" eb="10">
      <t>テアテ</t>
    </rPh>
    <rPh sb="10" eb="11">
      <t>トウ</t>
    </rPh>
    <rPh sb="14" eb="16">
      <t>バアイ</t>
    </rPh>
    <rPh sb="18" eb="20">
      <t>テアテ</t>
    </rPh>
    <rPh sb="21" eb="23">
      <t>メイショウ</t>
    </rPh>
    <rPh sb="23" eb="24">
      <t>オヨ</t>
    </rPh>
    <rPh sb="25" eb="27">
      <t>キンガク</t>
    </rPh>
    <rPh sb="27" eb="28">
      <t>トウ</t>
    </rPh>
    <rPh sb="32" eb="34">
      <t>キサイ</t>
    </rPh>
    <phoneticPr fontId="2"/>
  </si>
  <si>
    <t>新卒者の入社日が４月１日と異なる場合は、当該入社日を記載してください。</t>
    <rPh sb="0" eb="1">
      <t>シン</t>
    </rPh>
    <rPh sb="1" eb="2">
      <t>ソツ</t>
    </rPh>
    <rPh sb="2" eb="3">
      <t>シャ</t>
    </rPh>
    <rPh sb="4" eb="7">
      <t>ニュウシャビ</t>
    </rPh>
    <rPh sb="9" eb="10">
      <t>ガツ</t>
    </rPh>
    <rPh sb="11" eb="12">
      <t>ヒ</t>
    </rPh>
    <rPh sb="13" eb="14">
      <t>コト</t>
    </rPh>
    <rPh sb="16" eb="18">
      <t>バアイ</t>
    </rPh>
    <rPh sb="20" eb="22">
      <t>トウガイ</t>
    </rPh>
    <rPh sb="22" eb="25">
      <t>ニュウシャビ</t>
    </rPh>
    <rPh sb="26" eb="28">
      <t>キサイ</t>
    </rPh>
    <phoneticPr fontId="2"/>
  </si>
  <si>
    <t>選考方法が「適性検査」の場合は、当該名称を記載してください。</t>
    <rPh sb="0" eb="2">
      <t>センコウ</t>
    </rPh>
    <rPh sb="2" eb="4">
      <t>ホウホウ</t>
    </rPh>
    <rPh sb="6" eb="8">
      <t>テキセイ</t>
    </rPh>
    <rPh sb="8" eb="10">
      <t>ケンサ</t>
    </rPh>
    <rPh sb="12" eb="14">
      <t>バアイ</t>
    </rPh>
    <rPh sb="16" eb="18">
      <t>トウガイ</t>
    </rPh>
    <rPh sb="18" eb="20">
      <t>メイショウ</t>
    </rPh>
    <rPh sb="21" eb="23">
      <t>キサイ</t>
    </rPh>
    <phoneticPr fontId="2"/>
  </si>
  <si>
    <t>選考方法が「その他」の場合は、当該詳細を記載してください。</t>
    <rPh sb="0" eb="2">
      <t>センコウ</t>
    </rPh>
    <rPh sb="2" eb="4">
      <t>ホウホウ</t>
    </rPh>
    <rPh sb="8" eb="9">
      <t>タ</t>
    </rPh>
    <rPh sb="11" eb="13">
      <t>バアイ</t>
    </rPh>
    <rPh sb="15" eb="17">
      <t>トウガイ</t>
    </rPh>
    <rPh sb="17" eb="19">
      <t>ショウサイ</t>
    </rPh>
    <rPh sb="20" eb="22">
      <t>キサイ</t>
    </rPh>
    <phoneticPr fontId="2"/>
  </si>
  <si>
    <t>マイページ・手書き用補足シート（高卒）　</t>
    <rPh sb="6" eb="8">
      <t>テガ</t>
    </rPh>
    <rPh sb="9" eb="10">
      <t>ヨウ</t>
    </rPh>
    <rPh sb="10" eb="12">
      <t>ホソク</t>
    </rPh>
    <rPh sb="16" eb="18">
      <t>コウソツ</t>
    </rPh>
    <phoneticPr fontId="2"/>
  </si>
  <si>
    <t>◆ 必要に応じて補足事項欄及び特記事項欄に下記の項目を記載してください。</t>
    <rPh sb="2" eb="4">
      <t>ヒツヨウ</t>
    </rPh>
    <rPh sb="5" eb="6">
      <t>オウ</t>
    </rPh>
    <rPh sb="8" eb="10">
      <t>ホソク</t>
    </rPh>
    <rPh sb="10" eb="12">
      <t>ジコウ</t>
    </rPh>
    <rPh sb="12" eb="13">
      <t>ラン</t>
    </rPh>
    <rPh sb="13" eb="14">
      <t>オヨ</t>
    </rPh>
    <rPh sb="15" eb="17">
      <t>トッキ</t>
    </rPh>
    <rPh sb="17" eb="19">
      <t>ジコウ</t>
    </rPh>
    <rPh sb="19" eb="20">
      <t>ラン</t>
    </rPh>
    <rPh sb="21" eb="23">
      <t>カキ</t>
    </rPh>
    <rPh sb="24" eb="26">
      <t>コウモク</t>
    </rPh>
    <rPh sb="27" eb="29">
      <t>キサイ</t>
    </rPh>
    <phoneticPr fontId="2"/>
  </si>
  <si>
    <t>◆補足事項（全角300文字以内）【下書き用】</t>
    <rPh sb="1" eb="2">
      <t>ホ</t>
    </rPh>
    <rPh sb="2" eb="3">
      <t>アシ</t>
    </rPh>
    <rPh sb="3" eb="4">
      <t>コト</t>
    </rPh>
    <rPh sb="4" eb="5">
      <t>コウ</t>
    </rPh>
    <rPh sb="6" eb="8">
      <t>ゼンカク</t>
    </rPh>
    <rPh sb="11" eb="13">
      <t>モジ</t>
    </rPh>
    <rPh sb="13" eb="15">
      <t>イナイ</t>
    </rPh>
    <rPh sb="17" eb="19">
      <t>シタガ</t>
    </rPh>
    <rPh sb="20" eb="21">
      <t>ヨウ</t>
    </rPh>
    <phoneticPr fontId="2"/>
  </si>
  <si>
    <t>◆求人にかかる特記事項（全角300文字以内）【下書き用】</t>
    <rPh sb="1" eb="2">
      <t>モトム</t>
    </rPh>
    <rPh sb="2" eb="3">
      <t>ヒト</t>
    </rPh>
    <rPh sb="7" eb="8">
      <t>トク</t>
    </rPh>
    <rPh sb="8" eb="9">
      <t>キ</t>
    </rPh>
    <rPh sb="9" eb="11">
      <t>ジコウ</t>
    </rPh>
    <rPh sb="12" eb="14">
      <t>ゼンカク</t>
    </rPh>
    <rPh sb="17" eb="19">
      <t>モジ</t>
    </rPh>
    <rPh sb="19" eb="21">
      <t>イナイ</t>
    </rPh>
    <rPh sb="23" eb="25">
      <t>シタガ</t>
    </rPh>
    <rPh sb="26" eb="27">
      <t>ヨウ</t>
    </rPh>
    <phoneticPr fontId="2"/>
  </si>
  <si>
    <t>-</t>
    <phoneticPr fontId="2"/>
  </si>
  <si>
    <t>入居可能住宅が「あり」の場合は、利用条件や宿舎費などの詳細を記載してください。</t>
    <rPh sb="0" eb="2">
      <t>ニュウキョ</t>
    </rPh>
    <rPh sb="2" eb="4">
      <t>カノウ</t>
    </rPh>
    <rPh sb="4" eb="6">
      <t>ジュウタク</t>
    </rPh>
    <rPh sb="12" eb="14">
      <t>バアイ</t>
    </rPh>
    <rPh sb="16" eb="18">
      <t>リヨウ</t>
    </rPh>
    <rPh sb="18" eb="20">
      <t>ジョウケン</t>
    </rPh>
    <rPh sb="21" eb="23">
      <t>シュクシャ</t>
    </rPh>
    <rPh sb="23" eb="24">
      <t>ヒ</t>
    </rPh>
    <rPh sb="27" eb="29">
      <t>ショウサイ</t>
    </rPh>
    <rPh sb="30" eb="32">
      <t>キサイ</t>
    </rPh>
    <phoneticPr fontId="2"/>
  </si>
  <si>
    <t>選考方法に「適性検査」がある場合は、当該名称等を記載してください。</t>
    <rPh sb="0" eb="2">
      <t>センコウ</t>
    </rPh>
    <rPh sb="2" eb="4">
      <t>ホウホウ</t>
    </rPh>
    <rPh sb="6" eb="8">
      <t>テキセイ</t>
    </rPh>
    <rPh sb="8" eb="10">
      <t>ケンサ</t>
    </rPh>
    <rPh sb="14" eb="16">
      <t>バアイ</t>
    </rPh>
    <rPh sb="18" eb="20">
      <t>トウガイ</t>
    </rPh>
    <rPh sb="20" eb="22">
      <t>メイショウ</t>
    </rPh>
    <rPh sb="22" eb="23">
      <t>トウ</t>
    </rPh>
    <rPh sb="24" eb="26">
      <t>キサイ</t>
    </rPh>
    <phoneticPr fontId="2"/>
  </si>
  <si>
    <t>◆補足事項（全角300文字以内）</t>
    <rPh sb="1" eb="2">
      <t>ホ</t>
    </rPh>
    <rPh sb="2" eb="3">
      <t>アシ</t>
    </rPh>
    <rPh sb="3" eb="4">
      <t>コト</t>
    </rPh>
    <rPh sb="4" eb="5">
      <t>コウ</t>
    </rPh>
    <rPh sb="6" eb="8">
      <t>ゼンカク</t>
    </rPh>
    <rPh sb="11" eb="13">
      <t>モジ</t>
    </rPh>
    <rPh sb="13" eb="15">
      <t>イナイ</t>
    </rPh>
    <phoneticPr fontId="2"/>
  </si>
  <si>
    <t>◆求人にかかる特記事項（全角300文字以内）</t>
    <rPh sb="1" eb="2">
      <t>モトム</t>
    </rPh>
    <rPh sb="2" eb="3">
      <t>ヒト</t>
    </rPh>
    <rPh sb="7" eb="8">
      <t>トク</t>
    </rPh>
    <rPh sb="8" eb="9">
      <t>キ</t>
    </rPh>
    <rPh sb="9" eb="11">
      <t>ジコウ</t>
    </rPh>
    <rPh sb="12" eb="14">
      <t>ゼンカク</t>
    </rPh>
    <rPh sb="17" eb="19">
      <t>モジ</t>
    </rPh>
    <rPh sb="19" eb="21">
      <t>イナイ</t>
    </rPh>
    <phoneticPr fontId="2"/>
  </si>
  <si>
    <t>してください。</t>
    <phoneticPr fontId="2"/>
  </si>
  <si>
    <t>マイカー通勤「可」の場合は、マイカー通勤に関する特記事項に「駐車場の有無」と駐車場使用料を記載</t>
    <rPh sb="4" eb="6">
      <t>ツウキン</t>
    </rPh>
    <rPh sb="7" eb="8">
      <t>カ</t>
    </rPh>
    <rPh sb="10" eb="12">
      <t>バアイ</t>
    </rPh>
    <rPh sb="18" eb="20">
      <t>ツウキン</t>
    </rPh>
    <rPh sb="21" eb="22">
      <t>カン</t>
    </rPh>
    <rPh sb="24" eb="26">
      <t>トッキ</t>
    </rPh>
    <rPh sb="26" eb="28">
      <t>ジコウ</t>
    </rPh>
    <rPh sb="30" eb="33">
      <t>チュウシャジョウ</t>
    </rPh>
    <rPh sb="34" eb="36">
      <t>ウム</t>
    </rPh>
    <rPh sb="38" eb="41">
      <t>チュウシャジョウ</t>
    </rPh>
    <rPh sb="41" eb="44">
      <t>シヨウリョウ</t>
    </rPh>
    <rPh sb="45" eb="47">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</si>
</sst>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ＭＳ Ｐゴシック"/>
      <family val="2"/>
      <scheme val="minor"/>
    </font>
    <font>
      <sz val="9"/>
      <color theme="1"/>
      <name val="ＭＳ Ｐゴシック"/>
      <family val="2"/>
      <scheme val="minor"/>
    </font>
    <font>
      <sz val="6"/>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8"/>
      <color theme="1"/>
      <name val="ＭＳ Ｐゴシック"/>
      <family val="2"/>
      <scheme val="minor"/>
    </font>
    <font>
      <sz val="9"/>
      <color theme="2"/>
      <name val="ＭＳ Ｐゴシック"/>
      <family val="2"/>
      <scheme val="minor"/>
    </font>
    <font>
      <b/>
      <sz val="13"/>
      <color theme="0"/>
      <name val="ＭＳ Ｐゴシック"/>
      <family val="3"/>
      <charset val="128"/>
      <scheme val="minor"/>
    </font>
    <font>
      <sz val="9"/>
      <name val="ＭＳ Ｐゴシック"/>
      <family val="3"/>
      <charset val="128"/>
      <scheme val="minor"/>
    </font>
    <font>
      <sz val="6"/>
      <name val="ＭＳ Ｐゴシック"/>
      <family val="2"/>
      <charset val="128"/>
      <scheme val="minor"/>
    </font>
    <font>
      <sz val="11"/>
      <color theme="1"/>
      <name val="HGS教科書体"/>
      <family val="1"/>
      <charset val="128"/>
    </font>
    <font>
      <sz val="9"/>
      <color rgb="FF000000"/>
      <name val="ＭＳ Ｐゴシック"/>
      <family val="3"/>
      <charset val="128"/>
      <scheme val="minor"/>
    </font>
    <font>
      <b/>
      <sz val="9"/>
      <color theme="1"/>
      <name val="ＭＳ Ｐゴシック"/>
      <family val="3"/>
      <charset val="128"/>
      <scheme val="minor"/>
    </font>
    <font>
      <sz val="10"/>
      <color theme="1"/>
      <name val="ＭＳ Ｐゴシック"/>
      <family val="2"/>
      <scheme val="minor"/>
    </font>
    <font>
      <sz val="18"/>
      <color theme="1"/>
      <name val="ＭＳ Ｐゴシック"/>
      <family val="2"/>
      <scheme val="minor"/>
    </font>
    <font>
      <sz val="18"/>
      <color theme="1"/>
      <name val="ＭＳ Ｐゴシック"/>
      <family val="3"/>
      <charset val="128"/>
      <scheme val="minor"/>
    </font>
    <font>
      <sz val="9"/>
      <name val="ＭＳ Ｐゴシック"/>
      <family val="2"/>
      <scheme val="minor"/>
    </font>
    <font>
      <sz val="9"/>
      <color rgb="FFFF0000"/>
      <name val="ＭＳ Ｐゴシック"/>
      <family val="3"/>
      <charset val="128"/>
      <scheme val="minor"/>
    </font>
    <font>
      <sz val="11"/>
      <name val="ＭＳ Ｐゴシック"/>
      <family val="2"/>
      <scheme val="minor"/>
    </font>
    <font>
      <b/>
      <sz val="9"/>
      <name val="ＭＳ Ｐゴシック"/>
      <family val="3"/>
      <charset val="128"/>
      <scheme val="minor"/>
    </font>
    <font>
      <sz val="10"/>
      <name val="ＭＳ Ｐゴシック"/>
      <family val="3"/>
      <charset val="128"/>
      <scheme val="minor"/>
    </font>
    <font>
      <sz val="11"/>
      <color indexed="81"/>
      <name val="MS P ゴシック"/>
      <family val="3"/>
      <charset val="128"/>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5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right style="medium">
        <color auto="1"/>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medium">
        <color auto="1"/>
      </bottom>
      <diagonal/>
    </border>
    <border>
      <left style="thin">
        <color auto="1"/>
      </left>
      <right/>
      <top style="medium">
        <color auto="1"/>
      </top>
      <bottom/>
      <diagonal/>
    </border>
    <border>
      <left style="thin">
        <color auto="1"/>
      </left>
      <right/>
      <top/>
      <bottom style="thin">
        <color indexed="64"/>
      </bottom>
      <diagonal/>
    </border>
    <border>
      <left style="thin">
        <color auto="1"/>
      </left>
      <right/>
      <top/>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hair">
        <color auto="1"/>
      </left>
      <right/>
      <top/>
      <bottom style="hair">
        <color auto="1"/>
      </bottom>
      <diagonal/>
    </border>
    <border>
      <left style="hair">
        <color auto="1"/>
      </left>
      <right/>
      <top style="hair">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right style="hair">
        <color auto="1"/>
      </right>
      <top style="medium">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medium">
        <color auto="1"/>
      </bottom>
      <diagonal/>
    </border>
    <border>
      <left style="hair">
        <color auto="1"/>
      </left>
      <right style="dotted">
        <color auto="1"/>
      </right>
      <top style="medium">
        <color auto="1"/>
      </top>
      <bottom style="hair">
        <color auto="1"/>
      </bottom>
      <diagonal/>
    </border>
    <border>
      <left style="hair">
        <color auto="1"/>
      </left>
      <right style="dotted">
        <color auto="1"/>
      </right>
      <top style="hair">
        <color auto="1"/>
      </top>
      <bottom style="hair">
        <color auto="1"/>
      </bottom>
      <diagonal/>
    </border>
    <border>
      <left style="hair">
        <color auto="1"/>
      </left>
      <right style="dotted">
        <color auto="1"/>
      </right>
      <top style="hair">
        <color auto="1"/>
      </top>
      <bottom style="medium">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s>
  <cellStyleXfs count="1">
    <xf numFmtId="0" fontId="0" fillId="0" borderId="0"/>
  </cellStyleXfs>
  <cellXfs count="214">
    <xf numFmtId="0" fontId="0" fillId="0" borderId="0" xfId="0"/>
    <xf numFmtId="0" fontId="3" fillId="3" borderId="20" xfId="0" applyFont="1" applyFill="1" applyBorder="1" applyAlignment="1">
      <alignment vertical="top"/>
    </xf>
    <xf numFmtId="0" fontId="3" fillId="3" borderId="0" xfId="0" applyFont="1" applyFill="1" applyAlignment="1">
      <alignment horizontal="center" vertical="center"/>
    </xf>
    <xf numFmtId="0" fontId="3" fillId="3" borderId="0" xfId="0" applyFont="1" applyFill="1" applyAlignment="1">
      <alignment horizontal="left" vertical="top"/>
    </xf>
    <xf numFmtId="0" fontId="1" fillId="3" borderId="5" xfId="0" applyFont="1" applyFill="1" applyBorder="1" applyAlignment="1">
      <alignment horizontal="center" vertical="center"/>
    </xf>
    <xf numFmtId="0" fontId="1" fillId="3" borderId="19" xfId="0" applyFont="1" applyFill="1" applyBorder="1" applyAlignment="1">
      <alignment vertical="center"/>
    </xf>
    <xf numFmtId="0" fontId="1" fillId="3" borderId="12"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13" xfId="0" applyFont="1" applyFill="1" applyBorder="1" applyAlignment="1">
      <alignment horizontal="center" vertical="center"/>
    </xf>
    <xf numFmtId="0" fontId="3" fillId="3" borderId="16" xfId="0" applyFont="1" applyFill="1" applyBorder="1" applyAlignment="1">
      <alignment vertical="top"/>
    </xf>
    <xf numFmtId="0" fontId="3" fillId="3" borderId="14" xfId="0" applyFont="1" applyFill="1" applyBorder="1" applyAlignment="1">
      <alignment vertical="top"/>
    </xf>
    <xf numFmtId="0" fontId="3" fillId="3" borderId="24" xfId="0" applyFont="1" applyFill="1" applyBorder="1" applyAlignment="1">
      <alignment vertical="top"/>
    </xf>
    <xf numFmtId="0" fontId="3" fillId="3" borderId="19" xfId="0" applyFont="1" applyFill="1" applyBorder="1" applyAlignment="1">
      <alignment vertical="top"/>
    </xf>
    <xf numFmtId="0" fontId="3" fillId="3" borderId="13" xfId="0" applyFont="1" applyFill="1" applyBorder="1" applyAlignment="1">
      <alignment vertical="top"/>
    </xf>
    <xf numFmtId="0" fontId="3" fillId="3" borderId="15" xfId="0" applyFont="1" applyFill="1" applyBorder="1" applyAlignment="1">
      <alignment vertical="top"/>
    </xf>
    <xf numFmtId="0" fontId="1" fillId="3" borderId="14" xfId="0" applyFont="1" applyFill="1" applyBorder="1" applyAlignment="1">
      <alignment horizontal="center" vertical="center"/>
    </xf>
    <xf numFmtId="0" fontId="1" fillId="3" borderId="2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3" xfId="0" applyFont="1" applyFill="1" applyBorder="1" applyAlignment="1">
      <alignment horizontal="center" vertical="center"/>
    </xf>
    <xf numFmtId="0" fontId="0" fillId="3" borderId="0" xfId="0" applyFill="1" applyAlignment="1">
      <alignment vertical="center"/>
    </xf>
    <xf numFmtId="0" fontId="3" fillId="3" borderId="14"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0" xfId="0" applyFont="1" applyFill="1" applyAlignment="1">
      <alignment vertical="top"/>
    </xf>
    <xf numFmtId="0" fontId="3" fillId="3" borderId="10" xfId="0" applyFont="1" applyFill="1" applyBorder="1" applyAlignment="1">
      <alignment vertical="top"/>
    </xf>
    <xf numFmtId="0" fontId="1" fillId="3" borderId="13" xfId="0" applyFont="1" applyFill="1" applyBorder="1" applyAlignment="1">
      <alignment vertical="center"/>
    </xf>
    <xf numFmtId="0" fontId="7" fillId="3" borderId="26" xfId="0" applyFont="1" applyFill="1" applyBorder="1" applyAlignment="1">
      <alignment vertical="top"/>
    </xf>
    <xf numFmtId="0" fontId="7" fillId="3" borderId="26" xfId="0" applyFont="1" applyFill="1" applyBorder="1" applyAlignment="1">
      <alignment horizontal="center" vertical="center"/>
    </xf>
    <xf numFmtId="0" fontId="7" fillId="3" borderId="25" xfId="0" applyFont="1" applyFill="1" applyBorder="1" applyAlignment="1">
      <alignment vertical="center" wrapText="1"/>
    </xf>
    <xf numFmtId="0" fontId="7" fillId="3" borderId="26" xfId="0" applyFont="1" applyFill="1" applyBorder="1" applyAlignment="1">
      <alignment vertical="center" wrapText="1"/>
    </xf>
    <xf numFmtId="0" fontId="7" fillId="3" borderId="28" xfId="0" applyFont="1" applyFill="1" applyBorder="1" applyAlignment="1">
      <alignment vertical="center" wrapText="1"/>
    </xf>
    <xf numFmtId="0" fontId="7" fillId="3" borderId="29" xfId="0" applyFont="1" applyFill="1" applyBorder="1" applyAlignment="1">
      <alignment vertical="center" wrapText="1"/>
    </xf>
    <xf numFmtId="0" fontId="7" fillId="3" borderId="29" xfId="0" applyFont="1" applyFill="1" applyBorder="1" applyAlignment="1">
      <alignment vertical="top"/>
    </xf>
    <xf numFmtId="0" fontId="7" fillId="3" borderId="29" xfId="0" applyFont="1" applyFill="1" applyBorder="1" applyAlignment="1">
      <alignment horizontal="center" vertical="center"/>
    </xf>
    <xf numFmtId="0" fontId="7" fillId="3" borderId="31"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30"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13" xfId="0" applyFont="1" applyFill="1" applyBorder="1" applyAlignment="1">
      <alignment vertical="center" wrapText="1"/>
    </xf>
    <xf numFmtId="0" fontId="0" fillId="3" borderId="13" xfId="0" applyFill="1" applyBorder="1" applyAlignment="1">
      <alignment vertical="center"/>
    </xf>
    <xf numFmtId="0" fontId="9" fillId="0" borderId="0" xfId="0" applyFont="1" applyAlignment="1">
      <alignment vertical="center" shrinkToFit="1"/>
    </xf>
    <xf numFmtId="0" fontId="3" fillId="0" borderId="0" xfId="0" applyFont="1" applyAlignment="1">
      <alignment vertical="center" wrapText="1" shrinkToFit="1"/>
    </xf>
    <xf numFmtId="0" fontId="1" fillId="3" borderId="23" xfId="0" applyFont="1" applyFill="1" applyBorder="1" applyAlignment="1">
      <alignment horizontal="center" vertical="center"/>
    </xf>
    <xf numFmtId="0" fontId="7" fillId="3" borderId="32" xfId="0" applyFont="1" applyFill="1" applyBorder="1" applyAlignment="1">
      <alignment horizontal="center" vertical="center"/>
    </xf>
    <xf numFmtId="0" fontId="3" fillId="0" borderId="2" xfId="0" applyFont="1" applyBorder="1" applyAlignment="1">
      <alignment vertical="center" wrapText="1" shrinkToFit="1"/>
    </xf>
    <xf numFmtId="0" fontId="12" fillId="0" borderId="0" xfId="0" applyFont="1"/>
    <xf numFmtId="0" fontId="0" fillId="0" borderId="0" xfId="0" applyAlignment="1">
      <alignment vertical="center"/>
    </xf>
    <xf numFmtId="0" fontId="0" fillId="0" borderId="0" xfId="0" applyAlignment="1">
      <alignment horizontal="left" vertical="center"/>
    </xf>
    <xf numFmtId="0" fontId="0" fillId="3" borderId="0" xfId="0" applyFill="1" applyAlignment="1">
      <alignment horizontal="left" vertical="center"/>
    </xf>
    <xf numFmtId="0" fontId="1" fillId="3" borderId="37"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40"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36" xfId="0" applyFont="1" applyFill="1" applyBorder="1" applyAlignment="1">
      <alignment horizontal="center" vertical="center"/>
    </xf>
    <xf numFmtId="0" fontId="1" fillId="3" borderId="24" xfId="0" applyFont="1" applyFill="1" applyBorder="1" applyAlignment="1">
      <alignment horizontal="center"/>
    </xf>
    <xf numFmtId="0" fontId="1" fillId="3" borderId="42" xfId="0" applyFont="1" applyFill="1" applyBorder="1" applyAlignment="1">
      <alignment horizontal="center" vertical="center"/>
    </xf>
    <xf numFmtId="0" fontId="1" fillId="3" borderId="43" xfId="0" applyFont="1" applyFill="1" applyBorder="1" applyAlignment="1">
      <alignment horizontal="center" vertical="center"/>
    </xf>
    <xf numFmtId="0" fontId="1" fillId="3" borderId="44" xfId="0" applyFont="1" applyFill="1" applyBorder="1" applyAlignment="1">
      <alignment horizontal="center" vertical="center"/>
    </xf>
    <xf numFmtId="0" fontId="1" fillId="3" borderId="45" xfId="0" applyFont="1" applyFill="1" applyBorder="1" applyAlignment="1">
      <alignment horizontal="center" vertical="center"/>
    </xf>
    <xf numFmtId="0" fontId="1" fillId="3" borderId="46" xfId="0" applyFont="1" applyFill="1" applyBorder="1" applyAlignment="1">
      <alignment horizontal="center" vertical="center"/>
    </xf>
    <xf numFmtId="0" fontId="1" fillId="3" borderId="47" xfId="0" applyFont="1" applyFill="1" applyBorder="1" applyAlignment="1">
      <alignment horizontal="center" vertical="center"/>
    </xf>
    <xf numFmtId="0" fontId="1" fillId="3" borderId="48" xfId="0" applyFont="1" applyFill="1" applyBorder="1" applyAlignment="1">
      <alignment horizontal="center" vertical="center"/>
    </xf>
    <xf numFmtId="0" fontId="17" fillId="3" borderId="0" xfId="0" applyFont="1" applyFill="1" applyAlignment="1">
      <alignment horizontal="center" vertical="center"/>
    </xf>
    <xf numFmtId="0" fontId="9" fillId="3" borderId="0" xfId="0" applyFont="1" applyFill="1" applyAlignment="1">
      <alignment horizontal="center" vertical="center"/>
    </xf>
    <xf numFmtId="0" fontId="9" fillId="3" borderId="0" xfId="0" applyFont="1" applyFill="1" applyAlignment="1">
      <alignment horizontal="left" vertical="center"/>
    </xf>
    <xf numFmtId="0" fontId="18" fillId="3" borderId="0" xfId="0" applyFont="1" applyFill="1" applyAlignment="1">
      <alignment horizontal="center" vertical="center"/>
    </xf>
    <xf numFmtId="0" fontId="18" fillId="3" borderId="36" xfId="0" applyFont="1" applyFill="1" applyBorder="1" applyAlignment="1">
      <alignment horizontal="center" vertical="center"/>
    </xf>
    <xf numFmtId="0" fontId="18" fillId="3" borderId="37" xfId="0" applyFont="1" applyFill="1" applyBorder="1" applyAlignment="1">
      <alignment horizontal="center" vertical="center"/>
    </xf>
    <xf numFmtId="0" fontId="18" fillId="3" borderId="46" xfId="0" applyFont="1" applyFill="1" applyBorder="1" applyAlignment="1">
      <alignment horizontal="center" vertical="center"/>
    </xf>
    <xf numFmtId="0" fontId="18" fillId="3" borderId="43" xfId="0" applyFont="1" applyFill="1" applyBorder="1" applyAlignment="1">
      <alignment horizontal="center" vertical="center"/>
    </xf>
    <xf numFmtId="0" fontId="18" fillId="3" borderId="38" xfId="0" applyFont="1" applyFill="1" applyBorder="1" applyAlignment="1">
      <alignment horizontal="center" vertical="center"/>
    </xf>
    <xf numFmtId="0" fontId="18" fillId="3" borderId="42" xfId="0" applyFont="1" applyFill="1" applyBorder="1" applyAlignment="1">
      <alignment horizontal="center" vertical="center"/>
    </xf>
    <xf numFmtId="0" fontId="18" fillId="3" borderId="26" xfId="0" applyFont="1" applyFill="1" applyBorder="1" applyAlignment="1">
      <alignment horizontal="center" vertical="center"/>
    </xf>
    <xf numFmtId="0" fontId="18" fillId="3" borderId="48" xfId="0" applyFont="1" applyFill="1" applyBorder="1" applyAlignment="1">
      <alignment horizontal="center" vertical="center"/>
    </xf>
    <xf numFmtId="0" fontId="18" fillId="3" borderId="45" xfId="0" applyFont="1" applyFill="1" applyBorder="1" applyAlignment="1">
      <alignment horizontal="center" vertical="center"/>
    </xf>
    <xf numFmtId="0" fontId="18" fillId="3" borderId="27" xfId="0" applyFont="1" applyFill="1" applyBorder="1" applyAlignment="1">
      <alignment horizontal="center" vertical="center"/>
    </xf>
    <xf numFmtId="0" fontId="19" fillId="3" borderId="0" xfId="0" applyFont="1" applyFill="1" applyAlignment="1">
      <alignment horizontal="left" vertical="center"/>
    </xf>
    <xf numFmtId="0" fontId="20" fillId="3" borderId="0" xfId="0" applyFont="1" applyFill="1" applyAlignment="1">
      <alignment horizontal="center" vertical="center"/>
    </xf>
    <xf numFmtId="0" fontId="7" fillId="3" borderId="0" xfId="0" applyFont="1" applyFill="1" applyAlignment="1">
      <alignment vertical="center" wrapText="1"/>
    </xf>
    <xf numFmtId="0" fontId="7" fillId="3" borderId="0" xfId="0" applyFont="1" applyFill="1" applyAlignment="1">
      <alignment vertical="top"/>
    </xf>
    <xf numFmtId="0" fontId="7" fillId="3" borderId="0" xfId="0" applyFont="1" applyFill="1" applyAlignment="1">
      <alignment horizontal="center" vertical="center"/>
    </xf>
    <xf numFmtId="0" fontId="1" fillId="3" borderId="0" xfId="0" applyFont="1" applyFill="1" applyAlignment="1">
      <alignment horizontal="center" vertical="center"/>
    </xf>
    <xf numFmtId="0" fontId="1" fillId="3" borderId="4" xfId="0" applyFont="1" applyFill="1" applyBorder="1" applyAlignment="1">
      <alignment horizontal="center" vertical="center"/>
    </xf>
    <xf numFmtId="0" fontId="6" fillId="3" borderId="0" xfId="0" applyFont="1" applyFill="1" applyAlignment="1">
      <alignment horizontal="center" vertical="center" wrapText="1"/>
    </xf>
    <xf numFmtId="0" fontId="1" fillId="3" borderId="18" xfId="0" applyFont="1" applyFill="1" applyBorder="1" applyAlignment="1">
      <alignment vertical="center"/>
    </xf>
    <xf numFmtId="0" fontId="1" fillId="3" borderId="2" xfId="0" applyFont="1" applyFill="1" applyBorder="1" applyAlignment="1">
      <alignment horizontal="center" vertical="center"/>
    </xf>
    <xf numFmtId="0" fontId="1" fillId="3" borderId="2" xfId="0" applyFont="1" applyFill="1" applyBorder="1" applyAlignment="1">
      <alignment vertical="center"/>
    </xf>
    <xf numFmtId="0" fontId="1" fillId="3" borderId="49" xfId="0" applyFont="1" applyFill="1" applyBorder="1" applyAlignment="1">
      <alignment horizontal="center" vertical="center"/>
    </xf>
    <xf numFmtId="0" fontId="1" fillId="3" borderId="50" xfId="0" applyFont="1" applyFill="1" applyBorder="1" applyAlignment="1">
      <alignment horizontal="center" vertical="center"/>
    </xf>
    <xf numFmtId="0" fontId="14" fillId="3" borderId="0" xfId="0" applyFont="1" applyFill="1" applyAlignment="1">
      <alignment horizontal="center" vertical="center"/>
    </xf>
    <xf numFmtId="0" fontId="21" fillId="3" borderId="0" xfId="0" applyFont="1" applyFill="1" applyAlignment="1">
      <alignment horizontal="left" vertical="center"/>
    </xf>
    <xf numFmtId="0" fontId="21" fillId="3" borderId="0" xfId="0" applyFont="1" applyFill="1" applyAlignment="1">
      <alignment horizontal="center" vertical="center"/>
    </xf>
    <xf numFmtId="0" fontId="4" fillId="3" borderId="0" xfId="0" applyFont="1" applyFill="1" applyAlignment="1">
      <alignment horizontal="center" vertical="center"/>
    </xf>
    <xf numFmtId="0" fontId="4" fillId="0" borderId="0" xfId="0" applyFont="1" applyAlignment="1">
      <alignment horizontal="left" vertical="center"/>
    </xf>
    <xf numFmtId="0" fontId="15" fillId="3" borderId="0" xfId="0" applyFont="1" applyFill="1" applyAlignment="1">
      <alignment horizontal="center"/>
    </xf>
    <xf numFmtId="0" fontId="16" fillId="0" borderId="0" xfId="0" applyFont="1" applyAlignment="1">
      <alignment horizontal="center"/>
    </xf>
    <xf numFmtId="0" fontId="1" fillId="0" borderId="19" xfId="0" applyFont="1" applyBorder="1" applyAlignment="1">
      <alignment vertical="center"/>
    </xf>
    <xf numFmtId="0" fontId="0" fillId="0" borderId="13" xfId="0" applyBorder="1"/>
    <xf numFmtId="0" fontId="0" fillId="0" borderId="15" xfId="0" applyBorder="1"/>
    <xf numFmtId="0" fontId="1" fillId="0" borderId="39" xfId="0" applyFont="1" applyBorder="1" applyAlignment="1">
      <alignment horizontal="center" vertical="center"/>
    </xf>
    <xf numFmtId="0" fontId="1" fillId="0" borderId="0" xfId="0" applyFont="1" applyAlignment="1">
      <alignment horizontal="center" vertical="center"/>
    </xf>
    <xf numFmtId="0" fontId="0" fillId="0" borderId="13" xfId="0" applyBorder="1" applyProtection="1">
      <protection locked="0" hidden="1"/>
    </xf>
    <xf numFmtId="0" fontId="3" fillId="0" borderId="20" xfId="0" applyFont="1" applyBorder="1" applyAlignment="1">
      <alignment vertical="top"/>
    </xf>
    <xf numFmtId="0" fontId="3" fillId="0" borderId="0" xfId="0" applyFont="1" applyAlignment="1">
      <alignment vertical="top"/>
    </xf>
    <xf numFmtId="0" fontId="3" fillId="0" borderId="10" xfId="0" applyFont="1" applyBorder="1" applyAlignment="1">
      <alignment vertical="top"/>
    </xf>
    <xf numFmtId="0" fontId="1" fillId="3" borderId="0" xfId="0" applyFont="1" applyFill="1" applyAlignment="1">
      <alignment horizontal="center" vertical="center"/>
    </xf>
    <xf numFmtId="0" fontId="6" fillId="3" borderId="0" xfId="0" applyFont="1" applyFill="1" applyAlignment="1">
      <alignment horizontal="center" vertical="center" wrapText="1"/>
    </xf>
    <xf numFmtId="0" fontId="3" fillId="0" borderId="7" xfId="0" applyFont="1" applyBorder="1" applyAlignment="1">
      <alignment horizontal="center" vertical="center" shrinkToFit="1"/>
    </xf>
    <xf numFmtId="0" fontId="3" fillId="0" borderId="7" xfId="0" applyFont="1" applyBorder="1" applyAlignment="1">
      <alignment horizontal="left" vertical="center" wrapText="1" shrinkToFit="1"/>
    </xf>
    <xf numFmtId="0" fontId="3" fillId="0" borderId="7" xfId="0" applyFont="1" applyBorder="1" applyAlignment="1">
      <alignment horizontal="left" vertical="center"/>
    </xf>
    <xf numFmtId="0" fontId="0" fillId="0" borderId="8" xfId="0" applyBorder="1" applyAlignment="1">
      <alignment vertical="center"/>
    </xf>
    <xf numFmtId="0" fontId="1" fillId="3" borderId="0" xfId="0" applyFont="1" applyFill="1" applyAlignment="1">
      <alignment horizontal="center" vertical="center"/>
    </xf>
    <xf numFmtId="0" fontId="0" fillId="0" borderId="0" xfId="0" applyAlignment="1">
      <alignment horizontal="center" vertical="center"/>
    </xf>
    <xf numFmtId="0" fontId="1" fillId="3" borderId="1" xfId="0" applyFont="1" applyFill="1" applyBorder="1" applyAlignment="1">
      <alignment horizontal="center" vertical="center" textRotation="255"/>
    </xf>
    <xf numFmtId="0" fontId="0" fillId="0" borderId="2" xfId="0" applyBorder="1" applyAlignment="1">
      <alignment horizontal="center" vertical="center"/>
    </xf>
    <xf numFmtId="0" fontId="0" fillId="0" borderId="9" xfId="0" applyBorder="1" applyAlignment="1">
      <alignment horizontal="center" vertical="center"/>
    </xf>
    <xf numFmtId="0" fontId="1" fillId="3" borderId="4" xfId="0" applyFont="1" applyFill="1" applyBorder="1" applyAlignment="1">
      <alignment horizontal="center" vertical="center" textRotation="255"/>
    </xf>
    <xf numFmtId="0" fontId="0" fillId="0" borderId="10" xfId="0" applyBorder="1" applyAlignment="1">
      <alignment horizontal="center" vertical="center"/>
    </xf>
    <xf numFmtId="0" fontId="1" fillId="3" borderId="6" xfId="0" applyFont="1" applyFill="1" applyBorder="1" applyAlignment="1">
      <alignment horizontal="center" vertical="center" textRotation="255"/>
    </xf>
    <xf numFmtId="0" fontId="0" fillId="0" borderId="7" xfId="0" applyBorder="1" applyAlignment="1">
      <alignment horizontal="center" vertical="center"/>
    </xf>
    <xf numFmtId="0" fontId="0" fillId="0" borderId="11" xfId="0" applyBorder="1" applyAlignment="1">
      <alignment horizontal="center" vertical="center"/>
    </xf>
    <xf numFmtId="0" fontId="9" fillId="0" borderId="18" xfId="0" applyFont="1" applyBorder="1" applyAlignment="1">
      <alignment horizontal="center" vertical="center" wrapText="1" shrinkToFit="1"/>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left" vertical="center" wrapText="1" shrinkToFit="1"/>
    </xf>
    <xf numFmtId="0" fontId="0" fillId="0" borderId="2" xfId="0" applyBorder="1" applyAlignment="1">
      <alignment vertical="center" wrapText="1" shrinkToFit="1"/>
    </xf>
    <xf numFmtId="0" fontId="3" fillId="0" borderId="19" xfId="0" applyFont="1" applyBorder="1" applyAlignment="1">
      <alignment horizontal="left" vertical="center"/>
    </xf>
    <xf numFmtId="0" fontId="3" fillId="0" borderId="13" xfId="0" applyFont="1" applyBorder="1" applyAlignment="1">
      <alignment horizontal="left" vertical="center"/>
    </xf>
    <xf numFmtId="0" fontId="0" fillId="0" borderId="13" xfId="0" applyBorder="1" applyAlignment="1">
      <alignment horizontal="left" vertical="center"/>
    </xf>
    <xf numFmtId="0" fontId="3" fillId="0" borderId="13" xfId="0" applyFont="1" applyBorder="1" applyAlignment="1">
      <alignment horizontal="center" vertical="center" shrinkToFit="1"/>
    </xf>
    <xf numFmtId="0" fontId="3" fillId="0" borderId="13" xfId="0" applyFont="1" applyBorder="1" applyAlignment="1">
      <alignment horizontal="left" vertical="center" wrapText="1" shrinkToFit="1"/>
    </xf>
    <xf numFmtId="0" fontId="0" fillId="0" borderId="12" xfId="0" applyBorder="1" applyAlignment="1">
      <alignment vertical="center"/>
    </xf>
    <xf numFmtId="0" fontId="1" fillId="0" borderId="16" xfId="0" applyFont="1" applyBorder="1" applyAlignment="1">
      <alignment horizontal="center" vertical="center"/>
    </xf>
    <xf numFmtId="0" fontId="3" fillId="0" borderId="14" xfId="0" applyFont="1" applyBorder="1" applyAlignment="1">
      <alignment horizontal="center" vertical="center"/>
    </xf>
    <xf numFmtId="0" fontId="3" fillId="0" borderId="24" xfId="0" applyFont="1" applyBorder="1" applyAlignment="1">
      <alignment horizontal="center" vertical="center"/>
    </xf>
    <xf numFmtId="0" fontId="3" fillId="0" borderId="17"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wrapText="1" shrinkToFit="1"/>
    </xf>
    <xf numFmtId="0" fontId="0" fillId="0" borderId="0" xfId="0" applyAlignment="1">
      <alignment vertical="center" wrapText="1" shrinkToFit="1"/>
    </xf>
    <xf numFmtId="0" fontId="3" fillId="0" borderId="17" xfId="0" applyFont="1" applyBorder="1" applyAlignment="1">
      <alignment horizontal="left" vertical="center"/>
    </xf>
    <xf numFmtId="0" fontId="0" fillId="0" borderId="7" xfId="0" applyBorder="1" applyAlignment="1">
      <alignment horizontal="left" vertical="center"/>
    </xf>
    <xf numFmtId="0" fontId="1" fillId="3" borderId="1" xfId="0" applyFont="1" applyFill="1" applyBorder="1" applyAlignment="1">
      <alignment horizontal="center" vertical="center"/>
    </xf>
    <xf numFmtId="0" fontId="0" fillId="0" borderId="6" xfId="0" applyBorder="1" applyAlignment="1">
      <alignment horizontal="center" vertical="center"/>
    </xf>
    <xf numFmtId="0" fontId="1" fillId="3" borderId="18" xfId="0" applyFont="1" applyFill="1" applyBorder="1" applyAlignment="1">
      <alignment horizontal="center" vertical="center"/>
    </xf>
    <xf numFmtId="0" fontId="0" fillId="0" borderId="3"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9" fillId="0" borderId="1" xfId="0" applyFont="1" applyBorder="1" applyAlignment="1">
      <alignment horizontal="center" vertical="center" wrapText="1" shrinkToFit="1"/>
    </xf>
    <xf numFmtId="0" fontId="9" fillId="0" borderId="2"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9" fillId="0" borderId="4"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10"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9" fillId="0" borderId="11" xfId="0" applyFont="1" applyBorder="1" applyAlignment="1">
      <alignment horizontal="center" vertical="center" wrapText="1" shrinkToFit="1"/>
    </xf>
    <xf numFmtId="0" fontId="9" fillId="0" borderId="2" xfId="0" applyFont="1" applyBorder="1" applyAlignment="1">
      <alignment horizontal="left" vertical="center" wrapText="1" shrinkToFit="1"/>
    </xf>
    <xf numFmtId="0" fontId="9" fillId="0" borderId="3" xfId="0" applyFont="1" applyBorder="1" applyAlignment="1">
      <alignment horizontal="left" vertical="center" wrapText="1" shrinkToFit="1"/>
    </xf>
    <xf numFmtId="0" fontId="9" fillId="0" borderId="0" xfId="0" applyFont="1" applyAlignment="1">
      <alignment horizontal="left" vertical="center" wrapText="1" shrinkToFit="1"/>
    </xf>
    <xf numFmtId="0" fontId="9" fillId="0" borderId="5" xfId="0" applyFont="1" applyBorder="1" applyAlignment="1">
      <alignment horizontal="left" vertical="center" wrapText="1" shrinkToFit="1"/>
    </xf>
    <xf numFmtId="0" fontId="9" fillId="0" borderId="7" xfId="0" applyFont="1" applyBorder="1" applyAlignment="1">
      <alignment horizontal="left" vertical="center" wrapText="1" shrinkToFit="1"/>
    </xf>
    <xf numFmtId="0" fontId="9" fillId="0" borderId="8" xfId="0" applyFont="1" applyBorder="1" applyAlignment="1">
      <alignment horizontal="left" vertical="center" wrapText="1" shrinkToFit="1"/>
    </xf>
    <xf numFmtId="0" fontId="0" fillId="3" borderId="0" xfId="0" applyFill="1" applyAlignment="1">
      <alignment horizontal="left" vertical="center"/>
    </xf>
    <xf numFmtId="0" fontId="1" fillId="3" borderId="51" xfId="0" applyFont="1" applyFill="1" applyBorder="1" applyAlignment="1">
      <alignment horizontal="left" vertical="center"/>
    </xf>
    <xf numFmtId="0" fontId="0" fillId="0" borderId="52" xfId="0" applyBorder="1" applyAlignment="1">
      <alignment vertical="center"/>
    </xf>
    <xf numFmtId="0" fontId="0" fillId="0" borderId="53" xfId="0" applyBorder="1" applyAlignment="1">
      <alignment vertical="center"/>
    </xf>
    <xf numFmtId="0" fontId="1" fillId="0" borderId="18" xfId="0" applyFont="1" applyBorder="1" applyAlignment="1">
      <alignment horizontal="center" vertical="center"/>
    </xf>
    <xf numFmtId="0" fontId="3" fillId="0" borderId="18" xfId="0" applyFont="1" applyBorder="1" applyAlignment="1">
      <alignment horizontal="center" vertical="center" wrapText="1" shrinkToFit="1"/>
    </xf>
    <xf numFmtId="0" fontId="1" fillId="0" borderId="2" xfId="0" applyFont="1" applyBorder="1" applyAlignment="1">
      <alignment horizontal="center" vertical="center"/>
    </xf>
    <xf numFmtId="0" fontId="15" fillId="3" borderId="0" xfId="0" applyFont="1" applyFill="1" applyAlignment="1">
      <alignment horizontal="center"/>
    </xf>
    <xf numFmtId="0" fontId="16" fillId="0" borderId="0" xfId="0" applyFont="1" applyAlignment="1">
      <alignment horizontal="center"/>
    </xf>
    <xf numFmtId="0" fontId="8" fillId="2" borderId="0" xfId="0" applyFont="1" applyFill="1" applyAlignment="1">
      <alignment horizontal="center" vertical="center"/>
    </xf>
    <xf numFmtId="0" fontId="1" fillId="3" borderId="2"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11" xfId="0" applyFont="1" applyFill="1" applyBorder="1" applyAlignment="1">
      <alignment horizontal="center" vertical="center"/>
    </xf>
    <xf numFmtId="0" fontId="9" fillId="0" borderId="35" xfId="0" applyFont="1" applyBorder="1" applyAlignment="1">
      <alignment vertical="center" shrinkToFit="1"/>
    </xf>
    <xf numFmtId="0" fontId="9" fillId="0" borderId="33" xfId="0" applyFont="1" applyBorder="1" applyAlignment="1">
      <alignment vertical="center" shrinkToFit="1"/>
    </xf>
    <xf numFmtId="0" fontId="9" fillId="0" borderId="34" xfId="0" applyFont="1" applyBorder="1" applyAlignment="1">
      <alignment vertical="center" shrinkToFit="1"/>
    </xf>
    <xf numFmtId="0" fontId="6" fillId="3" borderId="20"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0"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21" xfId="0" applyFont="1" applyFill="1" applyBorder="1" applyAlignment="1">
      <alignment horizontal="left" vertical="center"/>
    </xf>
    <xf numFmtId="0" fontId="5" fillId="3" borderId="22" xfId="0" applyFont="1" applyFill="1" applyBorder="1" applyAlignment="1">
      <alignment horizontal="left" vertical="center"/>
    </xf>
    <xf numFmtId="49" fontId="1" fillId="3" borderId="54" xfId="0" applyNumberFormat="1" applyFont="1" applyFill="1" applyBorder="1" applyAlignment="1" applyProtection="1">
      <alignment horizontal="left" vertical="top" wrapText="1"/>
      <protection locked="0" hidden="1"/>
    </xf>
    <xf numFmtId="0" fontId="0" fillId="0" borderId="55" xfId="0" applyBorder="1" applyAlignment="1" applyProtection="1">
      <alignment horizontal="left" vertical="top" wrapText="1"/>
      <protection locked="0" hidden="1"/>
    </xf>
    <xf numFmtId="0" fontId="0" fillId="0" borderId="55" xfId="0" applyBorder="1" applyAlignment="1" applyProtection="1">
      <alignment vertical="top" wrapText="1"/>
      <protection locked="0" hidden="1"/>
    </xf>
    <xf numFmtId="0" fontId="0" fillId="0" borderId="55" xfId="0" applyBorder="1" applyAlignment="1" applyProtection="1">
      <protection locked="0" hidden="1"/>
    </xf>
    <xf numFmtId="0" fontId="0" fillId="0" borderId="56" xfId="0" applyBorder="1" applyAlignment="1" applyProtection="1">
      <protection locked="0" hidden="1"/>
    </xf>
    <xf numFmtId="0" fontId="0" fillId="0" borderId="0" xfId="0" applyAlignment="1">
      <alignment horizontal="center"/>
    </xf>
    <xf numFmtId="0" fontId="3" fillId="0" borderId="19" xfId="0" applyFont="1" applyBorder="1" applyAlignment="1" applyProtection="1">
      <alignment horizontal="left" vertical="top"/>
      <protection locked="0" hidden="1"/>
    </xf>
    <xf numFmtId="0" fontId="3" fillId="0" borderId="13" xfId="0" applyFont="1" applyBorder="1" applyAlignment="1" applyProtection="1">
      <alignment horizontal="left" vertical="top"/>
      <protection locked="0" hidden="1"/>
    </xf>
    <xf numFmtId="0" fontId="3" fillId="0" borderId="15" xfId="0" applyFont="1" applyBorder="1" applyAlignment="1" applyProtection="1">
      <alignment horizontal="left" vertical="top"/>
      <protection locked="0" hidden="1"/>
    </xf>
    <xf numFmtId="0" fontId="0" fillId="0" borderId="13" xfId="0" applyBorder="1" applyAlignment="1">
      <alignment horizontal="center"/>
    </xf>
    <xf numFmtId="0" fontId="0" fillId="0" borderId="13" xfId="0" applyBorder="1" applyAlignment="1" applyProtection="1">
      <alignment horizontal="center"/>
      <protection locked="0" hidden="1"/>
    </xf>
    <xf numFmtId="0" fontId="1" fillId="0" borderId="19" xfId="0" applyFont="1" applyBorder="1" applyAlignment="1" applyProtection="1">
      <alignment horizontal="left" vertical="center"/>
      <protection locked="0" hidden="1"/>
    </xf>
    <xf numFmtId="0" fontId="0" fillId="0" borderId="13" xfId="0" applyBorder="1" applyAlignment="1" applyProtection="1">
      <alignment horizontal="left"/>
      <protection locked="0" hidden="1"/>
    </xf>
    <xf numFmtId="0" fontId="0" fillId="0" borderId="15" xfId="0" applyBorder="1" applyAlignment="1" applyProtection="1">
      <alignment horizontal="left"/>
      <protection locked="0" hidden="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13</xdr:col>
      <xdr:colOff>7938</xdr:colOff>
      <xdr:row>21</xdr:row>
      <xdr:rowOff>15875</xdr:rowOff>
    </xdr:from>
    <xdr:to>
      <xdr:col>13</xdr:col>
      <xdr:colOff>166688</xdr:colOff>
      <xdr:row>23</xdr:row>
      <xdr:rowOff>230187</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2484438" y="5616575"/>
          <a:ext cx="158750" cy="55721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57149</xdr:colOff>
      <xdr:row>26</xdr:row>
      <xdr:rowOff>38098</xdr:rowOff>
    </xdr:from>
    <xdr:to>
      <xdr:col>42</xdr:col>
      <xdr:colOff>95249</xdr:colOff>
      <xdr:row>27</xdr:row>
      <xdr:rowOff>85723</xdr:rowOff>
    </xdr:to>
    <xdr:sp macro="" textlink="">
      <xdr:nvSpPr>
        <xdr:cNvPr id="2" name="右矢印 1">
          <a:extLst>
            <a:ext uri="{FF2B5EF4-FFF2-40B4-BE49-F238E27FC236}">
              <a16:creationId xmlns:a16="http://schemas.microsoft.com/office/drawing/2014/main" id="{00000000-0008-0000-0200-000002000000}"/>
            </a:ext>
          </a:extLst>
        </xdr:cNvPr>
        <xdr:cNvSpPr/>
      </xdr:nvSpPr>
      <xdr:spPr>
        <a:xfrm rot="10800000">
          <a:off x="7677149" y="14592298"/>
          <a:ext cx="22860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57149</xdr:colOff>
      <xdr:row>38</xdr:row>
      <xdr:rowOff>38098</xdr:rowOff>
    </xdr:from>
    <xdr:to>
      <xdr:col>42</xdr:col>
      <xdr:colOff>95249</xdr:colOff>
      <xdr:row>39</xdr:row>
      <xdr:rowOff>85723</xdr:rowOff>
    </xdr:to>
    <xdr:sp macro="" textlink="">
      <xdr:nvSpPr>
        <xdr:cNvPr id="3" name="右矢印 2">
          <a:extLst>
            <a:ext uri="{FF2B5EF4-FFF2-40B4-BE49-F238E27FC236}">
              <a16:creationId xmlns:a16="http://schemas.microsoft.com/office/drawing/2014/main" id="{00000000-0008-0000-0200-000003000000}"/>
            </a:ext>
          </a:extLst>
        </xdr:cNvPr>
        <xdr:cNvSpPr/>
      </xdr:nvSpPr>
      <xdr:spPr>
        <a:xfrm rot="10800000">
          <a:off x="7677149" y="16878298"/>
          <a:ext cx="228600" cy="238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92"/>
  <sheetViews>
    <sheetView showGridLines="0" view="pageBreakPreview" zoomScale="120" zoomScaleNormal="100" zoomScaleSheetLayoutView="120" zoomScalePageLayoutView="130" workbookViewId="0">
      <selection activeCell="AE82" sqref="AE82"/>
    </sheetView>
  </sheetViews>
  <sheetFormatPr defaultColWidth="2.375" defaultRowHeight="15" customHeight="1"/>
  <cols>
    <col min="1" max="16384" width="2.375" style="83"/>
  </cols>
  <sheetData>
    <row r="1" spans="1:40" ht="21" customHeight="1">
      <c r="A1" s="181" t="s">
        <v>0</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2"/>
      <c r="AC1" s="182"/>
      <c r="AD1" s="182"/>
      <c r="AE1" s="182"/>
      <c r="AF1" s="182"/>
      <c r="AG1" s="182"/>
      <c r="AH1" s="182"/>
      <c r="AI1" s="182"/>
      <c r="AJ1" s="182"/>
      <c r="AK1" s="182"/>
      <c r="AL1" s="182"/>
      <c r="AM1" s="182"/>
      <c r="AN1" s="182"/>
    </row>
    <row r="3" spans="1:40" ht="15" customHeight="1">
      <c r="B3" s="9" t="s">
        <v>1</v>
      </c>
      <c r="C3" s="10"/>
      <c r="D3" s="10"/>
      <c r="E3" s="10"/>
      <c r="F3" s="10"/>
      <c r="G3" s="10"/>
      <c r="H3" s="10"/>
      <c r="I3" s="10"/>
      <c r="J3" s="10"/>
      <c r="K3" s="10"/>
      <c r="L3" s="10"/>
      <c r="M3" s="20"/>
      <c r="N3" s="15"/>
      <c r="O3" s="15"/>
      <c r="P3" s="15"/>
      <c r="Q3" s="15"/>
      <c r="R3" s="56"/>
      <c r="V3" s="9" t="s">
        <v>2</v>
      </c>
      <c r="W3" s="15"/>
      <c r="X3" s="15"/>
      <c r="Y3" s="15"/>
      <c r="Z3" s="15"/>
      <c r="AA3" s="10"/>
      <c r="AB3" s="10"/>
      <c r="AC3" s="10"/>
      <c r="AD3" s="10"/>
      <c r="AE3" s="10"/>
      <c r="AF3" s="10"/>
      <c r="AG3" s="10"/>
      <c r="AH3" s="10"/>
      <c r="AI3" s="10"/>
      <c r="AJ3" s="11"/>
    </row>
    <row r="4" spans="1:40" ht="15" customHeight="1">
      <c r="B4" s="12"/>
      <c r="C4" s="13"/>
      <c r="D4" s="13"/>
      <c r="E4" s="13"/>
      <c r="F4" s="13"/>
      <c r="G4" s="13"/>
      <c r="H4" s="13"/>
      <c r="I4" s="13"/>
      <c r="J4" s="13"/>
      <c r="K4" s="13"/>
      <c r="L4" s="13"/>
      <c r="M4" s="21"/>
      <c r="N4" s="8"/>
      <c r="O4" s="8"/>
      <c r="P4" s="8"/>
      <c r="Q4" s="8"/>
      <c r="R4" s="17"/>
      <c r="V4" s="7"/>
      <c r="W4" s="8"/>
      <c r="X4" s="8"/>
      <c r="Y4" s="8"/>
      <c r="Z4" s="8"/>
      <c r="AA4" s="13"/>
      <c r="AB4" s="13"/>
      <c r="AC4" s="13"/>
      <c r="AD4" s="13"/>
      <c r="AE4" s="13"/>
      <c r="AF4" s="13"/>
      <c r="AG4" s="13"/>
      <c r="AH4" s="13"/>
      <c r="AI4" s="13"/>
      <c r="AJ4" s="14"/>
    </row>
    <row r="5" spans="1:40" ht="15" customHeight="1">
      <c r="B5" s="2"/>
      <c r="C5" s="2"/>
      <c r="D5" s="2"/>
      <c r="E5" s="2"/>
      <c r="F5" s="2"/>
      <c r="G5" s="2"/>
      <c r="H5" s="2"/>
      <c r="I5" s="2"/>
      <c r="J5" s="2"/>
      <c r="K5" s="2"/>
      <c r="L5" s="2"/>
      <c r="M5" s="2"/>
      <c r="N5" s="2"/>
      <c r="O5" s="2"/>
      <c r="P5" s="2"/>
      <c r="Q5" s="2"/>
      <c r="R5" s="2"/>
      <c r="S5" s="2"/>
      <c r="T5" s="2"/>
      <c r="U5" s="2"/>
      <c r="V5" s="2"/>
      <c r="W5" s="2"/>
      <c r="X5" s="2"/>
    </row>
    <row r="6" spans="1:40" ht="15" customHeight="1">
      <c r="B6" s="9" t="s">
        <v>3</v>
      </c>
      <c r="C6" s="10"/>
      <c r="D6" s="10"/>
      <c r="E6" s="10"/>
      <c r="F6" s="10"/>
      <c r="G6" s="10"/>
      <c r="H6" s="10"/>
      <c r="I6" s="10"/>
      <c r="J6" s="10"/>
      <c r="K6" s="10"/>
      <c r="L6" s="10"/>
      <c r="M6" s="10"/>
      <c r="N6" s="10"/>
      <c r="O6" s="10"/>
      <c r="P6" s="10"/>
      <c r="Q6" s="10"/>
      <c r="R6" s="11"/>
      <c r="S6" s="1"/>
      <c r="T6" s="22"/>
      <c r="U6" s="23"/>
      <c r="V6" s="9" t="s">
        <v>4</v>
      </c>
      <c r="W6" s="10"/>
      <c r="X6" s="10"/>
      <c r="Y6" s="10"/>
      <c r="Z6" s="10"/>
      <c r="AA6" s="15"/>
      <c r="AB6" s="15"/>
      <c r="AC6" s="15"/>
      <c r="AD6" s="15"/>
      <c r="AE6" s="15"/>
      <c r="AF6" s="15"/>
      <c r="AG6" s="15"/>
      <c r="AH6" s="15"/>
      <c r="AI6" s="15"/>
      <c r="AJ6" s="16"/>
    </row>
    <row r="7" spans="1:40" ht="15" customHeight="1">
      <c r="B7" s="12"/>
      <c r="C7" s="13"/>
      <c r="D7" s="13"/>
      <c r="E7" s="13"/>
      <c r="F7" s="13"/>
      <c r="G7" s="13"/>
      <c r="H7" s="13"/>
      <c r="I7" s="13"/>
      <c r="J7" s="13"/>
      <c r="K7" s="13"/>
      <c r="L7" s="13"/>
      <c r="M7" s="13"/>
      <c r="N7" s="13"/>
      <c r="O7" s="13"/>
      <c r="P7" s="13"/>
      <c r="Q7" s="13"/>
      <c r="R7" s="14"/>
      <c r="S7" s="1"/>
      <c r="T7" s="22"/>
      <c r="U7" s="23"/>
      <c r="V7" s="12"/>
      <c r="W7" s="13"/>
      <c r="X7" s="13"/>
      <c r="Y7" s="13"/>
      <c r="Z7" s="13"/>
      <c r="AA7" s="8"/>
      <c r="AB7" s="8"/>
      <c r="AC7" s="8"/>
      <c r="AD7" s="8"/>
      <c r="AE7" s="8"/>
      <c r="AF7" s="8"/>
      <c r="AG7" s="8"/>
      <c r="AH7" s="8"/>
      <c r="AI7" s="8"/>
      <c r="AJ7" s="17"/>
    </row>
    <row r="8" spans="1:40" ht="15" customHeight="1">
      <c r="B8" s="3"/>
      <c r="C8" s="3"/>
      <c r="D8" s="3"/>
      <c r="E8" s="3"/>
      <c r="F8" s="3"/>
      <c r="G8" s="3"/>
      <c r="H8" s="3"/>
      <c r="I8" s="3"/>
      <c r="J8" s="3"/>
      <c r="K8" s="3"/>
      <c r="L8" s="2"/>
      <c r="M8" s="2"/>
      <c r="N8" s="2"/>
      <c r="O8" s="2"/>
      <c r="P8" s="2"/>
      <c r="Q8" s="2"/>
      <c r="R8" s="2"/>
      <c r="S8" s="2"/>
    </row>
    <row r="9" spans="1:40" ht="15" customHeight="1">
      <c r="B9" s="183" t="s">
        <v>5</v>
      </c>
      <c r="C9" s="183"/>
      <c r="D9" s="183"/>
      <c r="E9" s="183"/>
      <c r="F9" s="183"/>
      <c r="G9" s="183"/>
      <c r="H9" s="183"/>
      <c r="I9" s="183"/>
      <c r="J9" s="3"/>
      <c r="K9" s="3"/>
      <c r="L9" s="2"/>
      <c r="M9" s="2"/>
      <c r="N9" s="2"/>
      <c r="O9" s="2"/>
      <c r="P9" s="2"/>
      <c r="Q9" s="2"/>
      <c r="R9" s="2"/>
      <c r="S9" s="2"/>
    </row>
    <row r="10" spans="1:40" ht="15" customHeight="1">
      <c r="B10" s="19"/>
      <c r="C10" s="19"/>
      <c r="D10" s="19"/>
      <c r="E10" s="19"/>
      <c r="F10" s="19"/>
      <c r="G10" s="19"/>
      <c r="H10" s="19"/>
      <c r="I10" s="19"/>
      <c r="J10" s="19"/>
      <c r="K10" s="19"/>
      <c r="L10" s="19"/>
      <c r="M10" s="19"/>
      <c r="N10" s="19"/>
    </row>
    <row r="11" spans="1:40" ht="15" customHeight="1">
      <c r="B11" s="19" t="s">
        <v>6</v>
      </c>
      <c r="C11" s="19"/>
      <c r="D11" s="19"/>
      <c r="E11" s="19"/>
      <c r="F11" s="19"/>
      <c r="G11" s="19"/>
      <c r="H11" s="19"/>
      <c r="I11" s="19"/>
      <c r="J11" s="19"/>
      <c r="K11" s="19"/>
      <c r="L11" s="19"/>
      <c r="M11" s="19"/>
      <c r="N11" s="19"/>
    </row>
    <row r="12" spans="1:40" ht="15" customHeight="1" thickBot="1">
      <c r="B12" s="19"/>
      <c r="C12" s="19"/>
      <c r="D12" s="19"/>
      <c r="E12" s="19"/>
      <c r="F12" s="19"/>
      <c r="G12" s="19"/>
      <c r="H12" s="19"/>
      <c r="I12" s="19"/>
      <c r="J12" s="19"/>
      <c r="K12" s="19"/>
      <c r="L12" s="19"/>
      <c r="M12" s="19"/>
      <c r="N12" s="19"/>
    </row>
    <row r="13" spans="1:40" ht="15" customHeight="1">
      <c r="B13" s="147" t="s">
        <v>4</v>
      </c>
      <c r="C13" s="184"/>
      <c r="D13" s="185"/>
      <c r="E13" s="191" t="s">
        <v>7</v>
      </c>
      <c r="F13" s="192"/>
      <c r="G13" s="192"/>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c r="AL13" s="193"/>
    </row>
    <row r="14" spans="1:40" ht="15" customHeight="1">
      <c r="B14" s="186"/>
      <c r="C14" s="113"/>
      <c r="D14" s="187"/>
      <c r="E14" s="194" t="s">
        <v>8</v>
      </c>
      <c r="F14" s="195"/>
      <c r="G14" s="195"/>
      <c r="H14" s="196"/>
      <c r="I14" s="5" t="s">
        <v>9</v>
      </c>
      <c r="J14" s="39"/>
      <c r="K14" s="39"/>
      <c r="L14" s="39"/>
      <c r="M14" s="24"/>
      <c r="N14" s="24"/>
      <c r="O14" s="40"/>
      <c r="P14" s="40"/>
      <c r="Q14" s="40"/>
      <c r="R14" s="40"/>
      <c r="S14" s="40"/>
      <c r="T14" s="40"/>
      <c r="U14" s="40"/>
      <c r="V14" s="40"/>
      <c r="W14" s="40"/>
      <c r="X14" s="40"/>
      <c r="Y14" s="40"/>
      <c r="Z14" s="40"/>
      <c r="AA14" s="40"/>
      <c r="AB14" s="40"/>
      <c r="AC14" s="40"/>
      <c r="AD14" s="40"/>
      <c r="AE14" s="8"/>
      <c r="AF14" s="8"/>
      <c r="AG14" s="8"/>
      <c r="AH14" s="8"/>
      <c r="AI14" s="8"/>
      <c r="AJ14" s="8"/>
      <c r="AK14" s="8"/>
      <c r="AL14" s="6"/>
    </row>
    <row r="15" spans="1:40" ht="15" customHeight="1">
      <c r="B15" s="186"/>
      <c r="C15" s="113"/>
      <c r="D15" s="187"/>
      <c r="E15" s="194"/>
      <c r="F15" s="195"/>
      <c r="G15" s="195"/>
      <c r="H15" s="196"/>
      <c r="I15" s="198" t="s">
        <v>10</v>
      </c>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38"/>
      <c r="AL15" s="43"/>
    </row>
    <row r="16" spans="1:40" ht="15" customHeight="1">
      <c r="B16" s="186"/>
      <c r="C16" s="113"/>
      <c r="D16" s="187"/>
      <c r="E16" s="194"/>
      <c r="F16" s="195"/>
      <c r="G16" s="195"/>
      <c r="H16" s="196"/>
      <c r="I16" s="29"/>
      <c r="J16" s="30"/>
      <c r="K16" s="30"/>
      <c r="L16" s="30"/>
      <c r="M16" s="31"/>
      <c r="N16" s="31"/>
      <c r="O16" s="31"/>
      <c r="P16" s="31"/>
      <c r="Q16" s="31"/>
      <c r="R16" s="31"/>
      <c r="S16" s="31"/>
      <c r="T16" s="31"/>
      <c r="U16" s="31"/>
      <c r="V16" s="31"/>
      <c r="W16" s="31"/>
      <c r="X16" s="32"/>
      <c r="Y16" s="32"/>
      <c r="Z16" s="32"/>
      <c r="AA16" s="32"/>
      <c r="AB16" s="32"/>
      <c r="AC16" s="32"/>
      <c r="AD16" s="32"/>
      <c r="AE16" s="32"/>
      <c r="AF16" s="32"/>
      <c r="AG16" s="32"/>
      <c r="AH16" s="32"/>
      <c r="AI16" s="32"/>
      <c r="AJ16" s="33"/>
      <c r="AK16" s="36"/>
      <c r="AL16" s="37"/>
    </row>
    <row r="17" spans="2:38" ht="15" customHeight="1" thickBot="1">
      <c r="B17" s="188"/>
      <c r="C17" s="189"/>
      <c r="D17" s="190"/>
      <c r="E17" s="197"/>
      <c r="F17" s="157"/>
      <c r="G17" s="157"/>
      <c r="H17" s="158"/>
      <c r="I17" s="27"/>
      <c r="J17" s="28"/>
      <c r="K17" s="28"/>
      <c r="L17" s="28"/>
      <c r="M17" s="25"/>
      <c r="N17" s="25"/>
      <c r="O17" s="25"/>
      <c r="P17" s="25"/>
      <c r="Q17" s="25"/>
      <c r="R17" s="25"/>
      <c r="S17" s="25"/>
      <c r="T17" s="25"/>
      <c r="U17" s="25"/>
      <c r="V17" s="25"/>
      <c r="W17" s="25"/>
      <c r="X17" s="26"/>
      <c r="Y17" s="26"/>
      <c r="Z17" s="26"/>
      <c r="AA17" s="26"/>
      <c r="AB17" s="26"/>
      <c r="AC17" s="26"/>
      <c r="AD17" s="26"/>
      <c r="AE17" s="26"/>
      <c r="AF17" s="26"/>
      <c r="AG17" s="26"/>
      <c r="AH17" s="26"/>
      <c r="AI17" s="26"/>
      <c r="AJ17" s="44"/>
      <c r="AK17" s="35"/>
      <c r="AL17" s="34"/>
    </row>
    <row r="18" spans="2:38" ht="15" customHeight="1" thickBot="1">
      <c r="E18" s="85"/>
      <c r="F18" s="85"/>
      <c r="G18" s="85"/>
      <c r="H18" s="85"/>
      <c r="I18" s="80"/>
      <c r="J18" s="80"/>
      <c r="K18" s="80"/>
      <c r="L18" s="80"/>
      <c r="M18" s="81"/>
      <c r="N18" s="81"/>
      <c r="O18" s="81"/>
      <c r="P18" s="81"/>
      <c r="Q18" s="81"/>
      <c r="R18" s="81"/>
      <c r="S18" s="81"/>
      <c r="T18" s="81"/>
      <c r="U18" s="81"/>
      <c r="V18" s="81"/>
      <c r="W18" s="81"/>
      <c r="X18" s="82"/>
      <c r="Y18" s="82"/>
      <c r="Z18" s="82"/>
      <c r="AA18" s="82"/>
      <c r="AB18" s="82"/>
      <c r="AC18" s="82"/>
      <c r="AD18" s="82"/>
      <c r="AE18" s="82"/>
      <c r="AF18" s="82"/>
      <c r="AG18" s="82"/>
      <c r="AH18" s="82"/>
      <c r="AI18" s="82"/>
      <c r="AJ18" s="82"/>
    </row>
    <row r="19" spans="2:38" ht="15" customHeight="1">
      <c r="B19" s="153" t="s">
        <v>11</v>
      </c>
      <c r="C19" s="154"/>
      <c r="D19" s="154"/>
      <c r="E19" s="154"/>
      <c r="F19" s="154"/>
      <c r="G19" s="155"/>
      <c r="H19" s="86" t="s">
        <v>12</v>
      </c>
      <c r="I19" s="87"/>
      <c r="J19" s="87"/>
      <c r="K19" s="87"/>
      <c r="L19" s="87"/>
      <c r="M19" s="87"/>
      <c r="N19" s="87"/>
      <c r="O19" s="87"/>
      <c r="P19" s="87"/>
      <c r="Q19" s="87"/>
      <c r="R19" s="87"/>
      <c r="S19" s="87"/>
      <c r="T19" s="87"/>
      <c r="U19" s="87"/>
      <c r="V19" s="88"/>
      <c r="W19" s="87"/>
      <c r="X19" s="87"/>
      <c r="Y19" s="87"/>
      <c r="Z19" s="87"/>
      <c r="AA19" s="87"/>
      <c r="AB19" s="87"/>
      <c r="AC19" s="87"/>
      <c r="AD19" s="87"/>
      <c r="AE19" s="87"/>
      <c r="AF19" s="87"/>
      <c r="AG19" s="87"/>
      <c r="AH19" s="87"/>
      <c r="AI19" s="89"/>
      <c r="AJ19" s="90"/>
    </row>
    <row r="20" spans="2:38" ht="15" customHeight="1" thickBot="1">
      <c r="B20" s="156"/>
      <c r="C20" s="157"/>
      <c r="D20" s="157"/>
      <c r="E20" s="157"/>
      <c r="F20" s="157"/>
      <c r="G20" s="158"/>
      <c r="H20" s="175" t="s">
        <v>13</v>
      </c>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7"/>
    </row>
    <row r="21" spans="2:38" ht="15" customHeight="1" thickBot="1">
      <c r="B21" s="85"/>
      <c r="C21" s="85"/>
      <c r="D21" s="85"/>
      <c r="E21" s="85"/>
      <c r="F21" s="85"/>
      <c r="G21" s="85"/>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row>
    <row r="22" spans="2:38" ht="15" customHeight="1">
      <c r="B22" s="159" t="s">
        <v>14</v>
      </c>
      <c r="C22" s="160"/>
      <c r="D22" s="160"/>
      <c r="E22" s="160"/>
      <c r="F22" s="160"/>
      <c r="G22" s="160"/>
      <c r="H22" s="161"/>
      <c r="I22" s="168" t="s">
        <v>15</v>
      </c>
      <c r="J22" s="168"/>
      <c r="K22" s="168"/>
      <c r="L22" s="168"/>
      <c r="M22" s="169"/>
      <c r="N22"/>
      <c r="O22"/>
      <c r="P22"/>
      <c r="Q22"/>
      <c r="R22"/>
      <c r="S22"/>
      <c r="T22"/>
      <c r="U22"/>
      <c r="V22"/>
      <c r="W22"/>
      <c r="X22"/>
      <c r="Y22"/>
      <c r="Z22"/>
      <c r="AA22"/>
      <c r="AB22"/>
      <c r="AC22"/>
      <c r="AD22"/>
      <c r="AE22"/>
      <c r="AF22"/>
      <c r="AG22"/>
      <c r="AH22"/>
      <c r="AI22"/>
      <c r="AJ22"/>
    </row>
    <row r="23" spans="2:38" ht="15" customHeight="1">
      <c r="B23" s="162"/>
      <c r="C23" s="163"/>
      <c r="D23" s="163"/>
      <c r="E23" s="163"/>
      <c r="F23" s="163"/>
      <c r="G23" s="163"/>
      <c r="H23" s="164"/>
      <c r="I23" s="170"/>
      <c r="J23" s="170"/>
      <c r="K23" s="170"/>
      <c r="L23" s="170"/>
      <c r="M23" s="171"/>
      <c r="N23"/>
      <c r="O23" s="46" t="s">
        <v>16</v>
      </c>
      <c r="P23"/>
      <c r="Q23"/>
      <c r="R23"/>
      <c r="S23"/>
      <c r="T23"/>
      <c r="U23"/>
      <c r="V23"/>
      <c r="W23"/>
      <c r="X23"/>
      <c r="Y23"/>
      <c r="Z23"/>
      <c r="AA23"/>
      <c r="AB23"/>
      <c r="AC23"/>
      <c r="AD23"/>
      <c r="AE23"/>
      <c r="AF23"/>
      <c r="AG23"/>
      <c r="AH23"/>
      <c r="AI23"/>
      <c r="AJ23"/>
    </row>
    <row r="24" spans="2:38" ht="15" customHeight="1" thickBot="1">
      <c r="B24" s="165"/>
      <c r="C24" s="166"/>
      <c r="D24" s="166"/>
      <c r="E24" s="166"/>
      <c r="F24" s="166"/>
      <c r="G24" s="166"/>
      <c r="H24" s="167"/>
      <c r="I24" s="172"/>
      <c r="J24" s="172"/>
      <c r="K24" s="172"/>
      <c r="L24" s="172"/>
      <c r="M24" s="173"/>
      <c r="N24"/>
      <c r="O24" s="46"/>
      <c r="P24"/>
      <c r="Q24"/>
      <c r="R24"/>
      <c r="S24"/>
      <c r="T24"/>
      <c r="U24"/>
      <c r="V24"/>
      <c r="W24"/>
      <c r="X24"/>
      <c r="Y24"/>
      <c r="Z24"/>
      <c r="AA24"/>
      <c r="AB24"/>
      <c r="AC24"/>
      <c r="AD24"/>
      <c r="AE24"/>
      <c r="AF24"/>
      <c r="AG24"/>
      <c r="AH24"/>
      <c r="AI24"/>
      <c r="AJ24"/>
    </row>
    <row r="25" spans="2:38" ht="15" customHeight="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row>
    <row r="26" spans="2:38" ht="15" customHeight="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row>
    <row r="27" spans="2:38" ht="15" customHeight="1">
      <c r="B27" s="174" t="s">
        <v>17</v>
      </c>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row>
    <row r="28" spans="2:38" ht="15" customHeight="1" thickBot="1">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row>
    <row r="29" spans="2:38" ht="15" customHeight="1">
      <c r="B29" s="115" t="s">
        <v>18</v>
      </c>
      <c r="C29" s="116"/>
      <c r="D29" s="117"/>
      <c r="E29" s="178" t="s">
        <v>19</v>
      </c>
      <c r="F29" s="124"/>
      <c r="G29" s="124"/>
      <c r="H29" s="124"/>
      <c r="I29" s="125"/>
      <c r="J29" s="179" t="s">
        <v>20</v>
      </c>
      <c r="K29" s="116"/>
      <c r="L29" s="116"/>
      <c r="M29" s="116"/>
      <c r="N29" s="116"/>
      <c r="O29" s="116"/>
      <c r="P29" s="117"/>
      <c r="Q29" s="178" t="s">
        <v>21</v>
      </c>
      <c r="R29" s="124"/>
      <c r="S29" s="124"/>
      <c r="T29" s="124"/>
      <c r="U29" s="124"/>
      <c r="V29" s="124"/>
      <c r="W29" s="124"/>
      <c r="X29" s="124"/>
      <c r="Y29" s="124"/>
      <c r="Z29" s="124"/>
      <c r="AA29" s="116"/>
      <c r="AB29" s="180" t="s">
        <v>22</v>
      </c>
      <c r="AC29" s="116"/>
      <c r="AD29" s="116"/>
      <c r="AE29" s="116"/>
      <c r="AF29" s="116"/>
      <c r="AG29" s="116"/>
      <c r="AH29" s="116"/>
      <c r="AI29" s="116"/>
      <c r="AJ29" s="116"/>
      <c r="AK29" s="150"/>
    </row>
    <row r="30" spans="2:38" ht="15" customHeight="1" thickBot="1">
      <c r="B30" s="120"/>
      <c r="C30" s="121"/>
      <c r="D30" s="122"/>
      <c r="E30" s="140"/>
      <c r="F30" s="141"/>
      <c r="G30" s="141"/>
      <c r="H30" s="141"/>
      <c r="I30" s="142"/>
      <c r="J30" s="151"/>
      <c r="K30" s="121"/>
      <c r="L30" s="121"/>
      <c r="M30" s="121"/>
      <c r="N30" s="121"/>
      <c r="O30" s="121"/>
      <c r="P30" s="122"/>
      <c r="Q30" s="140"/>
      <c r="R30" s="141"/>
      <c r="S30" s="141"/>
      <c r="T30" s="141"/>
      <c r="U30" s="141"/>
      <c r="V30" s="141"/>
      <c r="W30" s="141"/>
      <c r="X30" s="141"/>
      <c r="Y30" s="141"/>
      <c r="Z30" s="141"/>
      <c r="AA30" s="121"/>
      <c r="AB30" s="121"/>
      <c r="AC30" s="121"/>
      <c r="AD30" s="121"/>
      <c r="AE30" s="121"/>
      <c r="AF30" s="121"/>
      <c r="AG30" s="121"/>
      <c r="AH30" s="121"/>
      <c r="AI30" s="121"/>
      <c r="AJ30" s="121"/>
      <c r="AK30" s="152"/>
    </row>
    <row r="31" spans="2:38" ht="15" customHeight="1" thickBot="1">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row>
    <row r="32" spans="2:38" ht="15" customHeight="1">
      <c r="B32" s="115" t="s">
        <v>23</v>
      </c>
      <c r="C32" s="116"/>
      <c r="D32" s="117"/>
      <c r="E32" s="123" t="s">
        <v>19</v>
      </c>
      <c r="F32" s="124"/>
      <c r="G32" s="124"/>
      <c r="H32" s="124"/>
      <c r="I32" s="125"/>
      <c r="J32" s="129" t="s">
        <v>24</v>
      </c>
      <c r="K32" s="130"/>
      <c r="L32" s="130"/>
      <c r="M32" s="130"/>
      <c r="N32" s="130"/>
      <c r="O32" s="130"/>
      <c r="P32" s="130"/>
      <c r="Q32" s="130"/>
      <c r="R32" s="130"/>
      <c r="S32" s="130"/>
      <c r="T32" s="130"/>
      <c r="U32" s="130"/>
      <c r="V32" s="130"/>
      <c r="W32" s="130"/>
      <c r="X32" s="130"/>
      <c r="Y32" s="130"/>
      <c r="Z32" s="130"/>
      <c r="AA32" s="130"/>
      <c r="AB32" s="130"/>
      <c r="AC32" s="130"/>
      <c r="AD32" s="130"/>
      <c r="AE32" s="130"/>
      <c r="AF32" s="45"/>
      <c r="AG32" s="45"/>
      <c r="AH32" s="45"/>
      <c r="AI32" s="45"/>
      <c r="AJ32" s="45"/>
      <c r="AK32" s="18"/>
    </row>
    <row r="33" spans="2:38" ht="15" customHeight="1">
      <c r="B33" s="118"/>
      <c r="C33" s="114"/>
      <c r="D33" s="119"/>
      <c r="E33" s="126"/>
      <c r="F33" s="127"/>
      <c r="G33" s="127"/>
      <c r="H33" s="127"/>
      <c r="I33" s="128"/>
      <c r="J33" s="131" t="s">
        <v>25</v>
      </c>
      <c r="K33" s="132"/>
      <c r="L33" s="133"/>
      <c r="M33" s="133"/>
      <c r="N33" s="133"/>
      <c r="O33" s="133"/>
      <c r="P33" s="134" t="s">
        <v>26</v>
      </c>
      <c r="Q33" s="134"/>
      <c r="R33" s="134"/>
      <c r="S33" s="134"/>
      <c r="T33" s="134"/>
      <c r="U33" s="134"/>
      <c r="V33" s="134"/>
      <c r="W33" s="135" t="s">
        <v>27</v>
      </c>
      <c r="X33" s="135"/>
      <c r="Y33" s="132" t="s">
        <v>28</v>
      </c>
      <c r="Z33" s="132"/>
      <c r="AA33" s="132"/>
      <c r="AB33" s="132"/>
      <c r="AC33" s="132"/>
      <c r="AD33" s="132"/>
      <c r="AE33" s="132"/>
      <c r="AF33" s="132"/>
      <c r="AG33" s="132"/>
      <c r="AH33" s="132"/>
      <c r="AI33" s="132"/>
      <c r="AJ33" s="132"/>
      <c r="AK33" s="136"/>
      <c r="AL33" s="84"/>
    </row>
    <row r="34" spans="2:38" ht="15" customHeight="1">
      <c r="B34" s="118"/>
      <c r="C34" s="114"/>
      <c r="D34" s="119"/>
      <c r="E34" s="137" t="s">
        <v>19</v>
      </c>
      <c r="F34" s="138"/>
      <c r="G34" s="138"/>
      <c r="H34" s="138"/>
      <c r="I34" s="139"/>
      <c r="J34" s="143" t="s">
        <v>29</v>
      </c>
      <c r="K34" s="144"/>
      <c r="L34" s="144"/>
      <c r="M34" s="144"/>
      <c r="N34" s="144"/>
      <c r="O34" s="144"/>
      <c r="P34" s="144"/>
      <c r="Q34" s="144"/>
      <c r="R34" s="144"/>
      <c r="S34" s="144"/>
      <c r="T34" s="144"/>
      <c r="U34" s="144"/>
      <c r="V34" s="144"/>
      <c r="W34" s="144"/>
      <c r="X34" s="144"/>
      <c r="Y34" s="144"/>
      <c r="Z34" s="144"/>
      <c r="AA34" s="144"/>
      <c r="AB34" s="144"/>
      <c r="AC34" s="144"/>
      <c r="AD34" s="144"/>
      <c r="AE34" s="144"/>
      <c r="AF34" s="42"/>
      <c r="AG34" s="42"/>
      <c r="AH34" s="42"/>
      <c r="AI34" s="42"/>
      <c r="AJ34" s="42"/>
      <c r="AK34" s="4"/>
    </row>
    <row r="35" spans="2:38" ht="15" customHeight="1" thickBot="1">
      <c r="B35" s="120"/>
      <c r="C35" s="121"/>
      <c r="D35" s="122"/>
      <c r="E35" s="140"/>
      <c r="F35" s="141"/>
      <c r="G35" s="141"/>
      <c r="H35" s="141"/>
      <c r="I35" s="142"/>
      <c r="J35" s="145" t="s">
        <v>25</v>
      </c>
      <c r="K35" s="111"/>
      <c r="L35" s="146"/>
      <c r="M35" s="146"/>
      <c r="N35" s="146"/>
      <c r="O35" s="146"/>
      <c r="P35" s="109" t="s">
        <v>30</v>
      </c>
      <c r="Q35" s="109"/>
      <c r="R35" s="109"/>
      <c r="S35" s="109"/>
      <c r="T35" s="109"/>
      <c r="U35" s="109"/>
      <c r="V35" s="109"/>
      <c r="W35" s="110" t="s">
        <v>27</v>
      </c>
      <c r="X35" s="110"/>
      <c r="Y35" s="111" t="s">
        <v>28</v>
      </c>
      <c r="Z35" s="111"/>
      <c r="AA35" s="111"/>
      <c r="AB35" s="111"/>
      <c r="AC35" s="111"/>
      <c r="AD35" s="111"/>
      <c r="AE35" s="111"/>
      <c r="AF35" s="111"/>
      <c r="AG35" s="111"/>
      <c r="AH35" s="111"/>
      <c r="AI35" s="111"/>
      <c r="AJ35" s="111"/>
      <c r="AK35" s="112"/>
    </row>
    <row r="38" spans="2:38" ht="15" customHeight="1">
      <c r="B38" s="49" t="s">
        <v>31</v>
      </c>
    </row>
    <row r="39" spans="2:38" ht="15" customHeight="1" thickBot="1"/>
    <row r="40" spans="2:38" ht="15" customHeight="1">
      <c r="B40" s="147" t="s">
        <v>32</v>
      </c>
      <c r="C40" s="116"/>
      <c r="D40" s="116"/>
      <c r="E40" s="116"/>
      <c r="F40" s="116"/>
      <c r="G40" s="116"/>
      <c r="H40" s="116"/>
      <c r="I40" s="117"/>
      <c r="J40" s="149" t="s">
        <v>33</v>
      </c>
      <c r="K40" s="116"/>
      <c r="L40" s="116"/>
      <c r="M40" s="116"/>
      <c r="N40" s="116"/>
      <c r="O40" s="116"/>
      <c r="P40" s="116"/>
      <c r="Q40" s="116"/>
      <c r="R40" s="116"/>
      <c r="S40" s="116"/>
      <c r="T40" s="116"/>
      <c r="U40" s="116"/>
      <c r="V40" s="116"/>
      <c r="W40" s="116"/>
      <c r="X40" s="116"/>
      <c r="Y40" s="116"/>
      <c r="Z40" s="116"/>
      <c r="AA40" s="116"/>
      <c r="AB40" s="116"/>
      <c r="AC40" s="116"/>
      <c r="AD40" s="116"/>
      <c r="AE40" s="150"/>
    </row>
    <row r="41" spans="2:38" ht="15" customHeight="1" thickBot="1">
      <c r="B41" s="148"/>
      <c r="C41" s="121"/>
      <c r="D41" s="121"/>
      <c r="E41" s="121"/>
      <c r="F41" s="121"/>
      <c r="G41" s="121"/>
      <c r="H41" s="121"/>
      <c r="I41" s="122"/>
      <c r="J41" s="151"/>
      <c r="K41" s="121"/>
      <c r="L41" s="121"/>
      <c r="M41" s="121"/>
      <c r="N41" s="121"/>
      <c r="O41" s="121"/>
      <c r="P41" s="121"/>
      <c r="Q41" s="121"/>
      <c r="R41" s="121"/>
      <c r="S41" s="121"/>
      <c r="T41" s="121"/>
      <c r="U41" s="121"/>
      <c r="V41" s="121"/>
      <c r="W41" s="121"/>
      <c r="X41" s="121"/>
      <c r="Y41" s="121"/>
      <c r="Z41" s="121"/>
      <c r="AA41" s="121"/>
      <c r="AB41" s="121"/>
      <c r="AC41" s="121"/>
      <c r="AD41" s="121"/>
      <c r="AE41" s="152"/>
    </row>
    <row r="44" spans="2:38" ht="15" customHeight="1">
      <c r="B44" s="78" t="s">
        <v>34</v>
      </c>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row>
    <row r="45" spans="2:38" ht="15" customHeight="1" thickBot="1">
      <c r="B45" s="78"/>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row>
    <row r="46" spans="2:38" ht="15" customHeight="1">
      <c r="B46" s="68"/>
      <c r="C46" s="69"/>
      <c r="D46" s="69"/>
      <c r="E46" s="69"/>
      <c r="F46" s="69"/>
      <c r="G46" s="69"/>
      <c r="H46" s="69"/>
      <c r="I46" s="69"/>
      <c r="J46" s="69"/>
      <c r="K46" s="70"/>
      <c r="L46" s="71"/>
      <c r="M46" s="69"/>
      <c r="N46" s="69"/>
      <c r="O46" s="69"/>
      <c r="P46" s="69"/>
      <c r="Q46" s="69"/>
      <c r="R46" s="69"/>
      <c r="S46" s="69"/>
      <c r="T46" s="69"/>
      <c r="U46" s="70"/>
      <c r="V46" s="71"/>
      <c r="W46" s="69"/>
      <c r="X46" s="69"/>
      <c r="Y46" s="69"/>
      <c r="Z46" s="69"/>
      <c r="AA46" s="69"/>
      <c r="AB46" s="69"/>
      <c r="AC46" s="69"/>
      <c r="AD46" s="69"/>
      <c r="AE46" s="72"/>
    </row>
    <row r="47" spans="2:38" ht="15" customHeight="1" thickBot="1">
      <c r="B47" s="73"/>
      <c r="C47" s="74"/>
      <c r="D47" s="74"/>
      <c r="E47" s="74"/>
      <c r="F47" s="74"/>
      <c r="G47" s="74"/>
      <c r="H47" s="74"/>
      <c r="I47" s="74"/>
      <c r="J47" s="74"/>
      <c r="K47" s="75"/>
      <c r="L47" s="76"/>
      <c r="M47" s="74"/>
      <c r="N47" s="74"/>
      <c r="O47" s="74"/>
      <c r="P47" s="74"/>
      <c r="Q47" s="74"/>
      <c r="R47" s="74"/>
      <c r="S47" s="74"/>
      <c r="T47" s="74"/>
      <c r="U47" s="75"/>
      <c r="V47" s="76"/>
      <c r="W47" s="74"/>
      <c r="X47" s="74"/>
      <c r="Y47" s="74"/>
      <c r="Z47" s="74"/>
      <c r="AA47" s="74"/>
      <c r="AB47" s="74"/>
      <c r="AC47" s="74"/>
      <c r="AD47" s="74"/>
      <c r="AE47" s="77"/>
    </row>
    <row r="48" spans="2:38" ht="15" customHeight="1">
      <c r="B48" s="66" t="s">
        <v>35</v>
      </c>
      <c r="C48" s="67"/>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row>
    <row r="49" spans="1:40" ht="15" customHeight="1">
      <c r="B49" s="66"/>
      <c r="C49" s="67"/>
      <c r="D49" s="67"/>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row>
    <row r="50" spans="1:40" ht="15" customHeight="1">
      <c r="B50" s="66"/>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row>
    <row r="51" spans="1:40" ht="15" customHeight="1">
      <c r="B51" s="66"/>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row>
    <row r="52" spans="1:40" ht="15" customHeight="1">
      <c r="B52" s="67"/>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row>
    <row r="53" spans="1:40" ht="15" customHeight="1">
      <c r="A53" s="113" t="s">
        <v>36</v>
      </c>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5" customHeight="1">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row>
    <row r="55" spans="1:40" ht="15" customHeight="1">
      <c r="AF55" s="79"/>
      <c r="AG55" s="66"/>
      <c r="AH55" s="65"/>
      <c r="AI55" s="65"/>
      <c r="AJ55" s="65"/>
      <c r="AK55" s="65"/>
      <c r="AL55" s="65"/>
      <c r="AM55" s="65"/>
      <c r="AN55" s="65"/>
    </row>
    <row r="56" spans="1:40" ht="15" customHeight="1" thickBot="1">
      <c r="B56" s="49" t="s">
        <v>37</v>
      </c>
      <c r="AF56" s="64"/>
      <c r="AG56" s="66"/>
      <c r="AH56" s="65"/>
      <c r="AI56" s="65"/>
      <c r="AJ56" s="65"/>
      <c r="AK56" s="65"/>
      <c r="AL56" s="65"/>
      <c r="AM56" s="65"/>
      <c r="AN56" s="65"/>
    </row>
    <row r="57" spans="1:40" ht="15" customHeight="1">
      <c r="B57" s="55"/>
      <c r="C57" s="50"/>
      <c r="D57" s="50"/>
      <c r="E57" s="50"/>
      <c r="F57" s="50"/>
      <c r="G57" s="50"/>
      <c r="H57" s="50"/>
      <c r="I57" s="50"/>
      <c r="J57" s="50"/>
      <c r="K57" s="61"/>
      <c r="L57" s="58"/>
      <c r="M57" s="50"/>
      <c r="N57" s="50"/>
      <c r="O57" s="50"/>
      <c r="P57" s="50"/>
      <c r="Q57" s="50"/>
      <c r="R57" s="50"/>
      <c r="S57" s="50"/>
      <c r="T57" s="50"/>
      <c r="U57" s="61"/>
      <c r="V57" s="58"/>
      <c r="W57" s="50"/>
      <c r="X57" s="50"/>
      <c r="Y57" s="50"/>
      <c r="Z57" s="50"/>
      <c r="AA57" s="50"/>
      <c r="AB57" s="50"/>
      <c r="AC57" s="50"/>
      <c r="AD57" s="50"/>
      <c r="AE57" s="51"/>
      <c r="AF57" s="64"/>
      <c r="AG57" s="66"/>
      <c r="AH57" s="65"/>
      <c r="AI57" s="65"/>
      <c r="AJ57" s="65"/>
      <c r="AK57" s="65"/>
      <c r="AL57" s="65"/>
      <c r="AM57" s="65"/>
      <c r="AN57" s="65"/>
    </row>
    <row r="58" spans="1:40" ht="15" customHeight="1">
      <c r="B58" s="54"/>
      <c r="C58" s="52"/>
      <c r="D58" s="52"/>
      <c r="E58" s="52"/>
      <c r="F58" s="52"/>
      <c r="G58" s="52"/>
      <c r="H58" s="52"/>
      <c r="I58" s="52"/>
      <c r="J58" s="52"/>
      <c r="K58" s="62"/>
      <c r="L58" s="59"/>
      <c r="M58" s="52"/>
      <c r="N58" s="52"/>
      <c r="O58" s="52"/>
      <c r="P58" s="52"/>
      <c r="Q58" s="52"/>
      <c r="R58" s="52"/>
      <c r="S58" s="52"/>
      <c r="T58" s="52"/>
      <c r="U58" s="62"/>
      <c r="V58" s="59"/>
      <c r="W58" s="52"/>
      <c r="X58" s="52"/>
      <c r="Y58" s="52"/>
      <c r="Z58" s="52"/>
      <c r="AA58" s="52"/>
      <c r="AB58" s="52"/>
      <c r="AC58" s="52"/>
      <c r="AD58" s="52"/>
      <c r="AE58" s="53"/>
      <c r="AF58" s="79"/>
      <c r="AG58" s="66"/>
      <c r="AH58" s="65"/>
      <c r="AI58" s="65"/>
      <c r="AJ58" s="65"/>
      <c r="AK58" s="65"/>
      <c r="AL58" s="65"/>
      <c r="AM58" s="65"/>
      <c r="AN58" s="65"/>
    </row>
    <row r="59" spans="1:40" ht="15" customHeight="1">
      <c r="B59" s="54"/>
      <c r="C59" s="52"/>
      <c r="D59" s="52"/>
      <c r="E59" s="52"/>
      <c r="F59" s="52"/>
      <c r="G59" s="52"/>
      <c r="H59" s="52"/>
      <c r="I59" s="52"/>
      <c r="J59" s="52"/>
      <c r="K59" s="62"/>
      <c r="L59" s="59"/>
      <c r="M59" s="52"/>
      <c r="N59" s="52"/>
      <c r="O59" s="52"/>
      <c r="P59" s="52"/>
      <c r="Q59" s="52"/>
      <c r="R59" s="52"/>
      <c r="S59" s="52"/>
      <c r="T59" s="52"/>
      <c r="U59" s="62"/>
      <c r="V59" s="59"/>
      <c r="W59" s="52"/>
      <c r="X59" s="52"/>
      <c r="Y59" s="52"/>
      <c r="Z59" s="52"/>
      <c r="AA59" s="52"/>
      <c r="AB59" s="52"/>
      <c r="AC59" s="52"/>
      <c r="AD59" s="52"/>
      <c r="AE59" s="53"/>
      <c r="AF59" s="64"/>
      <c r="AG59" s="66"/>
      <c r="AH59" s="65"/>
      <c r="AI59" s="65"/>
      <c r="AJ59" s="65"/>
      <c r="AK59" s="65"/>
      <c r="AL59" s="65"/>
      <c r="AM59" s="65"/>
      <c r="AN59" s="65"/>
    </row>
    <row r="60" spans="1:40" ht="15" customHeight="1">
      <c r="B60" s="54"/>
      <c r="C60" s="52"/>
      <c r="D60" s="52"/>
      <c r="E60" s="52"/>
      <c r="F60" s="52"/>
      <c r="G60" s="52"/>
      <c r="H60" s="52"/>
      <c r="I60" s="52"/>
      <c r="J60" s="52"/>
      <c r="K60" s="62"/>
      <c r="L60" s="59"/>
      <c r="M60" s="52"/>
      <c r="N60" s="52"/>
      <c r="O60" s="52"/>
      <c r="P60" s="52"/>
      <c r="Q60" s="52"/>
      <c r="R60" s="52"/>
      <c r="S60" s="52"/>
      <c r="T60" s="52"/>
      <c r="U60" s="62"/>
      <c r="V60" s="59"/>
      <c r="W60" s="52"/>
      <c r="X60" s="52"/>
      <c r="Y60" s="52"/>
      <c r="Z60" s="52"/>
      <c r="AA60" s="52"/>
      <c r="AB60" s="52"/>
      <c r="AC60" s="52"/>
      <c r="AD60" s="52"/>
      <c r="AE60" s="53"/>
      <c r="AF60" s="64"/>
      <c r="AG60" s="66"/>
      <c r="AH60" s="65"/>
      <c r="AI60" s="65"/>
      <c r="AJ60" s="65"/>
      <c r="AK60" s="65"/>
      <c r="AL60" s="65"/>
      <c r="AM60" s="65"/>
      <c r="AN60" s="65"/>
    </row>
    <row r="61" spans="1:40" ht="15" customHeight="1">
      <c r="B61" s="54"/>
      <c r="C61" s="52"/>
      <c r="D61" s="52"/>
      <c r="E61" s="52"/>
      <c r="F61" s="52"/>
      <c r="G61" s="52"/>
      <c r="H61" s="52"/>
      <c r="I61" s="52"/>
      <c r="J61" s="52"/>
      <c r="K61" s="62"/>
      <c r="L61" s="59"/>
      <c r="M61" s="52"/>
      <c r="N61" s="52"/>
      <c r="O61" s="52"/>
      <c r="P61" s="52"/>
      <c r="Q61" s="52"/>
      <c r="R61" s="52"/>
      <c r="S61" s="52"/>
      <c r="T61" s="52"/>
      <c r="U61" s="62"/>
      <c r="V61" s="59"/>
      <c r="W61" s="52"/>
      <c r="X61" s="52"/>
      <c r="Y61" s="52"/>
      <c r="Z61" s="52"/>
      <c r="AA61" s="52"/>
      <c r="AB61" s="52"/>
      <c r="AC61" s="52"/>
      <c r="AD61" s="52"/>
      <c r="AE61" s="53"/>
      <c r="AF61" s="64"/>
      <c r="AG61" s="66"/>
      <c r="AH61" s="65"/>
      <c r="AI61" s="65"/>
      <c r="AJ61" s="65"/>
      <c r="AK61" s="65"/>
      <c r="AL61" s="65"/>
      <c r="AM61" s="65"/>
      <c r="AN61" s="65"/>
    </row>
    <row r="62" spans="1:40" ht="15" customHeight="1">
      <c r="B62" s="54"/>
      <c r="C62" s="52"/>
      <c r="D62" s="52"/>
      <c r="E62" s="52"/>
      <c r="F62" s="52"/>
      <c r="G62" s="52"/>
      <c r="H62" s="52"/>
      <c r="I62" s="52"/>
      <c r="J62" s="52"/>
      <c r="K62" s="62"/>
      <c r="L62" s="59"/>
      <c r="M62" s="52"/>
      <c r="N62" s="52"/>
      <c r="O62" s="52"/>
      <c r="P62" s="52"/>
      <c r="Q62" s="52"/>
      <c r="R62" s="52"/>
      <c r="S62" s="52"/>
      <c r="T62" s="52"/>
      <c r="U62" s="62"/>
      <c r="V62" s="59"/>
      <c r="W62" s="52"/>
      <c r="X62" s="52"/>
      <c r="Y62" s="52"/>
      <c r="Z62" s="52"/>
      <c r="AA62" s="52"/>
      <c r="AB62" s="52"/>
      <c r="AC62" s="52"/>
      <c r="AD62" s="52"/>
      <c r="AE62" s="53"/>
      <c r="AF62" s="64"/>
      <c r="AG62" s="65"/>
      <c r="AH62" s="65"/>
      <c r="AI62" s="65"/>
      <c r="AJ62" s="65"/>
      <c r="AK62" s="65"/>
      <c r="AL62" s="65"/>
      <c r="AM62" s="65"/>
      <c r="AN62" s="65"/>
    </row>
    <row r="63" spans="1:40" ht="15" customHeight="1">
      <c r="B63" s="54"/>
      <c r="C63" s="52"/>
      <c r="D63" s="52"/>
      <c r="E63" s="52"/>
      <c r="F63" s="52"/>
      <c r="G63" s="52"/>
      <c r="H63" s="52"/>
      <c r="I63" s="52"/>
      <c r="J63" s="52"/>
      <c r="K63" s="62"/>
      <c r="L63" s="59"/>
      <c r="M63" s="52"/>
      <c r="N63" s="52"/>
      <c r="O63" s="52"/>
      <c r="P63" s="52"/>
      <c r="Q63" s="52"/>
      <c r="R63" s="52"/>
      <c r="S63" s="52"/>
      <c r="T63" s="52"/>
      <c r="U63" s="62"/>
      <c r="V63" s="59"/>
      <c r="W63" s="52"/>
      <c r="X63" s="52"/>
      <c r="Y63" s="52"/>
      <c r="Z63" s="52"/>
      <c r="AA63" s="52"/>
      <c r="AB63" s="52"/>
      <c r="AC63" s="52"/>
      <c r="AD63" s="52"/>
      <c r="AE63" s="53"/>
      <c r="AF63" s="64"/>
      <c r="AG63" s="66"/>
      <c r="AH63" s="65"/>
      <c r="AI63" s="65"/>
      <c r="AJ63" s="65"/>
      <c r="AK63" s="65"/>
      <c r="AL63" s="65"/>
      <c r="AN63" s="65"/>
    </row>
    <row r="64" spans="1:40" ht="15" customHeight="1">
      <c r="B64" s="54"/>
      <c r="C64" s="52"/>
      <c r="D64" s="52"/>
      <c r="E64" s="52"/>
      <c r="F64" s="52"/>
      <c r="G64" s="52"/>
      <c r="H64" s="52"/>
      <c r="I64" s="52"/>
      <c r="J64" s="52"/>
      <c r="K64" s="62"/>
      <c r="L64" s="59"/>
      <c r="M64" s="52"/>
      <c r="N64" s="52"/>
      <c r="O64" s="52"/>
      <c r="P64" s="52"/>
      <c r="Q64" s="52"/>
      <c r="R64" s="52"/>
      <c r="S64" s="52"/>
      <c r="T64" s="52"/>
      <c r="U64" s="62"/>
      <c r="V64" s="59"/>
      <c r="W64" s="52"/>
      <c r="X64" s="52"/>
      <c r="Y64" s="52"/>
      <c r="Z64" s="52"/>
      <c r="AA64" s="52"/>
      <c r="AB64" s="52"/>
      <c r="AC64" s="52"/>
      <c r="AD64" s="52"/>
      <c r="AE64" s="53"/>
      <c r="AN64" s="65"/>
    </row>
    <row r="65" spans="2:40" ht="15" customHeight="1">
      <c r="B65" s="54"/>
      <c r="C65" s="52"/>
      <c r="D65" s="52"/>
      <c r="E65" s="52"/>
      <c r="F65" s="52"/>
      <c r="G65" s="52"/>
      <c r="H65" s="52"/>
      <c r="I65" s="52"/>
      <c r="J65" s="52"/>
      <c r="K65" s="62"/>
      <c r="L65" s="59"/>
      <c r="M65" s="52"/>
      <c r="N65" s="52"/>
      <c r="O65" s="52"/>
      <c r="P65" s="52"/>
      <c r="Q65" s="52"/>
      <c r="R65" s="52"/>
      <c r="S65" s="52"/>
      <c r="T65" s="52"/>
      <c r="U65" s="62"/>
      <c r="V65" s="59"/>
      <c r="W65" s="52"/>
      <c r="X65" s="52"/>
      <c r="Y65" s="52"/>
      <c r="Z65" s="52"/>
      <c r="AA65" s="52"/>
      <c r="AB65" s="52"/>
      <c r="AC65" s="52"/>
      <c r="AD65" s="52"/>
      <c r="AE65" s="53"/>
      <c r="AF65" s="64"/>
      <c r="AG65" s="66"/>
      <c r="AH65" s="65"/>
      <c r="AI65" s="65"/>
      <c r="AJ65" s="65"/>
      <c r="AK65" s="65"/>
      <c r="AL65" s="65"/>
      <c r="AM65" s="65"/>
      <c r="AN65" s="65"/>
    </row>
    <row r="66" spans="2:40" ht="15" customHeight="1" thickBot="1">
      <c r="B66" s="57"/>
      <c r="C66" s="35"/>
      <c r="D66" s="35"/>
      <c r="E66" s="35"/>
      <c r="F66" s="35"/>
      <c r="G66" s="35"/>
      <c r="H66" s="35"/>
      <c r="I66" s="35"/>
      <c r="J66" s="35"/>
      <c r="K66" s="63"/>
      <c r="L66" s="60"/>
      <c r="M66" s="35"/>
      <c r="N66" s="35"/>
      <c r="O66" s="35"/>
      <c r="P66" s="35"/>
      <c r="Q66" s="35"/>
      <c r="R66" s="35"/>
      <c r="S66" s="35"/>
      <c r="T66" s="35"/>
      <c r="U66" s="63"/>
      <c r="V66" s="60"/>
      <c r="W66" s="35"/>
      <c r="X66" s="35"/>
      <c r="Y66" s="35"/>
      <c r="Z66" s="35"/>
      <c r="AA66" s="35"/>
      <c r="AB66" s="35"/>
      <c r="AC66" s="35"/>
      <c r="AD66" s="35"/>
      <c r="AE66" s="34"/>
      <c r="AF66" s="64"/>
      <c r="AG66" s="66"/>
      <c r="AH66" s="65"/>
      <c r="AI66" s="65"/>
      <c r="AJ66" s="65"/>
      <c r="AK66" s="65"/>
      <c r="AL66" s="65"/>
      <c r="AM66" s="65"/>
      <c r="AN66" s="65"/>
    </row>
    <row r="67" spans="2:40" ht="15" customHeight="1">
      <c r="AF67" s="64"/>
      <c r="AG67" s="66"/>
      <c r="AH67" s="48"/>
      <c r="AI67" s="48"/>
      <c r="AJ67" s="48"/>
      <c r="AK67" s="48"/>
      <c r="AL67" s="48"/>
      <c r="AM67" s="48"/>
      <c r="AN67" s="65"/>
    </row>
    <row r="68" spans="2:40" ht="15" customHeight="1" thickBot="1">
      <c r="B68" s="49" t="s">
        <v>38</v>
      </c>
    </row>
    <row r="69" spans="2:40" ht="15" customHeight="1">
      <c r="B69" s="55"/>
      <c r="C69" s="50"/>
      <c r="D69" s="50"/>
      <c r="E69" s="50"/>
      <c r="F69" s="50"/>
      <c r="G69" s="50"/>
      <c r="H69" s="50"/>
      <c r="I69" s="50"/>
      <c r="J69" s="50"/>
      <c r="K69" s="61"/>
      <c r="L69" s="58"/>
      <c r="M69" s="50"/>
      <c r="N69" s="50"/>
      <c r="O69" s="50"/>
      <c r="P69" s="50"/>
      <c r="Q69" s="50"/>
      <c r="R69" s="50"/>
      <c r="S69" s="50"/>
      <c r="T69" s="50"/>
      <c r="U69" s="61"/>
      <c r="V69" s="58"/>
      <c r="W69" s="50"/>
      <c r="X69" s="50"/>
      <c r="Y69" s="50"/>
      <c r="Z69" s="50"/>
      <c r="AA69" s="50"/>
      <c r="AB69" s="50"/>
      <c r="AC69" s="50"/>
      <c r="AD69" s="50"/>
      <c r="AE69" s="51"/>
      <c r="AF69" s="64"/>
      <c r="AG69" s="66"/>
      <c r="AH69" s="65"/>
      <c r="AI69" s="65"/>
      <c r="AJ69" s="65"/>
      <c r="AK69" s="65"/>
      <c r="AL69" s="65"/>
      <c r="AM69" s="65"/>
      <c r="AN69" s="65"/>
    </row>
    <row r="70" spans="2:40" ht="15" customHeight="1">
      <c r="B70" s="54"/>
      <c r="C70" s="52"/>
      <c r="D70" s="52"/>
      <c r="E70" s="52"/>
      <c r="F70" s="52"/>
      <c r="G70" s="52"/>
      <c r="H70" s="52"/>
      <c r="I70" s="52"/>
      <c r="J70" s="52"/>
      <c r="K70" s="62"/>
      <c r="L70" s="59"/>
      <c r="M70" s="52"/>
      <c r="N70" s="52"/>
      <c r="O70" s="52"/>
      <c r="P70" s="52"/>
      <c r="Q70" s="52"/>
      <c r="R70" s="52"/>
      <c r="S70" s="52"/>
      <c r="T70" s="52"/>
      <c r="U70" s="62"/>
      <c r="V70" s="59"/>
      <c r="W70" s="52"/>
      <c r="X70" s="52"/>
      <c r="Y70" s="52"/>
      <c r="Z70" s="52"/>
      <c r="AA70" s="52"/>
      <c r="AB70" s="52"/>
      <c r="AC70" s="52"/>
      <c r="AD70" s="52"/>
      <c r="AE70" s="53"/>
      <c r="AM70" s="65"/>
      <c r="AN70" s="65"/>
    </row>
    <row r="71" spans="2:40" ht="15" customHeight="1">
      <c r="B71" s="54"/>
      <c r="C71" s="52"/>
      <c r="D71" s="52"/>
      <c r="E71" s="52"/>
      <c r="F71" s="52"/>
      <c r="G71" s="52"/>
      <c r="H71" s="52"/>
      <c r="I71" s="52"/>
      <c r="J71" s="52"/>
      <c r="K71" s="62"/>
      <c r="L71" s="59"/>
      <c r="M71" s="52"/>
      <c r="N71" s="52"/>
      <c r="O71" s="52"/>
      <c r="P71" s="52"/>
      <c r="Q71" s="52"/>
      <c r="R71" s="52"/>
      <c r="S71" s="52"/>
      <c r="T71" s="52"/>
      <c r="U71" s="62"/>
      <c r="V71" s="59"/>
      <c r="W71" s="52"/>
      <c r="X71" s="52"/>
      <c r="Y71" s="52"/>
      <c r="Z71" s="52"/>
      <c r="AA71" s="52"/>
      <c r="AB71" s="52"/>
      <c r="AC71" s="52"/>
      <c r="AD71" s="52"/>
      <c r="AE71" s="53"/>
      <c r="AF71" s="64"/>
      <c r="AG71" s="66"/>
      <c r="AH71" s="65"/>
      <c r="AI71" s="65"/>
      <c r="AJ71" s="65"/>
      <c r="AK71" s="65"/>
      <c r="AL71" s="65"/>
      <c r="AM71" s="65"/>
      <c r="AN71" s="65"/>
    </row>
    <row r="72" spans="2:40" ht="15" customHeight="1">
      <c r="B72" s="54"/>
      <c r="C72" s="52"/>
      <c r="D72" s="52"/>
      <c r="E72" s="52"/>
      <c r="F72" s="52"/>
      <c r="G72" s="52"/>
      <c r="H72" s="52"/>
      <c r="I72" s="52"/>
      <c r="J72" s="52"/>
      <c r="K72" s="62"/>
      <c r="L72" s="59"/>
      <c r="M72" s="52"/>
      <c r="N72" s="52"/>
      <c r="O72" s="52"/>
      <c r="P72" s="52"/>
      <c r="Q72" s="52"/>
      <c r="R72" s="52"/>
      <c r="S72" s="52"/>
      <c r="T72" s="52"/>
      <c r="U72" s="62"/>
      <c r="V72" s="59"/>
      <c r="W72" s="52"/>
      <c r="X72" s="52"/>
      <c r="Y72" s="52"/>
      <c r="Z72" s="52"/>
      <c r="AA72" s="52"/>
      <c r="AB72" s="52"/>
      <c r="AC72" s="52"/>
      <c r="AD72" s="52"/>
      <c r="AE72" s="53"/>
      <c r="AF72" s="64"/>
      <c r="AG72" s="66"/>
      <c r="AH72" s="65"/>
      <c r="AI72" s="65"/>
      <c r="AJ72" s="65"/>
      <c r="AK72" s="65"/>
      <c r="AL72" s="65"/>
    </row>
    <row r="73" spans="2:40" ht="15" customHeight="1">
      <c r="B73" s="54"/>
      <c r="C73" s="52"/>
      <c r="D73" s="52"/>
      <c r="E73" s="52"/>
      <c r="F73" s="52"/>
      <c r="G73" s="52"/>
      <c r="H73" s="52"/>
      <c r="I73" s="52"/>
      <c r="J73" s="52"/>
      <c r="K73" s="62"/>
      <c r="L73" s="59"/>
      <c r="M73" s="52"/>
      <c r="N73" s="52"/>
      <c r="O73" s="52"/>
      <c r="P73" s="52"/>
      <c r="Q73" s="52"/>
      <c r="R73" s="52"/>
      <c r="S73" s="52"/>
      <c r="T73" s="52"/>
      <c r="U73" s="62"/>
      <c r="V73" s="59"/>
      <c r="W73" s="52"/>
      <c r="X73" s="52"/>
      <c r="Y73" s="52"/>
      <c r="Z73" s="52"/>
      <c r="AA73" s="52"/>
      <c r="AB73" s="52"/>
      <c r="AC73" s="52"/>
      <c r="AD73" s="52"/>
      <c r="AE73" s="53"/>
      <c r="AF73" s="64"/>
      <c r="AG73" s="66"/>
      <c r="AH73" s="65"/>
      <c r="AI73" s="65"/>
      <c r="AJ73" s="65"/>
      <c r="AK73" s="65"/>
      <c r="AL73" s="65"/>
      <c r="AM73" s="65"/>
      <c r="AN73" s="65"/>
    </row>
    <row r="74" spans="2:40" ht="15" customHeight="1">
      <c r="B74" s="54"/>
      <c r="C74" s="52"/>
      <c r="D74" s="52"/>
      <c r="E74" s="52"/>
      <c r="F74" s="52"/>
      <c r="G74" s="52"/>
      <c r="H74" s="52"/>
      <c r="I74" s="52"/>
      <c r="J74" s="52"/>
      <c r="K74" s="62"/>
      <c r="L74" s="59"/>
      <c r="M74" s="52"/>
      <c r="N74" s="52"/>
      <c r="O74" s="52"/>
      <c r="P74" s="52"/>
      <c r="Q74" s="52"/>
      <c r="R74" s="52"/>
      <c r="S74" s="52"/>
      <c r="T74" s="52"/>
      <c r="U74" s="62"/>
      <c r="V74" s="59"/>
      <c r="W74" s="52"/>
      <c r="X74" s="52"/>
      <c r="Y74" s="52"/>
      <c r="Z74" s="52"/>
      <c r="AA74" s="52"/>
      <c r="AB74" s="52"/>
      <c r="AC74" s="52"/>
      <c r="AD74" s="52"/>
      <c r="AE74" s="53"/>
      <c r="AF74" s="64"/>
      <c r="AG74" s="66"/>
      <c r="AH74" s="65"/>
      <c r="AI74" s="65"/>
      <c r="AJ74" s="65"/>
      <c r="AK74" s="65"/>
      <c r="AL74" s="65"/>
      <c r="AM74" s="65"/>
      <c r="AN74" s="65"/>
    </row>
    <row r="75" spans="2:40" ht="15" customHeight="1">
      <c r="B75" s="54"/>
      <c r="C75" s="52"/>
      <c r="D75" s="52"/>
      <c r="E75" s="52"/>
      <c r="F75" s="52"/>
      <c r="G75" s="52"/>
      <c r="H75" s="52"/>
      <c r="I75" s="52"/>
      <c r="J75" s="52"/>
      <c r="K75" s="62"/>
      <c r="L75" s="59"/>
      <c r="M75" s="52"/>
      <c r="N75" s="52"/>
      <c r="O75" s="52"/>
      <c r="P75" s="52"/>
      <c r="Q75" s="52"/>
      <c r="R75" s="52"/>
      <c r="S75" s="52"/>
      <c r="T75" s="52"/>
      <c r="U75" s="62"/>
      <c r="V75" s="59"/>
      <c r="W75" s="52"/>
      <c r="X75" s="52"/>
      <c r="Y75" s="52"/>
      <c r="Z75" s="52"/>
      <c r="AA75" s="52"/>
      <c r="AB75" s="52"/>
      <c r="AC75" s="52"/>
      <c r="AD75" s="52"/>
      <c r="AE75" s="53"/>
      <c r="AF75" s="64"/>
      <c r="AG75" s="66"/>
      <c r="AH75" s="65"/>
      <c r="AI75" s="65"/>
      <c r="AJ75" s="65"/>
      <c r="AK75" s="65"/>
      <c r="AL75" s="65"/>
      <c r="AM75" s="65"/>
      <c r="AN75" s="65"/>
    </row>
    <row r="76" spans="2:40" ht="15" customHeight="1">
      <c r="B76" s="54"/>
      <c r="C76" s="52"/>
      <c r="D76" s="52"/>
      <c r="E76" s="52"/>
      <c r="F76" s="52"/>
      <c r="G76" s="52"/>
      <c r="H76" s="52"/>
      <c r="I76" s="52"/>
      <c r="J76" s="52"/>
      <c r="K76" s="62"/>
      <c r="L76" s="59"/>
      <c r="M76" s="52"/>
      <c r="N76" s="52"/>
      <c r="O76" s="52"/>
      <c r="P76" s="52"/>
      <c r="Q76" s="52"/>
      <c r="R76" s="52"/>
      <c r="S76" s="52"/>
      <c r="T76" s="52"/>
      <c r="U76" s="62"/>
      <c r="V76" s="59"/>
      <c r="W76" s="52"/>
      <c r="X76" s="52"/>
      <c r="Y76" s="52"/>
      <c r="Z76" s="52"/>
      <c r="AA76" s="52"/>
      <c r="AB76" s="52"/>
      <c r="AC76" s="52"/>
      <c r="AD76" s="52"/>
      <c r="AE76" s="53"/>
      <c r="AF76" s="64"/>
      <c r="AG76" s="66"/>
      <c r="AH76" s="65"/>
      <c r="AI76" s="65"/>
      <c r="AJ76" s="65"/>
      <c r="AK76" s="65"/>
      <c r="AL76" s="65"/>
      <c r="AM76" s="65"/>
      <c r="AN76" s="65"/>
    </row>
    <row r="77" spans="2:40" ht="15" customHeight="1">
      <c r="B77" s="54"/>
      <c r="C77" s="52"/>
      <c r="D77" s="52"/>
      <c r="E77" s="52"/>
      <c r="F77" s="52"/>
      <c r="G77" s="52"/>
      <c r="H77" s="52"/>
      <c r="I77" s="52"/>
      <c r="J77" s="52"/>
      <c r="K77" s="62"/>
      <c r="L77" s="59"/>
      <c r="M77" s="52"/>
      <c r="N77" s="52"/>
      <c r="O77" s="52"/>
      <c r="P77" s="52"/>
      <c r="Q77" s="52"/>
      <c r="R77" s="52"/>
      <c r="S77" s="52"/>
      <c r="T77" s="52"/>
      <c r="U77" s="62"/>
      <c r="V77" s="59"/>
      <c r="W77" s="52"/>
      <c r="X77" s="52"/>
      <c r="Y77" s="52"/>
      <c r="Z77" s="52"/>
      <c r="AA77" s="52"/>
      <c r="AB77" s="52"/>
      <c r="AC77" s="52"/>
      <c r="AD77" s="52"/>
      <c r="AE77" s="53"/>
      <c r="AF77" s="64"/>
      <c r="AG77" s="66"/>
      <c r="AH77" s="65"/>
      <c r="AI77" s="65"/>
      <c r="AJ77" s="65"/>
      <c r="AK77" s="65"/>
      <c r="AL77" s="65"/>
      <c r="AM77" s="65"/>
      <c r="AN77" s="65"/>
    </row>
    <row r="78" spans="2:40" ht="15" customHeight="1" thickBot="1">
      <c r="B78" s="57"/>
      <c r="C78" s="35"/>
      <c r="D78" s="35"/>
      <c r="E78" s="35"/>
      <c r="F78" s="35"/>
      <c r="G78" s="35"/>
      <c r="H78" s="35"/>
      <c r="I78" s="35"/>
      <c r="J78" s="35"/>
      <c r="K78" s="63"/>
      <c r="L78" s="60"/>
      <c r="M78" s="35"/>
      <c r="N78" s="35"/>
      <c r="O78" s="35"/>
      <c r="P78" s="35"/>
      <c r="Q78" s="35"/>
      <c r="R78" s="35"/>
      <c r="S78" s="35"/>
      <c r="T78" s="35"/>
      <c r="U78" s="63"/>
      <c r="V78" s="60"/>
      <c r="W78" s="35"/>
      <c r="X78" s="35"/>
      <c r="Y78" s="35"/>
      <c r="Z78" s="35"/>
      <c r="AA78" s="35"/>
      <c r="AB78" s="35"/>
      <c r="AC78" s="35"/>
      <c r="AD78" s="35"/>
      <c r="AE78" s="34"/>
      <c r="AF78" s="64"/>
      <c r="AG78" s="66"/>
      <c r="AH78" s="65"/>
      <c r="AI78" s="65"/>
      <c r="AJ78" s="65"/>
      <c r="AK78" s="65"/>
      <c r="AL78" s="65"/>
    </row>
    <row r="80" spans="2:40" ht="15" customHeight="1">
      <c r="B80" s="91" t="s">
        <v>39</v>
      </c>
      <c r="C80" s="92" t="s">
        <v>40</v>
      </c>
      <c r="D80" s="93"/>
      <c r="E80" s="65"/>
      <c r="F80" s="65"/>
      <c r="G80" s="65"/>
      <c r="H80" s="65"/>
    </row>
    <row r="81" spans="2:40" ht="15" customHeight="1">
      <c r="B81" s="91" t="s">
        <v>39</v>
      </c>
      <c r="C81" s="92" t="s">
        <v>41</v>
      </c>
      <c r="D81" s="93"/>
      <c r="E81" s="65"/>
      <c r="F81" s="65"/>
      <c r="G81" s="65"/>
      <c r="H81" s="65"/>
      <c r="AF81" s="64"/>
      <c r="AG81" s="66"/>
      <c r="AH81" s="65"/>
      <c r="AI81" s="65"/>
      <c r="AJ81" s="65"/>
      <c r="AK81" s="65"/>
      <c r="AL81" s="65"/>
      <c r="AM81" s="65"/>
      <c r="AN81" s="65"/>
    </row>
    <row r="82" spans="2:40" ht="15" customHeight="1">
      <c r="B82" s="91" t="s">
        <v>39</v>
      </c>
      <c r="C82" s="92" t="s">
        <v>42</v>
      </c>
      <c r="D82" s="93"/>
      <c r="E82" s="65"/>
      <c r="F82" s="65"/>
      <c r="G82" s="65"/>
      <c r="H82" s="65"/>
      <c r="AF82" s="64"/>
      <c r="AG82" s="66"/>
      <c r="AH82" s="65"/>
      <c r="AI82" s="65"/>
      <c r="AJ82" s="65"/>
      <c r="AK82" s="65"/>
      <c r="AL82" s="65"/>
      <c r="AM82" s="65"/>
      <c r="AN82" s="65"/>
    </row>
    <row r="83" spans="2:40" ht="15" customHeight="1">
      <c r="B83" s="91" t="s">
        <v>39</v>
      </c>
      <c r="C83" s="92" t="s">
        <v>43</v>
      </c>
      <c r="D83" s="93"/>
      <c r="E83" s="65"/>
      <c r="F83" s="65"/>
      <c r="G83" s="65"/>
      <c r="H83" s="65"/>
      <c r="I83" s="65"/>
      <c r="AF83" s="64"/>
      <c r="AG83" s="66"/>
      <c r="AH83" s="65"/>
      <c r="AI83" s="65"/>
      <c r="AJ83" s="65"/>
      <c r="AK83" s="65"/>
      <c r="AL83" s="65"/>
      <c r="AM83" s="65"/>
      <c r="AN83" s="65"/>
    </row>
    <row r="84" spans="2:40" ht="15" customHeight="1">
      <c r="B84" s="91" t="s">
        <v>39</v>
      </c>
      <c r="C84" s="92" t="s">
        <v>44</v>
      </c>
      <c r="D84" s="93"/>
      <c r="E84" s="65"/>
      <c r="F84" s="65"/>
      <c r="G84" s="65"/>
      <c r="H84" s="65"/>
      <c r="I84" s="65"/>
      <c r="AF84" s="64"/>
      <c r="AG84" s="66"/>
      <c r="AH84" s="65"/>
      <c r="AI84" s="65"/>
      <c r="AJ84" s="65"/>
      <c r="AK84" s="65"/>
      <c r="AL84" s="65"/>
      <c r="AM84" s="65"/>
      <c r="AN84" s="65"/>
    </row>
    <row r="85" spans="2:40" ht="15" customHeight="1">
      <c r="B85" s="91" t="s">
        <v>39</v>
      </c>
      <c r="C85" s="92" t="s">
        <v>45</v>
      </c>
      <c r="D85" s="93"/>
      <c r="E85" s="65"/>
      <c r="F85" s="65"/>
      <c r="G85" s="65"/>
      <c r="H85" s="65"/>
      <c r="I85" s="65"/>
      <c r="AF85" s="64"/>
      <c r="AG85" s="66"/>
      <c r="AH85" s="65"/>
      <c r="AI85" s="65"/>
      <c r="AJ85" s="65"/>
      <c r="AK85" s="65"/>
      <c r="AL85" s="65"/>
      <c r="AM85" s="65"/>
      <c r="AN85" s="65"/>
    </row>
    <row r="86" spans="2:40" ht="15" customHeight="1">
      <c r="B86" s="91" t="s">
        <v>39</v>
      </c>
      <c r="C86" s="92" t="s">
        <v>46</v>
      </c>
      <c r="D86" s="93"/>
      <c r="E86" s="65"/>
      <c r="F86" s="65"/>
      <c r="G86" s="65"/>
      <c r="H86" s="65"/>
      <c r="I86" s="65"/>
      <c r="AF86" s="64"/>
      <c r="AG86" s="66"/>
      <c r="AH86" s="65"/>
      <c r="AI86" s="65"/>
      <c r="AJ86" s="65"/>
      <c r="AK86" s="65"/>
      <c r="AL86" s="65"/>
      <c r="AM86" s="65"/>
      <c r="AN86" s="65"/>
    </row>
    <row r="87" spans="2:40" ht="15" customHeight="1">
      <c r="B87" s="91" t="s">
        <v>39</v>
      </c>
      <c r="C87" s="92" t="s">
        <v>47</v>
      </c>
      <c r="D87" s="93"/>
      <c r="E87" s="65"/>
      <c r="F87" s="65"/>
      <c r="G87" s="65"/>
      <c r="H87" s="65"/>
      <c r="I87" s="65"/>
      <c r="AF87" s="64"/>
      <c r="AG87" s="66"/>
      <c r="AH87" s="65"/>
      <c r="AI87" s="65"/>
      <c r="AJ87" s="65"/>
      <c r="AK87" s="65"/>
      <c r="AL87" s="65"/>
      <c r="AM87" s="65"/>
      <c r="AN87" s="65"/>
    </row>
    <row r="88" spans="2:40" ht="15" customHeight="1">
      <c r="B88" s="94" t="s">
        <v>39</v>
      </c>
      <c r="C88" s="92" t="s">
        <v>48</v>
      </c>
      <c r="D88" s="95"/>
      <c r="E88" s="48"/>
      <c r="F88" s="48"/>
      <c r="G88" s="48"/>
      <c r="H88" s="48"/>
      <c r="I88" s="48"/>
      <c r="AF88" s="64"/>
      <c r="AG88" s="66"/>
      <c r="AH88" s="65"/>
      <c r="AI88" s="65"/>
      <c r="AJ88" s="65"/>
      <c r="AK88" s="65"/>
      <c r="AL88" s="65"/>
      <c r="AM88" s="65"/>
      <c r="AN88" s="65"/>
    </row>
    <row r="89" spans="2:40" ht="15" customHeight="1">
      <c r="B89" s="94" t="s">
        <v>39</v>
      </c>
      <c r="C89" s="92" t="s">
        <v>49</v>
      </c>
      <c r="D89" s="95"/>
      <c r="E89" s="48"/>
      <c r="F89" s="48"/>
      <c r="G89" s="48"/>
      <c r="H89" s="48"/>
      <c r="I89" s="48"/>
      <c r="AF89" s="64"/>
      <c r="AG89" s="66"/>
      <c r="AH89" s="65"/>
      <c r="AI89" s="65"/>
      <c r="AJ89" s="65"/>
      <c r="AK89" s="65"/>
      <c r="AL89" s="65"/>
      <c r="AM89" s="65"/>
      <c r="AN89" s="65"/>
    </row>
    <row r="90" spans="2:40" ht="15" customHeight="1">
      <c r="C90" s="66"/>
      <c r="D90" s="48"/>
      <c r="E90" s="48"/>
      <c r="F90" s="48"/>
      <c r="G90" s="48"/>
      <c r="H90" s="48"/>
      <c r="I90" s="48"/>
      <c r="AF90" s="64"/>
      <c r="AG90" s="66"/>
      <c r="AH90" s="65"/>
      <c r="AI90" s="65"/>
      <c r="AJ90" s="65"/>
      <c r="AK90" s="65"/>
      <c r="AL90" s="65"/>
      <c r="AM90" s="65"/>
      <c r="AN90" s="65"/>
    </row>
    <row r="91" spans="2:40" ht="15" customHeight="1">
      <c r="C91" s="66"/>
      <c r="D91" s="48"/>
      <c r="E91" s="48"/>
      <c r="F91" s="48"/>
      <c r="G91" s="48"/>
      <c r="H91" s="48"/>
      <c r="I91" s="48"/>
      <c r="AF91" s="64"/>
      <c r="AG91" s="66"/>
      <c r="AH91" s="65"/>
      <c r="AI91" s="65"/>
      <c r="AJ91" s="65"/>
      <c r="AK91" s="65"/>
      <c r="AL91" s="65"/>
      <c r="AM91" s="65"/>
      <c r="AN91" s="65"/>
    </row>
    <row r="92" spans="2:40" ht="15" customHeight="1">
      <c r="D92" s="48"/>
      <c r="E92" s="48"/>
      <c r="F92" s="48"/>
      <c r="G92" s="48"/>
      <c r="H92" s="48"/>
      <c r="I92" s="48"/>
      <c r="AF92" s="64"/>
      <c r="AG92" s="66"/>
      <c r="AH92" s="65"/>
      <c r="AI92" s="65"/>
      <c r="AJ92" s="65"/>
      <c r="AK92" s="65"/>
      <c r="AL92" s="65"/>
      <c r="AM92" s="65"/>
      <c r="AN92" s="65"/>
    </row>
  </sheetData>
  <mergeCells count="32">
    <mergeCell ref="A1:AN1"/>
    <mergeCell ref="B9:I9"/>
    <mergeCell ref="B13:D17"/>
    <mergeCell ref="E13:AL13"/>
    <mergeCell ref="E14:H17"/>
    <mergeCell ref="I15:AJ15"/>
    <mergeCell ref="B29:D30"/>
    <mergeCell ref="E29:I30"/>
    <mergeCell ref="J29:P30"/>
    <mergeCell ref="Q29:AA30"/>
    <mergeCell ref="AB29:AK30"/>
    <mergeCell ref="B19:G20"/>
    <mergeCell ref="B22:H24"/>
    <mergeCell ref="I22:M24"/>
    <mergeCell ref="B27:AJ27"/>
    <mergeCell ref="H20:AJ20"/>
    <mergeCell ref="P35:V35"/>
    <mergeCell ref="W35:X35"/>
    <mergeCell ref="Y35:AK35"/>
    <mergeCell ref="A53:AN53"/>
    <mergeCell ref="B32:D35"/>
    <mergeCell ref="E32:I33"/>
    <mergeCell ref="J32:AE32"/>
    <mergeCell ref="J33:O33"/>
    <mergeCell ref="P33:V33"/>
    <mergeCell ref="W33:X33"/>
    <mergeCell ref="Y33:AK33"/>
    <mergeCell ref="E34:I35"/>
    <mergeCell ref="J34:AE34"/>
    <mergeCell ref="J35:O35"/>
    <mergeCell ref="B40:I41"/>
    <mergeCell ref="J40:AE41"/>
  </mergeCells>
  <phoneticPr fontId="2"/>
  <printOptions horizontalCentered="1"/>
  <pageMargins left="0.25" right="0.25" top="0.75" bottom="0.75" header="0.3" footer="0.3"/>
  <pageSetup paperSize="9" scale="101" fitToWidth="0"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48"/>
  <sheetViews>
    <sheetView showGridLines="0" view="pageBreakPreview" topLeftCell="A10" zoomScale="120" zoomScaleNormal="100" zoomScaleSheetLayoutView="120" zoomScalePageLayoutView="130" workbookViewId="0">
      <selection activeCell="AB15" sqref="AB15"/>
    </sheetView>
  </sheetViews>
  <sheetFormatPr defaultColWidth="2.375" defaultRowHeight="15" customHeight="1"/>
  <cols>
    <col min="1" max="16384" width="2.375" style="83"/>
  </cols>
  <sheetData>
    <row r="1" spans="1:40" ht="21" customHeight="1">
      <c r="A1" s="181" t="s">
        <v>50</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2"/>
      <c r="AC1" s="182"/>
      <c r="AD1" s="182"/>
      <c r="AE1" s="182"/>
      <c r="AF1" s="182"/>
      <c r="AG1" s="182"/>
      <c r="AH1" s="182"/>
      <c r="AI1" s="182"/>
      <c r="AJ1" s="182"/>
      <c r="AK1" s="182"/>
      <c r="AL1" s="182"/>
      <c r="AM1" s="182"/>
      <c r="AN1" s="182"/>
    </row>
    <row r="3" spans="1:40" ht="15" customHeight="1">
      <c r="B3" s="9" t="s">
        <v>1</v>
      </c>
      <c r="C3" s="10"/>
      <c r="D3" s="10"/>
      <c r="E3" s="10"/>
      <c r="F3" s="10"/>
      <c r="G3" s="10"/>
      <c r="H3" s="10"/>
      <c r="I3" s="10"/>
      <c r="J3" s="10"/>
      <c r="K3" s="10"/>
      <c r="L3" s="10"/>
      <c r="M3" s="20"/>
      <c r="N3" s="15"/>
      <c r="O3" s="15"/>
      <c r="P3" s="15"/>
      <c r="Q3" s="15"/>
      <c r="R3" s="56"/>
      <c r="V3" s="9" t="s">
        <v>2</v>
      </c>
      <c r="W3" s="15"/>
      <c r="X3" s="15"/>
      <c r="Y3" s="15"/>
      <c r="Z3" s="15"/>
      <c r="AA3" s="10"/>
      <c r="AB3" s="10"/>
      <c r="AC3" s="10"/>
      <c r="AD3" s="10"/>
      <c r="AE3" s="10"/>
      <c r="AF3" s="10"/>
      <c r="AG3" s="10"/>
      <c r="AH3" s="10"/>
      <c r="AI3" s="10"/>
      <c r="AJ3" s="11"/>
    </row>
    <row r="4" spans="1:40" ht="15" customHeight="1">
      <c r="B4" s="12"/>
      <c r="C4" s="13"/>
      <c r="D4" s="13"/>
      <c r="E4" s="13"/>
      <c r="F4" s="13"/>
      <c r="G4" s="13"/>
      <c r="H4" s="13"/>
      <c r="I4" s="13"/>
      <c r="J4" s="13"/>
      <c r="K4" s="13"/>
      <c r="L4" s="13"/>
      <c r="M4" s="21"/>
      <c r="N4" s="8"/>
      <c r="O4" s="8"/>
      <c r="P4" s="8"/>
      <c r="Q4" s="8"/>
      <c r="R4" s="17"/>
      <c r="V4" s="7"/>
      <c r="W4" s="8"/>
      <c r="X4" s="8"/>
      <c r="Y4" s="8"/>
      <c r="Z4" s="8"/>
      <c r="AA4" s="13"/>
      <c r="AB4" s="13"/>
      <c r="AC4" s="13"/>
      <c r="AD4" s="13"/>
      <c r="AE4" s="13"/>
      <c r="AF4" s="13"/>
      <c r="AG4" s="13"/>
      <c r="AH4" s="13"/>
      <c r="AI4" s="13"/>
      <c r="AJ4" s="14"/>
    </row>
    <row r="5" spans="1:40" ht="15" customHeight="1">
      <c r="B5" s="2"/>
      <c r="C5" s="2"/>
      <c r="D5" s="2"/>
      <c r="E5" s="2"/>
      <c r="F5" s="2"/>
      <c r="G5" s="2"/>
      <c r="H5" s="2"/>
      <c r="I5" s="2"/>
      <c r="J5" s="2"/>
      <c r="K5" s="2"/>
      <c r="L5" s="2"/>
      <c r="M5" s="2"/>
      <c r="N5" s="2"/>
      <c r="O5" s="2"/>
      <c r="P5" s="2"/>
      <c r="Q5" s="2"/>
      <c r="R5" s="2"/>
      <c r="S5" s="2"/>
      <c r="T5" s="2"/>
      <c r="U5" s="2"/>
      <c r="V5" s="2"/>
      <c r="W5" s="2"/>
      <c r="X5" s="2"/>
    </row>
    <row r="6" spans="1:40" ht="15" customHeight="1">
      <c r="B6" s="9" t="s">
        <v>3</v>
      </c>
      <c r="C6" s="10"/>
      <c r="D6" s="10"/>
      <c r="E6" s="10"/>
      <c r="F6" s="10"/>
      <c r="G6" s="10"/>
      <c r="H6" s="10"/>
      <c r="I6" s="10"/>
      <c r="J6" s="10"/>
      <c r="K6" s="10"/>
      <c r="L6" s="10"/>
      <c r="M6" s="10"/>
      <c r="N6" s="10"/>
      <c r="O6" s="10"/>
      <c r="P6" s="10"/>
      <c r="Q6" s="10"/>
      <c r="R6" s="11"/>
      <c r="S6" s="1"/>
      <c r="T6" s="22"/>
      <c r="U6" s="23"/>
      <c r="V6" s="9" t="s">
        <v>4</v>
      </c>
      <c r="W6" s="10"/>
      <c r="X6" s="10"/>
      <c r="Y6" s="10"/>
      <c r="Z6" s="10"/>
      <c r="AA6" s="15"/>
      <c r="AB6" s="15"/>
      <c r="AC6" s="15"/>
      <c r="AD6" s="15"/>
      <c r="AE6" s="15"/>
      <c r="AF6" s="15"/>
      <c r="AG6" s="15"/>
      <c r="AH6" s="15"/>
      <c r="AI6" s="15"/>
      <c r="AJ6" s="16"/>
    </row>
    <row r="7" spans="1:40" ht="15" customHeight="1">
      <c r="B7" s="12"/>
      <c r="C7" s="13"/>
      <c r="D7" s="13"/>
      <c r="E7" s="13"/>
      <c r="F7" s="13"/>
      <c r="G7" s="13"/>
      <c r="H7" s="13"/>
      <c r="I7" s="13"/>
      <c r="J7" s="13"/>
      <c r="K7" s="13"/>
      <c r="L7" s="13"/>
      <c r="M7" s="13"/>
      <c r="N7" s="13"/>
      <c r="O7" s="13"/>
      <c r="P7" s="13"/>
      <c r="Q7" s="13"/>
      <c r="R7" s="14"/>
      <c r="S7" s="1"/>
      <c r="T7" s="22"/>
      <c r="U7" s="23"/>
      <c r="V7" s="12"/>
      <c r="W7" s="13"/>
      <c r="X7" s="13"/>
      <c r="Y7" s="13"/>
      <c r="Z7" s="13"/>
      <c r="AA7" s="8"/>
      <c r="AB7" s="8"/>
      <c r="AC7" s="8"/>
      <c r="AD7" s="8"/>
      <c r="AE7" s="8"/>
      <c r="AF7" s="8"/>
      <c r="AG7" s="8"/>
      <c r="AH7" s="8"/>
      <c r="AI7" s="8"/>
      <c r="AJ7" s="17"/>
    </row>
    <row r="8" spans="1:40" ht="15" customHeight="1">
      <c r="B8" s="3"/>
      <c r="C8" s="3"/>
      <c r="D8" s="3"/>
      <c r="E8" s="3"/>
      <c r="F8" s="3"/>
      <c r="G8" s="3"/>
      <c r="H8" s="3"/>
      <c r="I8" s="3"/>
      <c r="J8" s="3"/>
      <c r="K8" s="3"/>
      <c r="L8" s="2"/>
      <c r="M8" s="2"/>
      <c r="N8" s="2"/>
      <c r="O8" s="2"/>
      <c r="P8" s="2"/>
      <c r="Q8" s="2"/>
      <c r="R8" s="2"/>
      <c r="S8" s="2"/>
    </row>
    <row r="9" spans="1:40" ht="15" customHeight="1">
      <c r="B9" s="183" t="s">
        <v>5</v>
      </c>
      <c r="C9" s="183"/>
      <c r="D9" s="183"/>
      <c r="E9" s="183"/>
      <c r="F9" s="183"/>
      <c r="G9" s="183"/>
      <c r="H9" s="183"/>
      <c r="I9" s="183"/>
      <c r="J9" s="3"/>
      <c r="K9" s="3"/>
      <c r="L9" s="2"/>
      <c r="M9" s="2"/>
      <c r="N9" s="2"/>
      <c r="O9" s="2"/>
      <c r="P9" s="2"/>
      <c r="Q9" s="2"/>
      <c r="R9" s="2"/>
      <c r="S9" s="2"/>
    </row>
    <row r="10" spans="1:40" ht="15" customHeight="1">
      <c r="B10" s="19"/>
      <c r="C10" s="19"/>
      <c r="D10" s="19"/>
      <c r="E10" s="19"/>
      <c r="F10" s="19"/>
      <c r="G10" s="19"/>
      <c r="H10" s="19"/>
      <c r="I10" s="19"/>
      <c r="J10" s="19"/>
      <c r="K10" s="19"/>
      <c r="L10" s="19"/>
      <c r="M10" s="19"/>
      <c r="N10" s="19"/>
    </row>
    <row r="11" spans="1:40" ht="15" customHeight="1">
      <c r="B11" s="49" t="s">
        <v>51</v>
      </c>
      <c r="E11" s="85"/>
      <c r="F11" s="85"/>
      <c r="G11" s="85"/>
      <c r="H11" s="85"/>
      <c r="I11" s="80"/>
      <c r="J11" s="80"/>
      <c r="K11" s="80"/>
      <c r="L11" s="80"/>
      <c r="M11" s="81"/>
      <c r="N11" s="81"/>
      <c r="O11" s="81"/>
      <c r="P11" s="81"/>
      <c r="Q11" s="81"/>
      <c r="R11" s="81"/>
      <c r="S11" s="81"/>
      <c r="T11" s="81"/>
      <c r="U11" s="81"/>
      <c r="V11" s="81"/>
      <c r="W11" s="81"/>
      <c r="X11" s="82"/>
      <c r="Y11" s="82"/>
      <c r="Z11" s="82"/>
      <c r="AA11" s="82"/>
      <c r="AB11" s="82"/>
      <c r="AC11" s="82"/>
      <c r="AD11" s="82"/>
      <c r="AE11" s="82"/>
      <c r="AF11" s="82"/>
      <c r="AG11" s="82"/>
      <c r="AH11" s="82"/>
      <c r="AI11" s="82"/>
      <c r="AJ11" s="82"/>
    </row>
    <row r="12" spans="1:40" ht="15" customHeight="1">
      <c r="E12" s="85"/>
      <c r="F12" s="85"/>
      <c r="G12" s="85"/>
      <c r="H12" s="85"/>
      <c r="I12" s="80"/>
      <c r="J12" s="80"/>
      <c r="K12" s="80"/>
      <c r="L12" s="80"/>
      <c r="M12" s="81"/>
      <c r="N12" s="81"/>
      <c r="O12" s="81"/>
      <c r="P12" s="81"/>
      <c r="Q12" s="81"/>
      <c r="R12" s="81"/>
      <c r="S12" s="81"/>
      <c r="T12" s="81"/>
      <c r="U12" s="81"/>
      <c r="V12" s="81"/>
      <c r="W12" s="81"/>
      <c r="X12" s="82"/>
      <c r="Y12" s="82"/>
      <c r="Z12" s="82"/>
      <c r="AA12" s="82"/>
      <c r="AB12" s="82"/>
      <c r="AC12" s="82"/>
      <c r="AD12" s="82"/>
      <c r="AE12" s="82"/>
      <c r="AF12" s="82"/>
      <c r="AG12" s="82"/>
      <c r="AH12" s="82"/>
      <c r="AI12" s="82"/>
      <c r="AJ12" s="82"/>
    </row>
    <row r="13" spans="1:40" ht="15" customHeight="1">
      <c r="B13" s="91" t="s">
        <v>39</v>
      </c>
      <c r="C13" s="92" t="s">
        <v>40</v>
      </c>
      <c r="E13" s="85"/>
      <c r="F13" s="85"/>
      <c r="G13" s="85"/>
      <c r="H13" s="85"/>
      <c r="I13" s="80"/>
      <c r="J13" s="80"/>
      <c r="K13" s="80"/>
      <c r="L13" s="80"/>
      <c r="M13" s="81"/>
      <c r="N13" s="81"/>
      <c r="O13" s="81"/>
      <c r="P13" s="81"/>
      <c r="Q13" s="81"/>
      <c r="R13" s="81"/>
      <c r="S13" s="81"/>
      <c r="T13" s="81"/>
      <c r="U13" s="81"/>
      <c r="V13" s="81"/>
      <c r="W13" s="81"/>
      <c r="X13" s="82"/>
      <c r="Y13" s="82"/>
      <c r="Z13" s="82"/>
      <c r="AA13" s="82"/>
      <c r="AB13" s="82"/>
      <c r="AC13" s="82"/>
      <c r="AD13" s="82"/>
      <c r="AE13" s="82"/>
      <c r="AF13" s="82"/>
      <c r="AG13" s="82"/>
      <c r="AH13" s="82"/>
      <c r="AI13" s="82"/>
      <c r="AJ13" s="82"/>
    </row>
    <row r="14" spans="1:40" ht="15" customHeight="1">
      <c r="B14" s="91" t="s">
        <v>39</v>
      </c>
      <c r="C14" s="92" t="s">
        <v>41</v>
      </c>
      <c r="E14" s="85"/>
      <c r="F14" s="85"/>
      <c r="G14" s="85"/>
      <c r="H14" s="85"/>
      <c r="I14" s="80"/>
      <c r="J14" s="80"/>
      <c r="K14" s="80"/>
      <c r="L14" s="80"/>
      <c r="M14" s="81"/>
      <c r="N14" s="81"/>
      <c r="O14" s="81"/>
      <c r="P14" s="81"/>
      <c r="Q14" s="81"/>
      <c r="R14" s="81"/>
      <c r="S14" s="81"/>
      <c r="T14" s="81"/>
      <c r="U14" s="81"/>
      <c r="V14" s="81"/>
      <c r="W14" s="81"/>
      <c r="X14" s="82"/>
      <c r="Y14" s="82"/>
      <c r="Z14" s="82"/>
      <c r="AA14" s="82"/>
      <c r="AB14" s="82"/>
      <c r="AC14" s="82"/>
      <c r="AD14" s="82"/>
      <c r="AE14" s="82"/>
      <c r="AF14" s="82"/>
      <c r="AG14" s="82"/>
      <c r="AH14" s="82"/>
      <c r="AI14" s="82"/>
      <c r="AJ14" s="82"/>
    </row>
    <row r="15" spans="1:40" ht="15" customHeight="1">
      <c r="B15" s="91" t="s">
        <v>39</v>
      </c>
      <c r="C15" s="92" t="s">
        <v>42</v>
      </c>
      <c r="E15" s="85"/>
      <c r="F15" s="85"/>
      <c r="G15" s="85"/>
      <c r="H15" s="85"/>
      <c r="I15" s="80"/>
      <c r="J15" s="80"/>
      <c r="K15" s="80"/>
      <c r="L15" s="80"/>
      <c r="M15" s="81"/>
      <c r="N15" s="81"/>
      <c r="O15" s="81"/>
      <c r="P15" s="81"/>
      <c r="Q15" s="81"/>
      <c r="R15" s="81"/>
      <c r="S15" s="81"/>
      <c r="T15" s="81"/>
      <c r="U15" s="81"/>
      <c r="V15" s="81"/>
      <c r="W15" s="81"/>
      <c r="X15" s="82"/>
      <c r="Y15" s="82"/>
      <c r="Z15" s="82"/>
      <c r="AA15" s="82"/>
      <c r="AB15" s="82"/>
      <c r="AC15" s="82"/>
      <c r="AD15" s="82"/>
      <c r="AE15" s="82"/>
      <c r="AF15" s="82"/>
      <c r="AG15" s="82"/>
      <c r="AH15" s="82"/>
      <c r="AI15" s="82"/>
      <c r="AJ15" s="82"/>
    </row>
    <row r="16" spans="1:40" ht="15" customHeight="1">
      <c r="B16" s="91" t="s">
        <v>39</v>
      </c>
      <c r="C16" s="92" t="s">
        <v>43</v>
      </c>
      <c r="E16" s="85"/>
      <c r="F16" s="85"/>
      <c r="G16" s="85"/>
      <c r="H16" s="85"/>
      <c r="I16" s="80"/>
      <c r="J16" s="80"/>
      <c r="K16" s="80"/>
      <c r="L16" s="80"/>
      <c r="M16" s="81"/>
      <c r="N16" s="81"/>
      <c r="O16" s="81"/>
      <c r="P16" s="81"/>
      <c r="Q16" s="81"/>
      <c r="R16" s="81"/>
      <c r="S16" s="81"/>
      <c r="T16" s="81"/>
      <c r="U16" s="81"/>
      <c r="V16" s="81"/>
      <c r="W16" s="81"/>
      <c r="X16" s="82"/>
      <c r="Y16" s="82"/>
      <c r="Z16" s="82"/>
      <c r="AA16" s="82"/>
      <c r="AB16" s="82"/>
      <c r="AC16" s="82"/>
      <c r="AD16" s="82"/>
      <c r="AE16" s="82"/>
      <c r="AF16" s="82"/>
      <c r="AG16" s="82"/>
      <c r="AH16" s="82"/>
      <c r="AI16" s="82"/>
      <c r="AJ16" s="82"/>
    </row>
    <row r="17" spans="2:40" ht="15" customHeight="1">
      <c r="B17" s="91" t="s">
        <v>39</v>
      </c>
      <c r="C17" s="92" t="s">
        <v>44</v>
      </c>
      <c r="E17" s="85"/>
      <c r="F17" s="85"/>
      <c r="G17" s="85"/>
      <c r="H17" s="85"/>
      <c r="I17" s="80"/>
      <c r="J17" s="80"/>
      <c r="K17" s="80"/>
      <c r="L17" s="80"/>
      <c r="M17" s="81"/>
      <c r="N17" s="81"/>
      <c r="O17" s="81"/>
      <c r="P17" s="81"/>
      <c r="Q17" s="81"/>
      <c r="R17" s="81"/>
      <c r="S17" s="81"/>
      <c r="T17" s="81"/>
      <c r="U17" s="81"/>
      <c r="V17" s="81"/>
      <c r="W17" s="81"/>
      <c r="X17" s="82"/>
      <c r="Y17" s="82"/>
      <c r="Z17" s="82"/>
      <c r="AA17" s="82"/>
      <c r="AB17" s="82"/>
      <c r="AC17" s="82"/>
      <c r="AD17" s="82"/>
      <c r="AE17" s="82"/>
      <c r="AF17" s="82"/>
      <c r="AG17" s="82"/>
      <c r="AH17" s="82"/>
      <c r="AI17" s="82"/>
      <c r="AJ17" s="82"/>
    </row>
    <row r="18" spans="2:40" ht="15" customHeight="1">
      <c r="B18" s="91" t="s">
        <v>39</v>
      </c>
      <c r="C18" s="92" t="s">
        <v>45</v>
      </c>
      <c r="E18" s="85"/>
      <c r="F18" s="85"/>
      <c r="G18" s="85"/>
      <c r="H18" s="85"/>
      <c r="I18" s="80"/>
      <c r="J18" s="80"/>
      <c r="K18" s="80"/>
      <c r="L18" s="80"/>
      <c r="M18" s="81"/>
      <c r="N18" s="81"/>
      <c r="O18" s="81"/>
      <c r="P18" s="81"/>
      <c r="Q18" s="81"/>
      <c r="R18" s="81"/>
      <c r="S18" s="81"/>
      <c r="T18" s="81"/>
      <c r="U18" s="81"/>
      <c r="V18" s="81"/>
      <c r="W18" s="81"/>
      <c r="X18" s="82"/>
      <c r="Y18" s="82"/>
      <c r="Z18" s="82"/>
      <c r="AA18" s="82"/>
      <c r="AB18" s="82"/>
      <c r="AC18" s="82"/>
      <c r="AD18" s="82"/>
      <c r="AE18" s="82"/>
      <c r="AF18" s="82"/>
      <c r="AG18" s="82"/>
      <c r="AH18" s="82"/>
      <c r="AI18" s="82"/>
      <c r="AJ18" s="82"/>
    </row>
    <row r="19" spans="2:40" ht="15" customHeight="1">
      <c r="B19" s="91" t="s">
        <v>39</v>
      </c>
      <c r="C19" s="92" t="s">
        <v>46</v>
      </c>
      <c r="E19" s="85"/>
      <c r="F19" s="85"/>
      <c r="G19" s="85"/>
      <c r="H19" s="85"/>
      <c r="I19" s="80"/>
      <c r="J19" s="80"/>
      <c r="K19" s="80"/>
      <c r="L19" s="80"/>
      <c r="M19" s="81"/>
      <c r="N19" s="81"/>
      <c r="O19" s="81"/>
      <c r="P19" s="81"/>
      <c r="Q19" s="81"/>
      <c r="R19" s="81"/>
      <c r="S19" s="81"/>
      <c r="T19" s="81"/>
      <c r="U19" s="81"/>
      <c r="V19" s="81"/>
      <c r="W19" s="81"/>
      <c r="X19" s="82"/>
      <c r="Y19" s="82"/>
      <c r="Z19" s="82"/>
      <c r="AA19" s="82"/>
      <c r="AB19" s="82"/>
      <c r="AC19" s="82"/>
      <c r="AD19" s="82"/>
      <c r="AE19" s="82"/>
      <c r="AF19" s="82"/>
      <c r="AG19" s="82"/>
      <c r="AH19" s="82"/>
      <c r="AI19" s="82"/>
      <c r="AJ19" s="82"/>
    </row>
    <row r="20" spans="2:40" ht="15" customHeight="1">
      <c r="B20" s="91" t="s">
        <v>39</v>
      </c>
      <c r="C20" s="92" t="s">
        <v>47</v>
      </c>
      <c r="E20" s="85"/>
      <c r="F20" s="85"/>
      <c r="G20" s="85"/>
      <c r="H20" s="85"/>
      <c r="I20" s="80"/>
      <c r="J20" s="80"/>
      <c r="K20" s="80"/>
      <c r="L20" s="80"/>
      <c r="M20" s="81"/>
      <c r="N20" s="81"/>
      <c r="O20" s="81"/>
      <c r="P20" s="81"/>
      <c r="Q20" s="81"/>
      <c r="R20" s="81"/>
      <c r="S20" s="81"/>
      <c r="T20" s="81"/>
      <c r="U20" s="81"/>
      <c r="V20" s="81"/>
      <c r="W20" s="81"/>
      <c r="X20" s="82"/>
      <c r="Y20" s="82"/>
      <c r="Z20" s="82"/>
      <c r="AA20" s="82"/>
      <c r="AB20" s="82"/>
      <c r="AC20" s="82"/>
      <c r="AD20" s="82"/>
      <c r="AE20" s="82"/>
      <c r="AF20" s="82"/>
      <c r="AG20" s="82"/>
      <c r="AH20" s="82"/>
      <c r="AI20" s="82"/>
      <c r="AJ20" s="82"/>
    </row>
    <row r="21" spans="2:40" ht="15" customHeight="1">
      <c r="B21" s="91" t="s">
        <v>39</v>
      </c>
      <c r="C21" s="92" t="s">
        <v>48</v>
      </c>
      <c r="E21" s="85"/>
      <c r="F21" s="85"/>
      <c r="G21" s="85"/>
      <c r="H21" s="85"/>
      <c r="I21" s="80"/>
      <c r="J21" s="80"/>
      <c r="K21" s="80"/>
      <c r="L21" s="80"/>
      <c r="M21" s="81"/>
      <c r="N21" s="81"/>
      <c r="O21" s="81"/>
      <c r="P21" s="81"/>
      <c r="Q21" s="81"/>
      <c r="R21" s="81"/>
      <c r="S21" s="81"/>
      <c r="T21" s="81"/>
      <c r="U21" s="81"/>
      <c r="V21" s="81"/>
      <c r="W21" s="81"/>
      <c r="X21" s="82"/>
      <c r="Y21" s="82"/>
      <c r="Z21" s="82"/>
      <c r="AA21" s="82"/>
      <c r="AB21" s="82"/>
      <c r="AC21" s="82"/>
      <c r="AD21" s="82"/>
      <c r="AE21" s="82"/>
      <c r="AF21" s="82"/>
      <c r="AG21" s="82"/>
      <c r="AH21" s="82"/>
      <c r="AI21" s="82"/>
      <c r="AJ21" s="82"/>
    </row>
    <row r="22" spans="2:40" ht="15" customHeight="1">
      <c r="B22" s="94" t="s">
        <v>39</v>
      </c>
      <c r="C22" s="92" t="s">
        <v>49</v>
      </c>
      <c r="E22" s="85"/>
      <c r="F22" s="85"/>
      <c r="G22" s="85"/>
      <c r="H22" s="85"/>
      <c r="I22" s="80"/>
      <c r="J22" s="80"/>
      <c r="K22" s="80"/>
      <c r="L22" s="80"/>
      <c r="M22" s="81"/>
      <c r="N22" s="81"/>
      <c r="O22" s="81"/>
      <c r="P22" s="81"/>
      <c r="Q22" s="81"/>
      <c r="R22" s="81"/>
      <c r="S22" s="81"/>
      <c r="T22" s="81"/>
      <c r="U22" s="81"/>
      <c r="V22" s="81"/>
      <c r="W22" s="81"/>
      <c r="X22" s="82"/>
      <c r="Y22" s="82"/>
      <c r="Z22" s="82"/>
      <c r="AA22" s="82"/>
      <c r="AB22" s="82"/>
      <c r="AC22" s="82"/>
      <c r="AD22" s="82"/>
      <c r="AE22" s="82"/>
      <c r="AF22" s="82"/>
      <c r="AG22" s="82"/>
      <c r="AH22" s="82"/>
      <c r="AI22" s="82"/>
      <c r="AJ22" s="82"/>
    </row>
    <row r="23" spans="2:40" ht="15" customHeight="1">
      <c r="E23" s="85"/>
      <c r="F23" s="85"/>
      <c r="G23" s="85"/>
      <c r="H23" s="85"/>
      <c r="I23" s="80"/>
      <c r="J23" s="80"/>
      <c r="K23" s="80"/>
      <c r="L23" s="80"/>
      <c r="M23" s="81"/>
      <c r="N23" s="81"/>
      <c r="O23" s="81"/>
      <c r="P23" s="81"/>
      <c r="Q23" s="81"/>
      <c r="R23" s="81"/>
      <c r="S23" s="81"/>
      <c r="T23" s="81"/>
      <c r="U23" s="81"/>
      <c r="V23" s="81"/>
      <c r="W23" s="81"/>
      <c r="X23" s="82"/>
      <c r="Y23" s="82"/>
      <c r="Z23" s="82"/>
      <c r="AA23" s="82"/>
      <c r="AB23" s="82"/>
      <c r="AC23" s="82"/>
      <c r="AD23" s="82"/>
      <c r="AE23" s="82"/>
      <c r="AF23" s="82"/>
      <c r="AG23" s="82"/>
      <c r="AH23" s="82"/>
      <c r="AI23" s="82"/>
      <c r="AJ23" s="82"/>
    </row>
    <row r="24" spans="2:40" ht="15" customHeight="1" thickBot="1">
      <c r="B24" s="49" t="s">
        <v>52</v>
      </c>
      <c r="AM24" s="65"/>
      <c r="AN24" s="65"/>
    </row>
    <row r="25" spans="2:40" ht="15" customHeight="1">
      <c r="B25" s="55"/>
      <c r="C25" s="50"/>
      <c r="D25" s="50"/>
      <c r="E25" s="50"/>
      <c r="F25" s="50"/>
      <c r="G25" s="50"/>
      <c r="H25" s="50"/>
      <c r="I25" s="50"/>
      <c r="J25" s="50"/>
      <c r="K25" s="61"/>
      <c r="L25" s="58"/>
      <c r="M25" s="50"/>
      <c r="N25" s="50"/>
      <c r="O25" s="50"/>
      <c r="P25" s="50"/>
      <c r="Q25" s="50"/>
      <c r="R25" s="50"/>
      <c r="S25" s="50"/>
      <c r="T25" s="50"/>
      <c r="U25" s="61"/>
      <c r="V25" s="58"/>
      <c r="W25" s="50"/>
      <c r="X25" s="50"/>
      <c r="Y25" s="50"/>
      <c r="Z25" s="50"/>
      <c r="AA25" s="50"/>
      <c r="AB25" s="50"/>
      <c r="AC25" s="50"/>
      <c r="AD25" s="50"/>
      <c r="AE25" s="51"/>
      <c r="AF25" s="64"/>
      <c r="AG25" s="66"/>
      <c r="AH25" s="65"/>
      <c r="AI25" s="65"/>
      <c r="AJ25" s="65"/>
      <c r="AK25" s="65"/>
      <c r="AL25" s="65"/>
      <c r="AM25" s="65"/>
      <c r="AN25" s="65"/>
    </row>
    <row r="26" spans="2:40" ht="15" customHeight="1">
      <c r="B26" s="54"/>
      <c r="C26" s="52"/>
      <c r="D26" s="52"/>
      <c r="E26" s="52"/>
      <c r="F26" s="52"/>
      <c r="G26" s="52"/>
      <c r="H26" s="52"/>
      <c r="I26" s="52"/>
      <c r="J26" s="52"/>
      <c r="K26" s="62"/>
      <c r="L26" s="59"/>
      <c r="M26" s="52"/>
      <c r="N26" s="52"/>
      <c r="O26" s="52"/>
      <c r="P26" s="52"/>
      <c r="Q26" s="52"/>
      <c r="R26" s="52"/>
      <c r="S26" s="52"/>
      <c r="T26" s="52"/>
      <c r="U26" s="62"/>
      <c r="V26" s="59"/>
      <c r="W26" s="52"/>
      <c r="X26" s="52"/>
      <c r="Y26" s="52"/>
      <c r="Z26" s="52"/>
      <c r="AA26" s="52"/>
      <c r="AB26" s="52"/>
      <c r="AC26" s="52"/>
      <c r="AD26" s="52"/>
      <c r="AE26" s="53"/>
      <c r="AF26" s="64"/>
      <c r="AH26" s="65"/>
      <c r="AI26" s="65"/>
      <c r="AJ26" s="65"/>
      <c r="AK26" s="65"/>
      <c r="AL26" s="65"/>
      <c r="AM26" s="65"/>
      <c r="AN26" s="65"/>
    </row>
    <row r="27" spans="2:40" ht="15" customHeight="1">
      <c r="B27" s="54"/>
      <c r="C27" s="52"/>
      <c r="D27" s="52"/>
      <c r="E27" s="52"/>
      <c r="F27" s="52"/>
      <c r="G27" s="52"/>
      <c r="H27" s="52"/>
      <c r="I27" s="52"/>
      <c r="J27" s="52"/>
      <c r="K27" s="62"/>
      <c r="L27" s="59"/>
      <c r="M27" s="52"/>
      <c r="N27" s="52"/>
      <c r="O27" s="52"/>
      <c r="P27" s="52"/>
      <c r="Q27" s="52"/>
      <c r="R27" s="52"/>
      <c r="S27" s="52"/>
      <c r="T27" s="52"/>
      <c r="U27" s="62"/>
      <c r="V27" s="59"/>
      <c r="W27" s="52"/>
      <c r="X27" s="52"/>
      <c r="Y27" s="52"/>
      <c r="Z27" s="52"/>
      <c r="AA27" s="52"/>
      <c r="AB27" s="52"/>
      <c r="AC27" s="52"/>
      <c r="AD27" s="52"/>
      <c r="AE27" s="53"/>
    </row>
    <row r="28" spans="2:40" ht="15" customHeight="1">
      <c r="B28" s="54"/>
      <c r="C28" s="52"/>
      <c r="D28" s="52"/>
      <c r="E28" s="52"/>
      <c r="F28" s="52"/>
      <c r="G28" s="52"/>
      <c r="H28" s="52"/>
      <c r="I28" s="52"/>
      <c r="J28" s="52"/>
      <c r="K28" s="62"/>
      <c r="L28" s="59"/>
      <c r="M28" s="52"/>
      <c r="N28" s="52"/>
      <c r="O28" s="52"/>
      <c r="P28" s="52"/>
      <c r="Q28" s="52"/>
      <c r="R28" s="52"/>
      <c r="S28" s="52"/>
      <c r="T28" s="52"/>
      <c r="U28" s="62"/>
      <c r="V28" s="59"/>
      <c r="W28" s="52"/>
      <c r="X28" s="52"/>
      <c r="Y28" s="52"/>
      <c r="Z28" s="52"/>
      <c r="AA28" s="52"/>
      <c r="AB28" s="52"/>
      <c r="AC28" s="52"/>
      <c r="AD28" s="52"/>
      <c r="AE28" s="53"/>
      <c r="AF28" s="64"/>
      <c r="AG28" s="66"/>
      <c r="AH28" s="65"/>
      <c r="AI28" s="65"/>
      <c r="AJ28" s="65"/>
      <c r="AK28" s="65"/>
      <c r="AL28" s="65"/>
      <c r="AM28" s="65"/>
      <c r="AN28" s="65"/>
    </row>
    <row r="29" spans="2:40" ht="15" customHeight="1">
      <c r="B29" s="54"/>
      <c r="C29" s="52"/>
      <c r="D29" s="52"/>
      <c r="E29" s="52"/>
      <c r="F29" s="52"/>
      <c r="G29" s="52"/>
      <c r="H29" s="52"/>
      <c r="I29" s="52"/>
      <c r="J29" s="52"/>
      <c r="K29" s="62"/>
      <c r="L29" s="59"/>
      <c r="M29" s="52"/>
      <c r="N29" s="52"/>
      <c r="O29" s="52"/>
      <c r="P29" s="52"/>
      <c r="Q29" s="52"/>
      <c r="R29" s="52"/>
      <c r="S29" s="52"/>
      <c r="T29" s="52"/>
      <c r="U29" s="62"/>
      <c r="V29" s="59"/>
      <c r="W29" s="52"/>
      <c r="X29" s="52"/>
      <c r="Y29" s="52"/>
      <c r="Z29" s="52"/>
      <c r="AA29" s="52"/>
      <c r="AB29" s="52"/>
      <c r="AC29" s="52"/>
      <c r="AD29" s="52"/>
      <c r="AE29" s="53"/>
      <c r="AM29" s="65"/>
      <c r="AN29" s="65"/>
    </row>
    <row r="30" spans="2:40" ht="15" customHeight="1">
      <c r="B30" s="54"/>
      <c r="C30" s="52"/>
      <c r="D30" s="52"/>
      <c r="E30" s="52"/>
      <c r="F30" s="52"/>
      <c r="G30" s="52"/>
      <c r="H30" s="52"/>
      <c r="I30" s="52"/>
      <c r="J30" s="52"/>
      <c r="K30" s="62"/>
      <c r="L30" s="59"/>
      <c r="M30" s="52"/>
      <c r="N30" s="52"/>
      <c r="O30" s="52"/>
      <c r="P30" s="52"/>
      <c r="Q30" s="52"/>
      <c r="R30" s="52"/>
      <c r="S30" s="52"/>
      <c r="T30" s="52"/>
      <c r="U30" s="62"/>
      <c r="V30" s="59"/>
      <c r="W30" s="52"/>
      <c r="X30" s="52"/>
      <c r="Y30" s="52"/>
      <c r="Z30" s="52"/>
      <c r="AA30" s="52"/>
      <c r="AB30" s="52"/>
      <c r="AC30" s="52"/>
      <c r="AD30" s="52"/>
      <c r="AE30" s="53"/>
      <c r="AF30" s="64"/>
      <c r="AG30" s="65"/>
      <c r="AH30" s="65"/>
      <c r="AI30" s="65"/>
      <c r="AJ30" s="65"/>
      <c r="AK30" s="65"/>
      <c r="AL30" s="65"/>
      <c r="AM30" s="65"/>
      <c r="AN30" s="65"/>
    </row>
    <row r="31" spans="2:40" ht="15" customHeight="1">
      <c r="B31" s="54"/>
      <c r="C31" s="52"/>
      <c r="D31" s="52"/>
      <c r="E31" s="52"/>
      <c r="F31" s="52"/>
      <c r="G31" s="52"/>
      <c r="H31" s="52"/>
      <c r="I31" s="52"/>
      <c r="J31" s="52"/>
      <c r="K31" s="62"/>
      <c r="L31" s="59"/>
      <c r="M31" s="52"/>
      <c r="N31" s="52"/>
      <c r="O31" s="52"/>
      <c r="P31" s="52"/>
      <c r="Q31" s="52"/>
      <c r="R31" s="52"/>
      <c r="S31" s="52"/>
      <c r="T31" s="52"/>
      <c r="U31" s="62"/>
      <c r="V31" s="59"/>
      <c r="W31" s="52"/>
      <c r="X31" s="52"/>
      <c r="Y31" s="52"/>
      <c r="Z31" s="52"/>
      <c r="AA31" s="52"/>
      <c r="AB31" s="52"/>
      <c r="AC31" s="52"/>
      <c r="AD31" s="52"/>
      <c r="AE31" s="53"/>
      <c r="AF31" s="64"/>
      <c r="AN31" s="65"/>
    </row>
    <row r="32" spans="2:40" ht="15" customHeight="1">
      <c r="B32" s="54"/>
      <c r="C32" s="52"/>
      <c r="D32" s="52"/>
      <c r="E32" s="52"/>
      <c r="F32" s="52"/>
      <c r="G32" s="52"/>
      <c r="H32" s="52"/>
      <c r="I32" s="52"/>
      <c r="J32" s="52"/>
      <c r="K32" s="62"/>
      <c r="L32" s="59"/>
      <c r="M32" s="52"/>
      <c r="N32" s="52"/>
      <c r="O32" s="52"/>
      <c r="P32" s="52"/>
      <c r="Q32" s="52"/>
      <c r="R32" s="52"/>
      <c r="S32" s="52"/>
      <c r="T32" s="52"/>
      <c r="U32" s="62"/>
      <c r="V32" s="59"/>
      <c r="W32" s="52"/>
      <c r="X32" s="52"/>
      <c r="Y32" s="52"/>
      <c r="Z32" s="52"/>
      <c r="AA32" s="52"/>
      <c r="AB32" s="52"/>
      <c r="AC32" s="52"/>
      <c r="AD32" s="52"/>
      <c r="AE32" s="53"/>
      <c r="AN32" s="65"/>
    </row>
    <row r="33" spans="2:40" ht="15" customHeight="1">
      <c r="B33" s="54"/>
      <c r="C33" s="52"/>
      <c r="D33" s="52"/>
      <c r="E33" s="52"/>
      <c r="F33" s="52"/>
      <c r="G33" s="52"/>
      <c r="H33" s="52"/>
      <c r="I33" s="52"/>
      <c r="J33" s="52"/>
      <c r="K33" s="62"/>
      <c r="L33" s="59"/>
      <c r="M33" s="52"/>
      <c r="N33" s="52"/>
      <c r="O33" s="52"/>
      <c r="P33" s="52"/>
      <c r="Q33" s="52"/>
      <c r="R33" s="52"/>
      <c r="S33" s="52"/>
      <c r="T33" s="52"/>
      <c r="U33" s="62"/>
      <c r="V33" s="59"/>
      <c r="W33" s="52"/>
      <c r="X33" s="52"/>
      <c r="Y33" s="52"/>
      <c r="Z33" s="52"/>
      <c r="AA33" s="52"/>
      <c r="AB33" s="52"/>
      <c r="AC33" s="52"/>
      <c r="AD33" s="52"/>
      <c r="AE33" s="53"/>
      <c r="AN33" s="65"/>
    </row>
    <row r="34" spans="2:40" ht="15" customHeight="1" thickBot="1">
      <c r="B34" s="57"/>
      <c r="C34" s="35"/>
      <c r="D34" s="35"/>
      <c r="E34" s="35"/>
      <c r="F34" s="35"/>
      <c r="G34" s="35"/>
      <c r="H34" s="35"/>
      <c r="I34" s="35"/>
      <c r="J34" s="35"/>
      <c r="K34" s="63"/>
      <c r="L34" s="60"/>
      <c r="M34" s="35"/>
      <c r="N34" s="35"/>
      <c r="O34" s="35"/>
      <c r="P34" s="35"/>
      <c r="Q34" s="35"/>
      <c r="R34" s="35"/>
      <c r="S34" s="35"/>
      <c r="T34" s="35"/>
      <c r="U34" s="63"/>
      <c r="V34" s="60"/>
      <c r="W34" s="35"/>
      <c r="X34" s="35"/>
      <c r="Y34" s="35"/>
      <c r="Z34" s="35"/>
      <c r="AA34" s="35"/>
      <c r="AB34" s="35"/>
      <c r="AC34" s="35"/>
      <c r="AD34" s="35"/>
      <c r="AE34" s="34"/>
      <c r="AN34" s="65"/>
    </row>
    <row r="35" spans="2:40" ht="15" customHeight="1">
      <c r="AN35" s="65"/>
    </row>
    <row r="36" spans="2:40" ht="15" customHeight="1" thickBot="1">
      <c r="B36" s="49" t="s">
        <v>53</v>
      </c>
    </row>
    <row r="37" spans="2:40" ht="15" customHeight="1">
      <c r="B37" s="55"/>
      <c r="C37" s="50"/>
      <c r="D37" s="50"/>
      <c r="E37" s="50"/>
      <c r="F37" s="50"/>
      <c r="G37" s="50"/>
      <c r="H37" s="50"/>
      <c r="I37" s="50"/>
      <c r="J37" s="50"/>
      <c r="K37" s="61"/>
      <c r="L37" s="58"/>
      <c r="M37" s="50"/>
      <c r="N37" s="50"/>
      <c r="O37" s="50"/>
      <c r="P37" s="50"/>
      <c r="Q37" s="50"/>
      <c r="R37" s="50"/>
      <c r="S37" s="50"/>
      <c r="T37" s="50"/>
      <c r="U37" s="61"/>
      <c r="V37" s="58"/>
      <c r="W37" s="50"/>
      <c r="X37" s="50"/>
      <c r="Y37" s="50"/>
      <c r="Z37" s="50"/>
      <c r="AA37" s="50"/>
      <c r="AB37" s="50"/>
      <c r="AC37" s="50"/>
      <c r="AD37" s="50"/>
      <c r="AE37" s="51"/>
      <c r="AF37" s="64"/>
      <c r="AM37" s="65"/>
      <c r="AN37" s="65"/>
    </row>
    <row r="38" spans="2:40" ht="15" customHeight="1">
      <c r="B38" s="54"/>
      <c r="C38" s="52"/>
      <c r="D38" s="52"/>
      <c r="E38" s="52"/>
      <c r="F38" s="52"/>
      <c r="G38" s="52"/>
      <c r="H38" s="52"/>
      <c r="I38" s="52"/>
      <c r="J38" s="52"/>
      <c r="K38" s="62"/>
      <c r="L38" s="59"/>
      <c r="M38" s="52"/>
      <c r="N38" s="52"/>
      <c r="O38" s="52"/>
      <c r="P38" s="52"/>
      <c r="Q38" s="52"/>
      <c r="R38" s="52"/>
      <c r="S38" s="52"/>
      <c r="T38" s="52"/>
      <c r="U38" s="62"/>
      <c r="V38" s="59"/>
      <c r="W38" s="52"/>
      <c r="X38" s="52"/>
      <c r="Y38" s="52"/>
      <c r="Z38" s="52"/>
      <c r="AA38" s="52"/>
      <c r="AB38" s="52"/>
      <c r="AC38" s="52"/>
      <c r="AD38" s="52"/>
      <c r="AE38" s="53"/>
      <c r="AM38" s="65"/>
      <c r="AN38" s="65"/>
    </row>
    <row r="39" spans="2:40" ht="15" customHeight="1">
      <c r="B39" s="54"/>
      <c r="C39" s="52"/>
      <c r="D39" s="52"/>
      <c r="E39" s="52"/>
      <c r="F39" s="52"/>
      <c r="G39" s="52"/>
      <c r="H39" s="52"/>
      <c r="I39" s="52"/>
      <c r="J39" s="52"/>
      <c r="K39" s="62"/>
      <c r="L39" s="59"/>
      <c r="M39" s="52"/>
      <c r="N39" s="52"/>
      <c r="O39" s="52"/>
      <c r="P39" s="52"/>
      <c r="Q39" s="52"/>
      <c r="R39" s="52"/>
      <c r="S39" s="52"/>
      <c r="T39" s="52"/>
      <c r="U39" s="62"/>
      <c r="V39" s="59"/>
      <c r="W39" s="52"/>
      <c r="X39" s="52"/>
      <c r="Y39" s="52"/>
      <c r="Z39" s="52"/>
      <c r="AA39" s="52"/>
      <c r="AB39" s="52"/>
      <c r="AC39" s="52"/>
      <c r="AD39" s="52"/>
      <c r="AE39" s="53"/>
      <c r="AF39" s="64"/>
      <c r="AM39" s="65"/>
      <c r="AN39" s="65"/>
    </row>
    <row r="40" spans="2:40" ht="15" customHeight="1">
      <c r="B40" s="54"/>
      <c r="C40" s="52"/>
      <c r="D40" s="52"/>
      <c r="E40" s="52"/>
      <c r="F40" s="52"/>
      <c r="G40" s="52"/>
      <c r="H40" s="52"/>
      <c r="I40" s="52"/>
      <c r="J40" s="52"/>
      <c r="K40" s="62"/>
      <c r="L40" s="59"/>
      <c r="M40" s="52"/>
      <c r="N40" s="52"/>
      <c r="O40" s="52"/>
      <c r="P40" s="52"/>
      <c r="Q40" s="52"/>
      <c r="R40" s="52"/>
      <c r="S40" s="52"/>
      <c r="T40" s="52"/>
      <c r="U40" s="62"/>
      <c r="V40" s="59"/>
      <c r="W40" s="52"/>
      <c r="X40" s="52"/>
      <c r="Y40" s="52"/>
      <c r="Z40" s="52"/>
      <c r="AA40" s="52"/>
      <c r="AB40" s="52"/>
      <c r="AC40" s="52"/>
      <c r="AD40" s="52"/>
      <c r="AE40" s="53"/>
      <c r="AF40" s="64"/>
    </row>
    <row r="41" spans="2:40" ht="15" customHeight="1">
      <c r="B41" s="54"/>
      <c r="C41" s="52"/>
      <c r="D41" s="52"/>
      <c r="E41" s="52"/>
      <c r="F41" s="52"/>
      <c r="G41" s="52"/>
      <c r="H41" s="52"/>
      <c r="I41" s="52"/>
      <c r="J41" s="52"/>
      <c r="K41" s="62"/>
      <c r="L41" s="59"/>
      <c r="M41" s="52"/>
      <c r="N41" s="52"/>
      <c r="O41" s="52"/>
      <c r="P41" s="52"/>
      <c r="Q41" s="52"/>
      <c r="R41" s="52"/>
      <c r="S41" s="52"/>
      <c r="T41" s="52"/>
      <c r="U41" s="62"/>
      <c r="V41" s="59"/>
      <c r="W41" s="52"/>
      <c r="X41" s="52"/>
      <c r="Y41" s="52"/>
      <c r="Z41" s="52"/>
      <c r="AA41" s="52"/>
      <c r="AB41" s="52"/>
      <c r="AC41" s="52"/>
      <c r="AD41" s="52"/>
      <c r="AE41" s="53"/>
      <c r="AF41" s="64"/>
      <c r="AG41" s="66"/>
      <c r="AH41" s="65"/>
      <c r="AI41" s="65"/>
      <c r="AJ41" s="65"/>
      <c r="AK41" s="65"/>
      <c r="AL41" s="65"/>
      <c r="AM41" s="65"/>
      <c r="AN41" s="65"/>
    </row>
    <row r="42" spans="2:40" ht="15" customHeight="1">
      <c r="B42" s="54"/>
      <c r="C42" s="52"/>
      <c r="D42" s="52"/>
      <c r="E42" s="52"/>
      <c r="F42" s="52"/>
      <c r="G42" s="52"/>
      <c r="H42" s="52"/>
      <c r="I42" s="52"/>
      <c r="J42" s="52"/>
      <c r="K42" s="62"/>
      <c r="L42" s="59"/>
      <c r="M42" s="52"/>
      <c r="N42" s="52"/>
      <c r="O42" s="52"/>
      <c r="P42" s="52"/>
      <c r="Q42" s="52"/>
      <c r="R42" s="52"/>
      <c r="S42" s="52"/>
      <c r="T42" s="52"/>
      <c r="U42" s="62"/>
      <c r="V42" s="59"/>
      <c r="W42" s="52"/>
      <c r="X42" s="52"/>
      <c r="Y42" s="52"/>
      <c r="Z42" s="52"/>
      <c r="AA42" s="52"/>
      <c r="AB42" s="52"/>
      <c r="AC42" s="52"/>
      <c r="AD42" s="52"/>
      <c r="AE42" s="53"/>
      <c r="AF42" s="64"/>
      <c r="AH42" s="65"/>
      <c r="AI42" s="65"/>
      <c r="AJ42" s="65"/>
      <c r="AK42" s="65"/>
      <c r="AL42" s="65"/>
      <c r="AM42" s="65"/>
      <c r="AN42" s="65"/>
    </row>
    <row r="43" spans="2:40" ht="15" customHeight="1">
      <c r="B43" s="54"/>
      <c r="C43" s="52"/>
      <c r="D43" s="52"/>
      <c r="E43" s="52"/>
      <c r="F43" s="52"/>
      <c r="G43" s="52"/>
      <c r="H43" s="52"/>
      <c r="I43" s="52"/>
      <c r="J43" s="52"/>
      <c r="K43" s="62"/>
      <c r="L43" s="59"/>
      <c r="M43" s="52"/>
      <c r="N43" s="52"/>
      <c r="O43" s="52"/>
      <c r="P43" s="52"/>
      <c r="Q43" s="52"/>
      <c r="R43" s="52"/>
      <c r="S43" s="52"/>
      <c r="T43" s="52"/>
      <c r="U43" s="62"/>
      <c r="V43" s="59"/>
      <c r="W43" s="52"/>
      <c r="X43" s="52"/>
      <c r="Y43" s="52"/>
      <c r="Z43" s="52"/>
      <c r="AA43" s="52"/>
      <c r="AB43" s="52"/>
      <c r="AC43" s="52"/>
      <c r="AD43" s="52"/>
      <c r="AE43" s="53"/>
      <c r="AF43" s="64"/>
      <c r="AG43" s="66"/>
      <c r="AH43" s="65"/>
      <c r="AI43" s="65"/>
      <c r="AJ43" s="65"/>
      <c r="AK43" s="65"/>
      <c r="AL43" s="65"/>
      <c r="AM43" s="65"/>
      <c r="AN43" s="65"/>
    </row>
    <row r="44" spans="2:40" ht="15" customHeight="1">
      <c r="B44" s="54"/>
      <c r="C44" s="52"/>
      <c r="D44" s="52"/>
      <c r="E44" s="52"/>
      <c r="F44" s="52"/>
      <c r="G44" s="52"/>
      <c r="H44" s="52"/>
      <c r="I44" s="52"/>
      <c r="J44" s="52"/>
      <c r="K44" s="62"/>
      <c r="L44" s="59"/>
      <c r="M44" s="52"/>
      <c r="N44" s="52"/>
      <c r="O44" s="52"/>
      <c r="P44" s="52"/>
      <c r="Q44" s="52"/>
      <c r="R44" s="52"/>
      <c r="S44" s="52"/>
      <c r="T44" s="52"/>
      <c r="U44" s="62"/>
      <c r="V44" s="59"/>
      <c r="W44" s="52"/>
      <c r="X44" s="52"/>
      <c r="Y44" s="52"/>
      <c r="Z44" s="52"/>
      <c r="AA44" s="52"/>
      <c r="AB44" s="52"/>
      <c r="AC44" s="52"/>
      <c r="AD44" s="52"/>
      <c r="AE44" s="53"/>
      <c r="AF44" s="64"/>
      <c r="AH44" s="65"/>
      <c r="AI44" s="65"/>
      <c r="AJ44" s="65"/>
      <c r="AK44" s="65"/>
      <c r="AL44" s="65"/>
      <c r="AM44" s="65"/>
      <c r="AN44" s="65"/>
    </row>
    <row r="45" spans="2:40" ht="15" customHeight="1">
      <c r="B45" s="54"/>
      <c r="C45" s="52"/>
      <c r="D45" s="52"/>
      <c r="E45" s="52"/>
      <c r="F45" s="52"/>
      <c r="G45" s="52"/>
      <c r="H45" s="52"/>
      <c r="I45" s="52"/>
      <c r="J45" s="52"/>
      <c r="K45" s="62"/>
      <c r="L45" s="59"/>
      <c r="M45" s="52"/>
      <c r="N45" s="52"/>
      <c r="O45" s="52"/>
      <c r="P45" s="52"/>
      <c r="Q45" s="52"/>
      <c r="R45" s="52"/>
      <c r="S45" s="52"/>
      <c r="T45" s="52"/>
      <c r="U45" s="62"/>
      <c r="V45" s="59"/>
      <c r="W45" s="52"/>
      <c r="X45" s="52"/>
      <c r="Y45" s="52"/>
      <c r="Z45" s="52"/>
      <c r="AA45" s="52"/>
      <c r="AB45" s="52"/>
      <c r="AC45" s="52"/>
      <c r="AD45" s="52"/>
      <c r="AE45" s="53"/>
      <c r="AF45" s="64"/>
      <c r="AG45" s="66"/>
      <c r="AH45" s="65"/>
      <c r="AI45" s="65"/>
      <c r="AJ45" s="65"/>
      <c r="AK45" s="65"/>
      <c r="AL45" s="65"/>
      <c r="AM45" s="65"/>
      <c r="AN45" s="65"/>
    </row>
    <row r="46" spans="2:40" ht="15" customHeight="1" thickBot="1">
      <c r="B46" s="57"/>
      <c r="C46" s="35"/>
      <c r="D46" s="35"/>
      <c r="E46" s="35"/>
      <c r="F46" s="35"/>
      <c r="G46" s="35"/>
      <c r="H46" s="35"/>
      <c r="I46" s="35"/>
      <c r="J46" s="35"/>
      <c r="K46" s="63"/>
      <c r="L46" s="60"/>
      <c r="M46" s="35"/>
      <c r="N46" s="35"/>
      <c r="O46" s="35"/>
      <c r="P46" s="35"/>
      <c r="Q46" s="35"/>
      <c r="R46" s="35"/>
      <c r="S46" s="35"/>
      <c r="T46" s="35"/>
      <c r="U46" s="63"/>
      <c r="V46" s="60"/>
      <c r="W46" s="35"/>
      <c r="X46" s="35"/>
      <c r="Y46" s="35"/>
      <c r="Z46" s="35"/>
      <c r="AA46" s="35"/>
      <c r="AB46" s="35"/>
      <c r="AC46" s="35"/>
      <c r="AD46" s="35"/>
      <c r="AE46" s="34"/>
      <c r="AF46" s="64"/>
      <c r="AH46" s="65"/>
      <c r="AI46" s="65"/>
      <c r="AJ46" s="65"/>
      <c r="AK46" s="65"/>
      <c r="AL46" s="65"/>
    </row>
    <row r="48" spans="2:40" ht="15" customHeight="1">
      <c r="D48" s="65"/>
      <c r="E48" s="65"/>
      <c r="F48" s="65"/>
      <c r="G48" s="65"/>
      <c r="H48" s="65"/>
    </row>
  </sheetData>
  <mergeCells count="2">
    <mergeCell ref="A1:AN1"/>
    <mergeCell ref="B9:I9"/>
  </mergeCells>
  <phoneticPr fontId="2"/>
  <printOptions horizontalCentered="1"/>
  <pageMargins left="0.25" right="0.25" top="0.75" bottom="0.75" header="0.3" footer="0.3"/>
  <pageSetup paperSize="9" scale="101" fitToWidth="0" orientation="portrait" horizontalDpi="429496729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51"/>
  <sheetViews>
    <sheetView showGridLines="0" tabSelected="1" view="pageBreakPreview" topLeftCell="A3" zoomScaleNormal="100" zoomScaleSheetLayoutView="100" zoomScalePageLayoutView="130" workbookViewId="0">
      <selection activeCell="F15" sqref="F15"/>
    </sheetView>
  </sheetViews>
  <sheetFormatPr defaultColWidth="2.375" defaultRowHeight="15" customHeight="1"/>
  <cols>
    <col min="1" max="43" width="2.375" style="83"/>
    <col min="44" max="44" width="42.625" style="83" customWidth="1"/>
    <col min="45" max="16384" width="2.375" style="83"/>
  </cols>
  <sheetData>
    <row r="1" spans="2:43" ht="21" customHeight="1">
      <c r="B1" s="96"/>
      <c r="C1" s="96"/>
      <c r="D1" s="96"/>
      <c r="E1" s="181" t="s">
        <v>50</v>
      </c>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c r="AN1" s="97"/>
      <c r="AO1" s="97"/>
      <c r="AP1" s="97"/>
      <c r="AQ1" s="97"/>
    </row>
    <row r="3" spans="2:43" ht="15" customHeight="1">
      <c r="D3" s="9" t="s">
        <v>1</v>
      </c>
      <c r="E3" s="10"/>
      <c r="F3" s="10"/>
      <c r="G3" s="10"/>
      <c r="H3" s="10"/>
      <c r="I3" s="10"/>
      <c r="J3" s="10"/>
      <c r="K3" s="10"/>
      <c r="L3" s="10"/>
      <c r="M3" s="10"/>
      <c r="N3" s="10"/>
      <c r="O3" s="20"/>
      <c r="P3" s="15"/>
      <c r="Q3" s="15"/>
      <c r="R3" s="15"/>
      <c r="S3" s="15"/>
      <c r="T3" s="56"/>
      <c r="X3" s="9" t="s">
        <v>2</v>
      </c>
      <c r="Y3" s="15"/>
      <c r="Z3" s="15"/>
      <c r="AA3" s="15"/>
      <c r="AB3" s="15"/>
      <c r="AC3" s="10"/>
      <c r="AD3" s="10"/>
      <c r="AE3" s="10"/>
      <c r="AF3" s="10"/>
      <c r="AG3" s="10"/>
      <c r="AH3" s="10"/>
      <c r="AI3" s="10"/>
      <c r="AJ3" s="10"/>
      <c r="AK3" s="10"/>
      <c r="AL3" s="11"/>
    </row>
    <row r="4" spans="2:43" s="102" customFormat="1" ht="15" customHeight="1">
      <c r="D4" s="206"/>
      <c r="E4" s="207"/>
      <c r="F4" s="207"/>
      <c r="G4" s="207"/>
      <c r="H4" s="207"/>
      <c r="I4" s="207"/>
      <c r="J4" s="207"/>
      <c r="K4" s="207"/>
      <c r="L4" s="207"/>
      <c r="M4" s="207"/>
      <c r="N4" s="207"/>
      <c r="O4" s="207"/>
      <c r="P4" s="207"/>
      <c r="Q4" s="207"/>
      <c r="R4" s="207"/>
      <c r="S4" s="207"/>
      <c r="T4" s="208"/>
      <c r="X4" s="98"/>
      <c r="Y4" s="209">
        <v>2713</v>
      </c>
      <c r="Z4" s="209"/>
      <c r="AA4" s="209"/>
      <c r="AB4" s="99" t="s">
        <v>54</v>
      </c>
      <c r="AC4" s="210"/>
      <c r="AD4" s="210"/>
      <c r="AE4" s="210"/>
      <c r="AF4" s="210"/>
      <c r="AG4" s="210"/>
      <c r="AH4" s="99" t="s">
        <v>54</v>
      </c>
      <c r="AI4" s="103"/>
      <c r="AJ4" s="99"/>
      <c r="AK4" s="99"/>
      <c r="AL4" s="100"/>
    </row>
    <row r="5" spans="2:43" ht="15" customHeight="1">
      <c r="D5" s="2"/>
      <c r="E5" s="2"/>
      <c r="F5" s="2"/>
      <c r="G5" s="2"/>
      <c r="H5" s="2"/>
      <c r="I5" s="2"/>
      <c r="J5" s="2"/>
      <c r="K5" s="2"/>
      <c r="L5" s="2"/>
      <c r="M5" s="2"/>
      <c r="N5" s="2"/>
      <c r="O5" s="2"/>
      <c r="P5" s="2"/>
      <c r="Q5" s="2"/>
      <c r="R5" s="2"/>
      <c r="S5" s="2"/>
      <c r="T5" s="2"/>
      <c r="U5" s="2"/>
      <c r="V5" s="2"/>
      <c r="W5" s="2"/>
      <c r="X5" s="2"/>
      <c r="Y5" s="2"/>
      <c r="Z5" s="2"/>
    </row>
    <row r="6" spans="2:43" ht="15" customHeight="1">
      <c r="D6" s="9" t="s">
        <v>3</v>
      </c>
      <c r="E6" s="10"/>
      <c r="F6" s="10"/>
      <c r="G6" s="10"/>
      <c r="H6" s="10"/>
      <c r="I6" s="10"/>
      <c r="J6" s="10"/>
      <c r="K6" s="10"/>
      <c r="L6" s="10"/>
      <c r="M6" s="10"/>
      <c r="N6" s="10"/>
      <c r="O6" s="10"/>
      <c r="P6" s="10"/>
      <c r="Q6" s="10"/>
      <c r="R6" s="10"/>
      <c r="S6" s="10"/>
      <c r="T6" s="11"/>
      <c r="U6" s="1"/>
      <c r="V6" s="22"/>
      <c r="W6" s="23"/>
      <c r="X6" s="9" t="s">
        <v>4</v>
      </c>
      <c r="Y6" s="10"/>
      <c r="Z6" s="10"/>
      <c r="AA6" s="10"/>
      <c r="AB6" s="10"/>
      <c r="AC6" s="15"/>
      <c r="AD6" s="15"/>
      <c r="AE6" s="15"/>
      <c r="AF6" s="15"/>
      <c r="AG6" s="15"/>
      <c r="AH6" s="15"/>
      <c r="AI6" s="15"/>
      <c r="AJ6" s="15"/>
      <c r="AK6" s="15"/>
      <c r="AL6" s="16"/>
    </row>
    <row r="7" spans="2:43" s="102" customFormat="1" ht="15" customHeight="1">
      <c r="D7" s="206"/>
      <c r="E7" s="207"/>
      <c r="F7" s="207"/>
      <c r="G7" s="207"/>
      <c r="H7" s="207"/>
      <c r="I7" s="207"/>
      <c r="J7" s="207"/>
      <c r="K7" s="207"/>
      <c r="L7" s="207"/>
      <c r="M7" s="207"/>
      <c r="N7" s="207"/>
      <c r="O7" s="207"/>
      <c r="P7" s="207"/>
      <c r="Q7" s="207"/>
      <c r="R7" s="207"/>
      <c r="S7" s="207"/>
      <c r="T7" s="208"/>
      <c r="U7" s="104"/>
      <c r="V7" s="105"/>
      <c r="W7" s="106"/>
      <c r="X7" s="211"/>
      <c r="Y7" s="212"/>
      <c r="Z7" s="212"/>
      <c r="AA7" s="212"/>
      <c r="AB7" s="212"/>
      <c r="AC7" s="212"/>
      <c r="AD7" s="212"/>
      <c r="AE7" s="212"/>
      <c r="AF7" s="212"/>
      <c r="AG7" s="212"/>
      <c r="AH7" s="212"/>
      <c r="AI7" s="212"/>
      <c r="AJ7" s="212"/>
      <c r="AK7" s="212"/>
      <c r="AL7" s="213"/>
    </row>
    <row r="8" spans="2:43" ht="15" customHeight="1">
      <c r="E8" s="3"/>
      <c r="F8" s="3"/>
      <c r="G8" s="3"/>
      <c r="H8" s="3"/>
      <c r="I8" s="3"/>
      <c r="J8" s="3"/>
      <c r="K8" s="3"/>
      <c r="L8" s="3"/>
      <c r="M8" s="3"/>
      <c r="N8" s="3"/>
      <c r="O8" s="2"/>
      <c r="P8" s="2"/>
      <c r="Q8" s="2"/>
      <c r="R8" s="2"/>
      <c r="S8" s="2"/>
      <c r="T8" s="2"/>
      <c r="U8" s="2"/>
      <c r="V8" s="2"/>
    </row>
    <row r="9" spans="2:43" ht="15" customHeight="1">
      <c r="E9" s="183" t="s">
        <v>5</v>
      </c>
      <c r="F9" s="183"/>
      <c r="G9" s="183"/>
      <c r="H9" s="183"/>
      <c r="I9" s="183"/>
      <c r="J9" s="183"/>
      <c r="K9" s="183"/>
      <c r="L9" s="183"/>
      <c r="M9" s="3"/>
      <c r="N9" s="3"/>
      <c r="O9" s="2"/>
      <c r="P9" s="2"/>
      <c r="Q9" s="2"/>
      <c r="R9" s="2"/>
      <c r="S9" s="2"/>
      <c r="T9" s="2"/>
      <c r="U9" s="2"/>
      <c r="V9" s="2"/>
    </row>
    <row r="10" spans="2:43" ht="15" customHeight="1">
      <c r="E10" s="19"/>
      <c r="F10" s="19"/>
      <c r="G10" s="19"/>
      <c r="H10" s="19"/>
      <c r="I10" s="19"/>
      <c r="J10" s="19"/>
      <c r="K10" s="19"/>
      <c r="L10" s="19"/>
      <c r="M10" s="19"/>
      <c r="N10" s="19"/>
      <c r="O10" s="19"/>
      <c r="P10" s="19"/>
      <c r="Q10" s="19"/>
    </row>
    <row r="11" spans="2:43" ht="15" customHeight="1">
      <c r="E11" s="49" t="s">
        <v>51</v>
      </c>
      <c r="H11" s="85"/>
      <c r="I11" s="85"/>
      <c r="J11" s="85"/>
      <c r="K11" s="85"/>
      <c r="L11" s="80"/>
      <c r="M11" s="80"/>
      <c r="N11" s="80"/>
      <c r="O11" s="80"/>
      <c r="P11" s="81"/>
      <c r="Q11" s="81"/>
      <c r="R11" s="81"/>
      <c r="S11" s="81"/>
      <c r="T11" s="81"/>
      <c r="U11" s="81"/>
      <c r="V11" s="81"/>
      <c r="W11" s="81"/>
      <c r="X11" s="81"/>
      <c r="Y11" s="81"/>
      <c r="Z11" s="81"/>
      <c r="AA11" s="82"/>
      <c r="AB11" s="82"/>
      <c r="AC11" s="82"/>
      <c r="AD11" s="82"/>
      <c r="AE11" s="82"/>
      <c r="AF11" s="82"/>
      <c r="AG11" s="82"/>
      <c r="AH11" s="82"/>
      <c r="AI11" s="82"/>
      <c r="AJ11" s="82"/>
      <c r="AK11" s="82"/>
      <c r="AL11" s="82"/>
      <c r="AM11" s="82"/>
    </row>
    <row r="12" spans="2:43" ht="15" customHeight="1">
      <c r="H12" s="85"/>
      <c r="I12" s="85"/>
      <c r="J12" s="85"/>
      <c r="K12" s="85"/>
      <c r="L12" s="80"/>
      <c r="M12" s="80"/>
      <c r="N12" s="80"/>
      <c r="O12" s="80"/>
      <c r="P12" s="81"/>
      <c r="Q12" s="81"/>
      <c r="R12" s="81"/>
      <c r="S12" s="81"/>
      <c r="T12" s="81"/>
      <c r="U12" s="81"/>
      <c r="V12" s="81"/>
      <c r="W12" s="81"/>
      <c r="X12" s="81"/>
      <c r="Y12" s="81"/>
      <c r="Z12" s="81"/>
      <c r="AA12" s="82"/>
      <c r="AB12" s="82"/>
      <c r="AC12" s="82"/>
      <c r="AD12" s="82"/>
      <c r="AE12" s="82"/>
      <c r="AF12" s="82"/>
      <c r="AG12" s="82"/>
      <c r="AH12" s="82"/>
      <c r="AI12" s="82"/>
      <c r="AJ12" s="82"/>
      <c r="AK12" s="82"/>
      <c r="AL12" s="82"/>
      <c r="AM12" s="82"/>
    </row>
    <row r="13" spans="2:43" ht="15" customHeight="1">
      <c r="E13" s="91" t="s">
        <v>39</v>
      </c>
      <c r="F13" s="92" t="s">
        <v>41</v>
      </c>
      <c r="H13" s="85"/>
      <c r="I13" s="85"/>
      <c r="J13" s="85"/>
      <c r="K13" s="85"/>
      <c r="L13" s="80"/>
      <c r="M13" s="80"/>
      <c r="N13" s="80"/>
      <c r="O13" s="80"/>
      <c r="P13" s="81"/>
      <c r="Q13" s="81"/>
      <c r="R13" s="81"/>
      <c r="S13" s="81"/>
      <c r="T13" s="81"/>
      <c r="U13" s="81"/>
      <c r="V13" s="81"/>
      <c r="W13" s="81"/>
      <c r="X13" s="81"/>
      <c r="Y13" s="81"/>
      <c r="Z13" s="81"/>
      <c r="AA13" s="82"/>
      <c r="AB13" s="82"/>
      <c r="AC13" s="82"/>
      <c r="AD13" s="82"/>
      <c r="AE13" s="82"/>
      <c r="AF13" s="82"/>
      <c r="AG13" s="82"/>
      <c r="AH13" s="82"/>
      <c r="AI13" s="82"/>
      <c r="AJ13" s="82"/>
      <c r="AK13" s="82"/>
      <c r="AL13" s="82"/>
      <c r="AM13" s="82"/>
    </row>
    <row r="14" spans="2:43" ht="15" customHeight="1">
      <c r="E14" s="91" t="s">
        <v>39</v>
      </c>
      <c r="F14" s="92" t="s">
        <v>42</v>
      </c>
      <c r="H14" s="85"/>
      <c r="I14" s="85"/>
      <c r="J14" s="85"/>
      <c r="K14" s="85"/>
      <c r="L14" s="80"/>
      <c r="M14" s="80"/>
      <c r="N14" s="80"/>
      <c r="O14" s="80"/>
      <c r="P14" s="81"/>
      <c r="Q14" s="81"/>
      <c r="R14" s="81"/>
      <c r="S14" s="81"/>
      <c r="T14" s="81"/>
      <c r="U14" s="81"/>
      <c r="V14" s="81"/>
      <c r="W14" s="81"/>
      <c r="X14" s="81"/>
      <c r="Y14" s="81"/>
      <c r="Z14" s="81"/>
      <c r="AA14" s="82"/>
      <c r="AB14" s="82"/>
      <c r="AC14" s="82"/>
      <c r="AD14" s="82"/>
      <c r="AE14" s="82"/>
      <c r="AF14" s="82"/>
      <c r="AG14" s="82"/>
      <c r="AH14" s="82"/>
      <c r="AI14" s="82"/>
      <c r="AJ14" s="82"/>
      <c r="AK14" s="82"/>
      <c r="AL14" s="82"/>
      <c r="AM14" s="82"/>
    </row>
    <row r="15" spans="2:43" ht="15" customHeight="1">
      <c r="E15" s="91" t="s">
        <v>39</v>
      </c>
      <c r="F15" s="92" t="s">
        <v>60</v>
      </c>
      <c r="H15" s="85"/>
      <c r="I15" s="85"/>
      <c r="J15" s="85"/>
      <c r="K15" s="85"/>
      <c r="L15" s="80"/>
      <c r="M15" s="80"/>
      <c r="N15" s="80"/>
      <c r="O15" s="80"/>
      <c r="P15" s="81"/>
      <c r="Q15" s="81"/>
      <c r="R15" s="81"/>
      <c r="S15" s="81"/>
      <c r="T15" s="81"/>
      <c r="U15" s="81"/>
      <c r="V15" s="81"/>
      <c r="W15" s="81"/>
      <c r="X15" s="81"/>
      <c r="Y15" s="81"/>
      <c r="Z15" s="81"/>
      <c r="AA15" s="82"/>
      <c r="AB15" s="82"/>
      <c r="AC15" s="82"/>
      <c r="AD15" s="82"/>
      <c r="AE15" s="82"/>
      <c r="AF15" s="82"/>
      <c r="AG15" s="82"/>
      <c r="AH15" s="82"/>
      <c r="AI15" s="82"/>
      <c r="AJ15" s="82"/>
      <c r="AK15" s="82"/>
      <c r="AL15" s="82"/>
      <c r="AM15" s="82"/>
    </row>
    <row r="16" spans="2:43" s="107" customFormat="1" ht="15" customHeight="1">
      <c r="E16" s="91"/>
      <c r="F16" s="92" t="s">
        <v>59</v>
      </c>
      <c r="H16" s="108"/>
      <c r="I16" s="108"/>
      <c r="J16" s="108"/>
      <c r="K16" s="108"/>
      <c r="L16" s="80"/>
      <c r="M16" s="80"/>
      <c r="N16" s="80"/>
      <c r="O16" s="80"/>
      <c r="P16" s="81"/>
      <c r="Q16" s="81"/>
      <c r="R16" s="81"/>
      <c r="S16" s="81"/>
      <c r="T16" s="81"/>
      <c r="U16" s="81"/>
      <c r="V16" s="81"/>
      <c r="W16" s="81"/>
      <c r="X16" s="81"/>
      <c r="Y16" s="81"/>
      <c r="Z16" s="81"/>
      <c r="AA16" s="82"/>
      <c r="AB16" s="82"/>
      <c r="AC16" s="82"/>
      <c r="AD16" s="82"/>
      <c r="AE16" s="82"/>
      <c r="AF16" s="82"/>
      <c r="AG16" s="82"/>
      <c r="AH16" s="82"/>
      <c r="AI16" s="82"/>
      <c r="AJ16" s="82"/>
      <c r="AK16" s="82"/>
      <c r="AL16" s="82"/>
      <c r="AM16" s="82"/>
    </row>
    <row r="17" spans="4:45" ht="15" customHeight="1">
      <c r="E17" s="91" t="s">
        <v>39</v>
      </c>
      <c r="F17" s="92" t="s">
        <v>45</v>
      </c>
      <c r="H17" s="85"/>
      <c r="I17" s="85"/>
      <c r="J17" s="85"/>
      <c r="K17" s="85"/>
      <c r="L17" s="80"/>
      <c r="M17" s="80"/>
      <c r="N17" s="80"/>
      <c r="O17" s="80"/>
      <c r="P17" s="81"/>
      <c r="Q17" s="81"/>
      <c r="R17" s="81"/>
      <c r="S17" s="81"/>
      <c r="T17" s="81"/>
      <c r="U17" s="81"/>
      <c r="V17" s="81"/>
      <c r="W17" s="81"/>
      <c r="X17" s="81"/>
      <c r="Y17" s="81"/>
      <c r="Z17" s="81"/>
      <c r="AA17" s="82"/>
      <c r="AB17" s="82"/>
      <c r="AC17" s="82"/>
      <c r="AD17" s="82"/>
      <c r="AE17" s="82"/>
      <c r="AF17" s="82"/>
      <c r="AG17" s="82"/>
      <c r="AH17" s="82"/>
      <c r="AI17" s="82"/>
      <c r="AJ17" s="82"/>
      <c r="AK17" s="82"/>
      <c r="AL17" s="82"/>
      <c r="AM17" s="82"/>
    </row>
    <row r="18" spans="4:45" ht="15" customHeight="1">
      <c r="E18" s="91" t="s">
        <v>39</v>
      </c>
      <c r="F18" s="92" t="s">
        <v>55</v>
      </c>
      <c r="H18" s="85"/>
      <c r="I18" s="85"/>
      <c r="J18" s="85"/>
      <c r="K18" s="85"/>
      <c r="L18" s="80"/>
      <c r="M18" s="80"/>
      <c r="N18" s="80"/>
      <c r="O18" s="80"/>
      <c r="P18" s="81"/>
      <c r="Q18" s="81"/>
      <c r="R18" s="81"/>
      <c r="S18" s="81"/>
      <c r="T18" s="81"/>
      <c r="U18" s="81"/>
      <c r="V18" s="81"/>
      <c r="W18" s="81"/>
      <c r="X18" s="81"/>
      <c r="Y18" s="81"/>
      <c r="Z18" s="81"/>
      <c r="AA18" s="82"/>
      <c r="AB18" s="82"/>
      <c r="AC18" s="82"/>
      <c r="AD18" s="82"/>
      <c r="AE18" s="82"/>
      <c r="AF18" s="82"/>
      <c r="AG18" s="82"/>
      <c r="AH18" s="82"/>
      <c r="AI18" s="82"/>
      <c r="AJ18" s="82"/>
      <c r="AK18" s="82"/>
      <c r="AL18" s="82"/>
      <c r="AM18" s="82"/>
    </row>
    <row r="19" spans="4:45" ht="15" customHeight="1">
      <c r="E19" s="91" t="s">
        <v>39</v>
      </c>
      <c r="F19" s="92" t="s">
        <v>56</v>
      </c>
      <c r="H19" s="85"/>
      <c r="I19" s="85"/>
      <c r="J19" s="85"/>
      <c r="K19" s="85"/>
      <c r="L19" s="80"/>
      <c r="M19" s="80"/>
      <c r="N19" s="80"/>
      <c r="O19" s="80"/>
      <c r="P19" s="81"/>
      <c r="Q19" s="81"/>
      <c r="R19" s="81"/>
      <c r="S19" s="81"/>
      <c r="T19" s="81"/>
      <c r="U19" s="81"/>
      <c r="V19" s="81"/>
      <c r="W19" s="81"/>
      <c r="X19" s="81"/>
      <c r="Y19" s="81"/>
      <c r="Z19" s="81"/>
      <c r="AA19" s="82"/>
      <c r="AB19" s="82"/>
      <c r="AC19" s="82"/>
      <c r="AD19" s="82"/>
      <c r="AE19" s="82"/>
      <c r="AF19" s="82"/>
      <c r="AG19" s="82"/>
      <c r="AH19" s="82"/>
      <c r="AI19" s="82"/>
      <c r="AJ19" s="82"/>
      <c r="AK19" s="82"/>
      <c r="AL19" s="82"/>
      <c r="AM19" s="82"/>
    </row>
    <row r="20" spans="4:45" ht="15" customHeight="1">
      <c r="E20" s="94" t="s">
        <v>39</v>
      </c>
      <c r="F20" s="92" t="s">
        <v>49</v>
      </c>
      <c r="H20" s="85"/>
      <c r="I20" s="85"/>
      <c r="J20" s="85"/>
      <c r="K20" s="85"/>
      <c r="L20" s="80"/>
      <c r="M20" s="80"/>
      <c r="N20" s="80"/>
      <c r="O20" s="80"/>
      <c r="P20" s="81"/>
      <c r="Q20" s="81"/>
      <c r="R20" s="81"/>
      <c r="S20" s="81"/>
      <c r="T20" s="81"/>
      <c r="U20" s="81"/>
      <c r="V20" s="81"/>
      <c r="W20" s="81"/>
      <c r="X20" s="81"/>
      <c r="Y20" s="81"/>
      <c r="Z20" s="81"/>
      <c r="AA20" s="82"/>
      <c r="AB20" s="82"/>
      <c r="AC20" s="82"/>
      <c r="AD20" s="82"/>
      <c r="AE20" s="82"/>
      <c r="AF20" s="82"/>
      <c r="AG20" s="82"/>
      <c r="AH20" s="82"/>
      <c r="AI20" s="82"/>
      <c r="AJ20" s="82"/>
      <c r="AK20" s="82"/>
      <c r="AL20" s="82"/>
      <c r="AM20" s="82"/>
    </row>
    <row r="21" spans="4:45" ht="15" customHeight="1">
      <c r="E21" s="94"/>
      <c r="F21" s="92"/>
      <c r="H21" s="85"/>
      <c r="I21" s="85"/>
      <c r="J21" s="85"/>
      <c r="K21" s="85"/>
      <c r="L21" s="80"/>
      <c r="M21" s="80"/>
      <c r="N21" s="80"/>
      <c r="O21" s="80"/>
      <c r="P21" s="81"/>
      <c r="Q21" s="81"/>
      <c r="R21" s="81"/>
      <c r="S21" s="81"/>
      <c r="T21" s="81"/>
      <c r="U21" s="81"/>
      <c r="V21" s="81"/>
      <c r="W21" s="81"/>
      <c r="X21" s="81"/>
      <c r="Y21" s="81"/>
      <c r="Z21" s="81"/>
      <c r="AA21" s="82"/>
      <c r="AB21" s="82"/>
      <c r="AC21" s="82"/>
      <c r="AD21" s="82"/>
      <c r="AE21" s="82"/>
      <c r="AF21" s="82"/>
      <c r="AG21" s="82"/>
      <c r="AH21" s="82"/>
      <c r="AI21" s="82"/>
      <c r="AJ21" s="82"/>
      <c r="AK21" s="82"/>
      <c r="AL21" s="82"/>
      <c r="AM21" s="82"/>
    </row>
    <row r="22" spans="4:45" ht="15" customHeight="1" thickBot="1">
      <c r="D22" s="49" t="s">
        <v>57</v>
      </c>
      <c r="AR22" s="65"/>
      <c r="AS22" s="65"/>
    </row>
    <row r="23" spans="4:45" ht="15" customHeight="1" thickTop="1">
      <c r="D23" s="55" t="str">
        <f>MID($AR$23,1,1)</f>
        <v/>
      </c>
      <c r="E23" s="50" t="str">
        <f>MID($AR$23,2,1)</f>
        <v/>
      </c>
      <c r="F23" s="50" t="str">
        <f>MID($AR$23,3,1)</f>
        <v/>
      </c>
      <c r="G23" s="50" t="str">
        <f>MID($AR$23,4,1)</f>
        <v/>
      </c>
      <c r="H23" s="50" t="str">
        <f>MID($AR$23,5,1)</f>
        <v/>
      </c>
      <c r="I23" s="50" t="str">
        <f>MID($AR$23,6,1)</f>
        <v/>
      </c>
      <c r="J23" s="50" t="str">
        <f>MID($AR$23,7,1)</f>
        <v/>
      </c>
      <c r="K23" s="50" t="str">
        <f>MID($AR$23,8,1)</f>
        <v/>
      </c>
      <c r="L23" s="50" t="str">
        <f>MID($AR$23,9,1)</f>
        <v/>
      </c>
      <c r="M23" s="61" t="str">
        <f>MID($AR$23,10,1)</f>
        <v/>
      </c>
      <c r="N23" s="58" t="str">
        <f>MID($AR$23,11,1)</f>
        <v/>
      </c>
      <c r="O23" s="50" t="str">
        <f>MID($AR$23,12,1)</f>
        <v/>
      </c>
      <c r="P23" s="50" t="str">
        <f>MID($AR$23,13,1)</f>
        <v/>
      </c>
      <c r="Q23" s="50" t="str">
        <f>MID($AR$23,14,1)</f>
        <v/>
      </c>
      <c r="R23" s="50" t="str">
        <f>MID($AR$23,15,1)</f>
        <v/>
      </c>
      <c r="S23" s="50" t="str">
        <f>MID($AR$23,16,1)</f>
        <v/>
      </c>
      <c r="T23" s="50" t="str">
        <f>MID($AR$23,17,1)</f>
        <v/>
      </c>
      <c r="U23" s="50" t="str">
        <f>MID($AR$23,18,1)</f>
        <v/>
      </c>
      <c r="V23" s="50" t="str">
        <f>MID($AR$23,19,1)</f>
        <v/>
      </c>
      <c r="W23" s="61" t="str">
        <f>MID($AR$23,20,1)</f>
        <v/>
      </c>
      <c r="X23" s="58" t="str">
        <f>MID($AR$23,21,1)</f>
        <v/>
      </c>
      <c r="Y23" s="50" t="str">
        <f>MID($AR$23,22,1)</f>
        <v/>
      </c>
      <c r="Z23" s="50" t="str">
        <f>MID($AR$23,23,1)</f>
        <v/>
      </c>
      <c r="AA23" s="50" t="str">
        <f>MID($AR$23,24,1)</f>
        <v/>
      </c>
      <c r="AB23" s="50" t="str">
        <f>MID($AR$23,25,1)</f>
        <v/>
      </c>
      <c r="AC23" s="50" t="str">
        <f>MID($AR$23,26,1)</f>
        <v/>
      </c>
      <c r="AD23" s="50" t="str">
        <f>MID($AR$23,27,1)</f>
        <v/>
      </c>
      <c r="AE23" s="50" t="str">
        <f>MID($AR$23,28,1)</f>
        <v/>
      </c>
      <c r="AF23" s="50" t="str">
        <f>MID($AR$23,29,1)</f>
        <v/>
      </c>
      <c r="AG23" s="51" t="str">
        <f>MID($AR$23,30,1)</f>
        <v/>
      </c>
      <c r="AH23" s="64"/>
      <c r="AI23" s="66"/>
      <c r="AJ23" s="65"/>
      <c r="AK23" s="65"/>
      <c r="AL23" s="65"/>
      <c r="AM23" s="65"/>
      <c r="AN23" s="65"/>
      <c r="AR23" s="200"/>
    </row>
    <row r="24" spans="4:45" ht="15" customHeight="1">
      <c r="D24" s="54" t="str">
        <f>MID($AR$23,31,1)</f>
        <v/>
      </c>
      <c r="E24" s="52" t="str">
        <f>MID($AR$23,32,1)</f>
        <v/>
      </c>
      <c r="F24" s="52" t="str">
        <f>MID($AR$23,33,1)</f>
        <v/>
      </c>
      <c r="G24" s="52" t="str">
        <f>MID($AR$23,34,1)</f>
        <v/>
      </c>
      <c r="H24" s="52" t="str">
        <f>MID($AR$23,35,1)</f>
        <v/>
      </c>
      <c r="I24" s="52" t="str">
        <f>MID($AR$23,36,1)</f>
        <v/>
      </c>
      <c r="J24" s="52" t="str">
        <f>MID($AR$23,37,1)</f>
        <v/>
      </c>
      <c r="K24" s="52" t="str">
        <f>MID($AR$23,38,1)</f>
        <v/>
      </c>
      <c r="L24" s="52" t="str">
        <f>MID($AR$23,39,1)</f>
        <v/>
      </c>
      <c r="M24" s="62" t="str">
        <f>MID($AR$23,40,1)</f>
        <v/>
      </c>
      <c r="N24" s="59" t="str">
        <f>MID($AR$23,41,1)</f>
        <v/>
      </c>
      <c r="O24" s="52" t="str">
        <f>MID($AR$23,42,1)</f>
        <v/>
      </c>
      <c r="P24" s="52" t="str">
        <f>MID($AR$23,43,1)</f>
        <v/>
      </c>
      <c r="Q24" s="52" t="str">
        <f>MID($AR$23,44,1)</f>
        <v/>
      </c>
      <c r="R24" s="52" t="str">
        <f>MID($AR$23,45,1)</f>
        <v/>
      </c>
      <c r="S24" s="52" t="str">
        <f>MID($AR$23,46,1)</f>
        <v/>
      </c>
      <c r="T24" s="52" t="str">
        <f>MID($AR$23,47,1)</f>
        <v/>
      </c>
      <c r="U24" s="52" t="str">
        <f>MID($AR$23,48,1)</f>
        <v/>
      </c>
      <c r="V24" s="52" t="str">
        <f>MID($AR$23,49,1)</f>
        <v/>
      </c>
      <c r="W24" s="62" t="str">
        <f>MID($AR$23,50,1)</f>
        <v/>
      </c>
      <c r="X24" s="59" t="str">
        <f>MID($AR$23,51,1)</f>
        <v/>
      </c>
      <c r="Y24" s="52" t="str">
        <f>MID($AR$23,52,1)</f>
        <v/>
      </c>
      <c r="Z24" s="52" t="str">
        <f>MID($AR$23,53,1)</f>
        <v/>
      </c>
      <c r="AA24" s="52" t="str">
        <f>MID($AR$23,54,1)</f>
        <v/>
      </c>
      <c r="AB24" s="52" t="str">
        <f>MID($AR$23,55,1)</f>
        <v/>
      </c>
      <c r="AC24" s="52" t="str">
        <f>MID($AR$23,56,1)</f>
        <v/>
      </c>
      <c r="AD24" s="52" t="str">
        <f>MID($AR$23,57,1)</f>
        <v/>
      </c>
      <c r="AE24" s="52" t="str">
        <f>MID($AR$23,58,1)</f>
        <v/>
      </c>
      <c r="AF24" s="52" t="str">
        <f>MID($AR$23,59,1)</f>
        <v/>
      </c>
      <c r="AG24" s="53" t="str">
        <f>MID($AR$23,60,1)</f>
        <v/>
      </c>
      <c r="AH24" s="64"/>
      <c r="AJ24" s="65"/>
      <c r="AK24" s="65"/>
      <c r="AL24" s="65"/>
      <c r="AM24" s="65"/>
      <c r="AN24" s="65"/>
      <c r="AR24" s="201"/>
      <c r="AS24" s="65"/>
    </row>
    <row r="25" spans="4:45" ht="15" customHeight="1">
      <c r="D25" s="54" t="str">
        <f>MID($AR$23,61,1)</f>
        <v/>
      </c>
      <c r="E25" s="52" t="str">
        <f>MID($AR$23,62,1)</f>
        <v/>
      </c>
      <c r="F25" s="52" t="str">
        <f>MID($AR$23,63,1)</f>
        <v/>
      </c>
      <c r="G25" s="52" t="str">
        <f>MID($AR$23,64,1)</f>
        <v/>
      </c>
      <c r="H25" s="52" t="str">
        <f>MID($AR$23,65,1)</f>
        <v/>
      </c>
      <c r="I25" s="52" t="str">
        <f>MID($AR$23,66,1)</f>
        <v/>
      </c>
      <c r="J25" s="52" t="str">
        <f>MID($AR$23,67,1)</f>
        <v/>
      </c>
      <c r="K25" s="52" t="str">
        <f>MID($AR$23,68,1)</f>
        <v/>
      </c>
      <c r="L25" s="52" t="str">
        <f>MID($AR$23,69,1)</f>
        <v/>
      </c>
      <c r="M25" s="62" t="str">
        <f>MID($AR$23,70,1)</f>
        <v/>
      </c>
      <c r="N25" s="59" t="str">
        <f>MID($AR$23,71,1)</f>
        <v/>
      </c>
      <c r="O25" s="52" t="str">
        <f>MID($AR$23,72,1)</f>
        <v/>
      </c>
      <c r="P25" s="52" t="str">
        <f>MID($AR$23,73,1)</f>
        <v/>
      </c>
      <c r="Q25" s="52" t="str">
        <f>MID($AR$23,74,1)</f>
        <v/>
      </c>
      <c r="R25" s="52" t="str">
        <f>MID($AR$23,75,1)</f>
        <v/>
      </c>
      <c r="S25" s="52" t="str">
        <f>MID($AR$23,76,1)</f>
        <v/>
      </c>
      <c r="T25" s="52" t="str">
        <f>MID($AR$23,77,1)</f>
        <v/>
      </c>
      <c r="U25" s="52" t="str">
        <f>MID($AR$23,78,1)</f>
        <v/>
      </c>
      <c r="V25" s="52" t="str">
        <f>MID($AR$23,79,1)</f>
        <v/>
      </c>
      <c r="W25" s="62" t="str">
        <f>MID($AR$23,80,1)</f>
        <v/>
      </c>
      <c r="X25" s="59" t="str">
        <f>MID($AR$23,81,1)</f>
        <v/>
      </c>
      <c r="Y25" s="52" t="str">
        <f>MID($AR$23,82,1)</f>
        <v/>
      </c>
      <c r="Z25" s="52" t="str">
        <f>MID($AR$23,83,1)</f>
        <v/>
      </c>
      <c r="AA25" s="52" t="str">
        <f>MID($AR$23,84,1)</f>
        <v/>
      </c>
      <c r="AB25" s="52" t="str">
        <f>MID($AR$23,85,1)</f>
        <v/>
      </c>
      <c r="AC25" s="52" t="str">
        <f>MID($AR$23,86,1)</f>
        <v/>
      </c>
      <c r="AD25" s="52" t="str">
        <f>MID($AR$23,87,1)</f>
        <v/>
      </c>
      <c r="AE25" s="52" t="str">
        <f>MID($AR$23,88,1)</f>
        <v/>
      </c>
      <c r="AF25" s="52" t="str">
        <f>MID($AR$23,89,1)</f>
        <v/>
      </c>
      <c r="AG25" s="53" t="str">
        <f>MID($AR$23,90,1)</f>
        <v/>
      </c>
      <c r="AR25" s="202"/>
    </row>
    <row r="26" spans="4:45" ht="15" customHeight="1">
      <c r="D26" s="54" t="str">
        <f>MID($AR$23,91,1)</f>
        <v/>
      </c>
      <c r="E26" s="52" t="str">
        <f>MID($AR$23,92,1)</f>
        <v/>
      </c>
      <c r="F26" s="52" t="str">
        <f>MID($AR$23,93,1)</f>
        <v/>
      </c>
      <c r="G26" s="52" t="str">
        <f>MID($AR$23,94,1)</f>
        <v/>
      </c>
      <c r="H26" s="52" t="str">
        <f>MID($AR$23,95,1)</f>
        <v/>
      </c>
      <c r="I26" s="52" t="str">
        <f>MID($AR$23,96,1)</f>
        <v/>
      </c>
      <c r="J26" s="52" t="str">
        <f>MID($AR$23,97,1)</f>
        <v/>
      </c>
      <c r="K26" s="52" t="str">
        <f>MID($AR$23,98,1)</f>
        <v/>
      </c>
      <c r="L26" s="52" t="str">
        <f>MID($AR$23,99,1)</f>
        <v/>
      </c>
      <c r="M26" s="62" t="str">
        <f>MID($AR$23,100,1)</f>
        <v/>
      </c>
      <c r="N26" s="59" t="str">
        <f>MID($AR$23,101,1)</f>
        <v/>
      </c>
      <c r="O26" s="52" t="str">
        <f>MID($AR$23,102,1)</f>
        <v/>
      </c>
      <c r="P26" s="52" t="str">
        <f>MID($AR$23,103,1)</f>
        <v/>
      </c>
      <c r="Q26" s="52" t="str">
        <f>MID($AR$23,104,1)</f>
        <v/>
      </c>
      <c r="R26" s="52" t="str">
        <f>MID($AR$23,105,1)</f>
        <v/>
      </c>
      <c r="S26" s="52" t="str">
        <f>MID($AR$23,106,1)</f>
        <v/>
      </c>
      <c r="T26" s="52" t="str">
        <f>MID($AR$23,107,1)</f>
        <v/>
      </c>
      <c r="U26" s="52" t="str">
        <f>MID($AR$23,108,1)</f>
        <v/>
      </c>
      <c r="V26" s="52" t="str">
        <f>MID($AR$23,109,1)</f>
        <v/>
      </c>
      <c r="W26" s="62" t="str">
        <f>MID($AR$23,110,1)</f>
        <v/>
      </c>
      <c r="X26" s="59" t="str">
        <f>MID($AR$23,111,1)</f>
        <v/>
      </c>
      <c r="Y26" s="52" t="str">
        <f>MID($AR$23,112,1)</f>
        <v/>
      </c>
      <c r="Z26" s="52" t="str">
        <f>MID($AR$23,113,1)</f>
        <v/>
      </c>
      <c r="AA26" s="52" t="str">
        <f>MID($AR$23,114,1)</f>
        <v/>
      </c>
      <c r="AB26" s="52" t="str">
        <f>MID($AR$23,115,1)</f>
        <v/>
      </c>
      <c r="AC26" s="52" t="str">
        <f>MID($AR$23,116,1)</f>
        <v/>
      </c>
      <c r="AD26" s="52" t="str">
        <f>MID($AR$23,117,1)</f>
        <v/>
      </c>
      <c r="AE26" s="52" t="str">
        <f>MID($AR$23,118,1)</f>
        <v/>
      </c>
      <c r="AF26" s="52" t="str">
        <f>MID($AR$23,119,1)</f>
        <v/>
      </c>
      <c r="AG26" s="53" t="str">
        <f>MID($AR$23,120,1)</f>
        <v/>
      </c>
      <c r="AH26" s="64"/>
      <c r="AI26" s="66"/>
      <c r="AJ26" s="65"/>
      <c r="AK26" s="65"/>
      <c r="AL26" s="65"/>
      <c r="AM26" s="65"/>
      <c r="AN26" s="65"/>
      <c r="AR26" s="202"/>
    </row>
    <row r="27" spans="4:45" ht="15" customHeight="1">
      <c r="D27" s="101" t="str">
        <f>MID($AR$23,121,1)</f>
        <v/>
      </c>
      <c r="E27" s="52" t="str">
        <f>MID($AR$23,122,1)</f>
        <v/>
      </c>
      <c r="F27" s="52" t="str">
        <f>MID($AR$23,123,1)</f>
        <v/>
      </c>
      <c r="G27" s="52" t="str">
        <f>MID($AR$23,124,1)</f>
        <v/>
      </c>
      <c r="H27" s="52" t="str">
        <f>MID($AR$23,125,1)</f>
        <v/>
      </c>
      <c r="I27" s="52" t="str">
        <f>MID($AR$23,126,1)</f>
        <v/>
      </c>
      <c r="J27" s="52" t="str">
        <f>MID($AR$23,127,1)</f>
        <v/>
      </c>
      <c r="K27" s="52" t="str">
        <f>MID($AR$23,128,1)</f>
        <v/>
      </c>
      <c r="L27" s="52" t="str">
        <f>MID($AR$23,129,1)</f>
        <v/>
      </c>
      <c r="M27" s="62" t="str">
        <f>MID($AR$23,130,1)</f>
        <v/>
      </c>
      <c r="N27" s="59" t="str">
        <f>MID($AR$23,131,1)</f>
        <v/>
      </c>
      <c r="O27" s="52" t="str">
        <f>MID($AR$23,132,1)</f>
        <v/>
      </c>
      <c r="P27" s="52" t="str">
        <f>MID($AR$23,133,1)</f>
        <v/>
      </c>
      <c r="Q27" s="52" t="str">
        <f>MID($AR$23,134,1)</f>
        <v/>
      </c>
      <c r="R27" s="52" t="str">
        <f>MID($AR$23,135,1)</f>
        <v/>
      </c>
      <c r="S27" s="52" t="str">
        <f>MID($AR$23,136,1)</f>
        <v/>
      </c>
      <c r="T27" s="52" t="str">
        <f>MID($AR$23,137,1)</f>
        <v/>
      </c>
      <c r="U27" s="52" t="str">
        <f>MID($AR$23,138,1)</f>
        <v/>
      </c>
      <c r="V27" s="52" t="str">
        <f>MID($AR$23,139,1)</f>
        <v/>
      </c>
      <c r="W27" s="62" t="str">
        <f>MID($AR$23,140,1)</f>
        <v/>
      </c>
      <c r="X27" s="59" t="str">
        <f>MID($AR$23,141,1)</f>
        <v/>
      </c>
      <c r="Y27" s="52" t="str">
        <f>MID($AR$23,142,1)</f>
        <v/>
      </c>
      <c r="Z27" s="52" t="str">
        <f>MID($AR$23,143,1)</f>
        <v/>
      </c>
      <c r="AA27" s="52" t="str">
        <f>MID($AR$23,144,1)</f>
        <v/>
      </c>
      <c r="AB27" s="52" t="str">
        <f>MID($AR$23,145,1)</f>
        <v/>
      </c>
      <c r="AC27" s="52" t="str">
        <f>MID($AR$23,146,1)</f>
        <v/>
      </c>
      <c r="AD27" s="52" t="str">
        <f>MID($AR$23,147,1)</f>
        <v/>
      </c>
      <c r="AE27" s="52" t="str">
        <f>MID($AR$23,148,1)</f>
        <v/>
      </c>
      <c r="AF27" s="52" t="str">
        <f>MID($AR$23,149,1)</f>
        <v/>
      </c>
      <c r="AG27" s="53" t="str">
        <f>MID($AR$23,150,1)</f>
        <v/>
      </c>
      <c r="AR27" s="203"/>
    </row>
    <row r="28" spans="4:45" ht="15" customHeight="1">
      <c r="D28" s="54" t="str">
        <f>MID($AR$23,151,1)</f>
        <v/>
      </c>
      <c r="E28" s="52" t="str">
        <f>MID($AR$23,152,1)</f>
        <v/>
      </c>
      <c r="F28" s="52" t="str">
        <f>MID($AR$23,153,1)</f>
        <v/>
      </c>
      <c r="G28" s="52" t="str">
        <f>MID($AR$23,154,1)</f>
        <v/>
      </c>
      <c r="H28" s="52" t="str">
        <f>MID($AR$23,155,1)</f>
        <v/>
      </c>
      <c r="I28" s="52" t="str">
        <f>MID($AR$23,156,1)</f>
        <v/>
      </c>
      <c r="J28" s="52" t="str">
        <f>MID($AR$23,157,1)</f>
        <v/>
      </c>
      <c r="K28" s="52" t="str">
        <f>MID($AR$23,158,1)</f>
        <v/>
      </c>
      <c r="L28" s="52" t="str">
        <f>MID($AR$23,159,1)</f>
        <v/>
      </c>
      <c r="M28" s="62" t="str">
        <f>MID($AR$23,160,1)</f>
        <v/>
      </c>
      <c r="N28" s="59" t="str">
        <f>MID($AR$23,161,1)</f>
        <v/>
      </c>
      <c r="O28" s="52" t="str">
        <f>MID($AR$23,162,1)</f>
        <v/>
      </c>
      <c r="P28" s="52" t="str">
        <f>MID($AR$23,163,1)</f>
        <v/>
      </c>
      <c r="Q28" s="52" t="str">
        <f>MID($AR$23,164,1)</f>
        <v/>
      </c>
      <c r="R28" s="52" t="str">
        <f>MID($AR$23,165,1)</f>
        <v/>
      </c>
      <c r="S28" s="52" t="str">
        <f>MID($AR$23,166,1)</f>
        <v/>
      </c>
      <c r="T28" s="52" t="str">
        <f>MID($AR$23,167,1)</f>
        <v/>
      </c>
      <c r="U28" s="52" t="str">
        <f>MID($AR$23,168,1)</f>
        <v/>
      </c>
      <c r="V28" s="52" t="str">
        <f>MID($AR$23,169,1)</f>
        <v/>
      </c>
      <c r="W28" s="62" t="str">
        <f>MID($AR$23,170,1)</f>
        <v/>
      </c>
      <c r="X28" s="59" t="str">
        <f>MID($AR$23,171,1)</f>
        <v/>
      </c>
      <c r="Y28" s="52" t="str">
        <f>MID($AR$23,172,1)</f>
        <v/>
      </c>
      <c r="Z28" s="52" t="str">
        <f>MID($AR$23,125,1)</f>
        <v/>
      </c>
      <c r="AA28" s="52" t="str">
        <f>MID($AR$23,174,1)</f>
        <v/>
      </c>
      <c r="AB28" s="52" t="str">
        <f>MID($AR$23,175,1)</f>
        <v/>
      </c>
      <c r="AC28" s="52" t="str">
        <f>MID($AR$23,176,1)</f>
        <v/>
      </c>
      <c r="AD28" s="52" t="str">
        <f>MID($AR$23,177,1)</f>
        <v/>
      </c>
      <c r="AE28" s="52" t="str">
        <f>MID($AR$23,178,1)</f>
        <v/>
      </c>
      <c r="AF28" s="52" t="str">
        <f>MID($AR$23,179,1)</f>
        <v/>
      </c>
      <c r="AG28" s="53" t="str">
        <f>MID($AR$23,180,1)</f>
        <v/>
      </c>
      <c r="AH28" s="64"/>
      <c r="AI28" s="65"/>
      <c r="AJ28" s="65"/>
      <c r="AK28" s="65"/>
      <c r="AL28" s="65"/>
      <c r="AM28" s="65"/>
      <c r="AN28" s="65"/>
      <c r="AO28" s="65"/>
      <c r="AP28" s="65"/>
      <c r="AQ28" s="65"/>
      <c r="AR28" s="203"/>
    </row>
    <row r="29" spans="4:45" ht="15" customHeight="1">
      <c r="D29" s="54" t="str">
        <f>MID($AR$23,181,1)</f>
        <v/>
      </c>
      <c r="E29" s="52" t="str">
        <f>MID($AR$23,182,1)</f>
        <v/>
      </c>
      <c r="F29" s="52" t="str">
        <f>MID($AR$23,183,1)</f>
        <v/>
      </c>
      <c r="G29" s="52" t="str">
        <f>MID($AR$23,184,1)</f>
        <v/>
      </c>
      <c r="H29" s="52" t="str">
        <f>MID($AR$23,185,1)</f>
        <v/>
      </c>
      <c r="I29" s="52" t="str">
        <f>MID($AR$23,186,1)</f>
        <v/>
      </c>
      <c r="J29" s="52" t="str">
        <f>MID($AR$23,187,1)</f>
        <v/>
      </c>
      <c r="K29" s="52" t="str">
        <f>MID($AR$23,188,1)</f>
        <v/>
      </c>
      <c r="L29" s="52" t="str">
        <f>MID($AR$23,189,1)</f>
        <v/>
      </c>
      <c r="M29" s="62" t="str">
        <f>MID($AR$23,190,1)</f>
        <v/>
      </c>
      <c r="N29" s="59" t="str">
        <f>MID($AR$23,191,1)</f>
        <v/>
      </c>
      <c r="O29" s="52" t="str">
        <f>MID($AR$23,192,1)</f>
        <v/>
      </c>
      <c r="P29" s="52" t="str">
        <f>MID($AR$23,193,1)</f>
        <v/>
      </c>
      <c r="Q29" s="52" t="str">
        <f>MID($AR$23,194,1)</f>
        <v/>
      </c>
      <c r="R29" s="52" t="str">
        <f>MID($AR$23,195,1)</f>
        <v/>
      </c>
      <c r="S29" s="52" t="str">
        <f>MID($AR$23,196,1)</f>
        <v/>
      </c>
      <c r="T29" s="52" t="str">
        <f>MID($AR$23,197,1)</f>
        <v/>
      </c>
      <c r="U29" s="52" t="str">
        <f>MID($AR$23,198,1)</f>
        <v/>
      </c>
      <c r="V29" s="52" t="str">
        <f>MID($AR$23,199,1)</f>
        <v/>
      </c>
      <c r="W29" s="62" t="str">
        <f>MID($AR$23,200,1)</f>
        <v/>
      </c>
      <c r="X29" s="59" t="str">
        <f>MID($AR$23,201,1)</f>
        <v/>
      </c>
      <c r="Y29" s="52" t="str">
        <f>MID($AR$23,202,1)</f>
        <v/>
      </c>
      <c r="Z29" s="52" t="str">
        <f>MID($AR$23,203,1)</f>
        <v/>
      </c>
      <c r="AA29" s="52" t="str">
        <f>MID($AR$23,204,1)</f>
        <v/>
      </c>
      <c r="AB29" s="52" t="str">
        <f>MID($AR$23,205,1)</f>
        <v/>
      </c>
      <c r="AC29" s="52" t="str">
        <f>MID($AR$23,206,1)</f>
        <v/>
      </c>
      <c r="AD29" s="52" t="str">
        <f>MID($AR$23,207,1)</f>
        <v/>
      </c>
      <c r="AE29" s="52" t="str">
        <f>MID($AR$23,208,1)</f>
        <v/>
      </c>
      <c r="AF29" s="52" t="str">
        <f>MID($AR$23,209,1)</f>
        <v/>
      </c>
      <c r="AG29" s="53" t="str">
        <f>MID($AR$23,210,1)</f>
        <v/>
      </c>
      <c r="AH29" s="64"/>
      <c r="AR29" s="203"/>
    </row>
    <row r="30" spans="4:45" ht="15" customHeight="1">
      <c r="D30" s="54" t="str">
        <f>MID($AR$23,211,1)</f>
        <v/>
      </c>
      <c r="E30" s="52" t="str">
        <f>MID($AR$23,212,1)</f>
        <v/>
      </c>
      <c r="F30" s="52" t="str">
        <f>MID($AR$23,213,1)</f>
        <v/>
      </c>
      <c r="G30" s="52" t="str">
        <f>MID($AR$23,214,1)</f>
        <v/>
      </c>
      <c r="H30" s="52" t="str">
        <f>MID($AR$23,215,1)</f>
        <v/>
      </c>
      <c r="I30" s="52" t="str">
        <f>MID($AR$23,216,1)</f>
        <v/>
      </c>
      <c r="J30" s="52" t="str">
        <f>MID($AR$23,217,1)</f>
        <v/>
      </c>
      <c r="K30" s="52" t="str">
        <f>MID($AR$23,218,1)</f>
        <v/>
      </c>
      <c r="L30" s="52" t="str">
        <f>MID($AR$23,219,1)</f>
        <v/>
      </c>
      <c r="M30" s="62" t="str">
        <f>MID($AR$23,220,1)</f>
        <v/>
      </c>
      <c r="N30" s="59" t="str">
        <f>MID($AR$23,221,1)</f>
        <v/>
      </c>
      <c r="O30" s="52" t="str">
        <f>MID($AR$23,222,1)</f>
        <v/>
      </c>
      <c r="P30" s="52" t="str">
        <f>MID($AR$23,223,1)</f>
        <v/>
      </c>
      <c r="Q30" s="52" t="str">
        <f>MID($AR$23,224,1)</f>
        <v/>
      </c>
      <c r="R30" s="52" t="str">
        <f>MID($AR$23,225,1)</f>
        <v/>
      </c>
      <c r="S30" s="52" t="str">
        <f>MID($AR$23,226,1)</f>
        <v/>
      </c>
      <c r="T30" s="52" t="str">
        <f>MID($AR$23,227,1)</f>
        <v/>
      </c>
      <c r="U30" s="52" t="str">
        <f>MID($AR$23,228,1)</f>
        <v/>
      </c>
      <c r="V30" s="52" t="str">
        <f>MID($AR$23,229,1)</f>
        <v/>
      </c>
      <c r="W30" s="62" t="str">
        <f>MID($AR$23,230,1)</f>
        <v/>
      </c>
      <c r="X30" s="59" t="str">
        <f>MID($AR$23,231,1)</f>
        <v/>
      </c>
      <c r="Y30" s="52" t="str">
        <f>MID($AR$23,232,1)</f>
        <v/>
      </c>
      <c r="Z30" s="52" t="str">
        <f>MID($AR$23,233,1)</f>
        <v/>
      </c>
      <c r="AA30" s="52" t="str">
        <f>MID($AR$23,234,1)</f>
        <v/>
      </c>
      <c r="AB30" s="52" t="str">
        <f>MID($AR$23,235,1)</f>
        <v/>
      </c>
      <c r="AC30" s="52" t="str">
        <f>MID($AR$23,236,1)</f>
        <v/>
      </c>
      <c r="AD30" s="52" t="str">
        <f>MID($AR$23,237,1)</f>
        <v/>
      </c>
      <c r="AE30" s="52" t="str">
        <f>MID($AR$23,238,1)</f>
        <v/>
      </c>
      <c r="AF30" s="52" t="str">
        <f>MID($AR$23,239,1)</f>
        <v/>
      </c>
      <c r="AG30" s="53" t="str">
        <f>MID($AR$23,240,1)</f>
        <v/>
      </c>
      <c r="AR30" s="203"/>
    </row>
    <row r="31" spans="4:45" ht="15" customHeight="1">
      <c r="D31" s="54" t="str">
        <f>MID($AR$23,241,1)</f>
        <v/>
      </c>
      <c r="E31" s="52" t="str">
        <f>MID($AR$23,242,1)</f>
        <v/>
      </c>
      <c r="F31" s="52" t="str">
        <f>MID($AR$23,243,1)</f>
        <v/>
      </c>
      <c r="G31" s="52" t="str">
        <f>MID($AR$23,244,1)</f>
        <v/>
      </c>
      <c r="H31" s="52" t="str">
        <f>MID($AR$23,245,1)</f>
        <v/>
      </c>
      <c r="I31" s="52" t="str">
        <f>MID($AR$23,246,1)</f>
        <v/>
      </c>
      <c r="J31" s="52" t="str">
        <f>MID($AR$23,247,1)</f>
        <v/>
      </c>
      <c r="K31" s="52" t="str">
        <f>MID($AR$23,248,1)</f>
        <v/>
      </c>
      <c r="L31" s="52" t="str">
        <f>MID($AR$23,249,1)</f>
        <v/>
      </c>
      <c r="M31" s="62" t="str">
        <f>MID($AR$23,250,1)</f>
        <v/>
      </c>
      <c r="N31" s="59" t="str">
        <f>MID($AR$23,251,1)</f>
        <v/>
      </c>
      <c r="O31" s="52" t="str">
        <f>MID($AR$23,252,1)</f>
        <v/>
      </c>
      <c r="P31" s="52" t="str">
        <f>MID($AR$23,253,1)</f>
        <v/>
      </c>
      <c r="Q31" s="52" t="str">
        <f>MID($AR$23,254,1)</f>
        <v/>
      </c>
      <c r="R31" s="52" t="str">
        <f>MID($AR$23,255,1)</f>
        <v/>
      </c>
      <c r="S31" s="52" t="str">
        <f>MID($AR$23,256,1)</f>
        <v/>
      </c>
      <c r="T31" s="52" t="str">
        <f>MID($AR$23,257,1)</f>
        <v/>
      </c>
      <c r="U31" s="52" t="str">
        <f>MID($AR$23,258,1)</f>
        <v/>
      </c>
      <c r="V31" s="52" t="str">
        <f>MID($AR$23,259,1)</f>
        <v/>
      </c>
      <c r="W31" s="62" t="str">
        <f>MID($AR$23,260,1)</f>
        <v/>
      </c>
      <c r="X31" s="59" t="str">
        <f>MID($AR$23,261,1)</f>
        <v/>
      </c>
      <c r="Y31" s="52" t="str">
        <f>MID($AR$23,262,1)</f>
        <v/>
      </c>
      <c r="Z31" s="52" t="str">
        <f>MID($AR$23,263,1)</f>
        <v/>
      </c>
      <c r="AA31" s="52" t="str">
        <f>MID($AR$23,264,1)</f>
        <v/>
      </c>
      <c r="AB31" s="52" t="str">
        <f>MID($AR$23,265,1)</f>
        <v/>
      </c>
      <c r="AC31" s="52" t="str">
        <f>MID($AR$23,266,1)</f>
        <v/>
      </c>
      <c r="AD31" s="52" t="str">
        <f>MID($AR$23,267,1)</f>
        <v/>
      </c>
      <c r="AE31" s="52" t="str">
        <f>MID($AR$23,268,1)</f>
        <v/>
      </c>
      <c r="AF31" s="52" t="str">
        <f>MID($AR$23,269,1)</f>
        <v/>
      </c>
      <c r="AG31" s="53" t="str">
        <f>MID($AR$23,270,1)</f>
        <v/>
      </c>
      <c r="AR31" s="203"/>
    </row>
    <row r="32" spans="4:45" ht="15" customHeight="1" thickBot="1">
      <c r="D32" s="57" t="str">
        <f>MID($AR$23,271,1)</f>
        <v/>
      </c>
      <c r="E32" s="35" t="str">
        <f>MID($AR$23,272,1)</f>
        <v/>
      </c>
      <c r="F32" s="35" t="str">
        <f>MID($AR$23,225,1)</f>
        <v/>
      </c>
      <c r="G32" s="35" t="str">
        <f>MID($AR$23,274,1)</f>
        <v/>
      </c>
      <c r="H32" s="35" t="str">
        <f>MID($AR$23,275,1)</f>
        <v/>
      </c>
      <c r="I32" s="35" t="str">
        <f>MID($AR$23,276,1)</f>
        <v/>
      </c>
      <c r="J32" s="35" t="str">
        <f>MID($AR$23,277,1)</f>
        <v/>
      </c>
      <c r="K32" s="35" t="str">
        <f>MID($AR$23,278,1)</f>
        <v/>
      </c>
      <c r="L32" s="35" t="str">
        <f>MID($AR$23,279,1)</f>
        <v/>
      </c>
      <c r="M32" s="63" t="str">
        <f>MID($AR$23,280,1)</f>
        <v/>
      </c>
      <c r="N32" s="60" t="str">
        <f>MID($AR$23,281,1)</f>
        <v/>
      </c>
      <c r="O32" s="35" t="str">
        <f>MID($AR$23,282,1)</f>
        <v/>
      </c>
      <c r="P32" s="35" t="str">
        <f>MID($AR$23,283,1)</f>
        <v/>
      </c>
      <c r="Q32" s="35" t="str">
        <f>MID($AR$23,284,1)</f>
        <v/>
      </c>
      <c r="R32" s="35" t="str">
        <f>MID($AR$23,285,1)</f>
        <v/>
      </c>
      <c r="S32" s="35" t="str">
        <f>MID($AR$23,286,1)</f>
        <v/>
      </c>
      <c r="T32" s="35" t="str">
        <f>MID($AR$23,287,1)</f>
        <v/>
      </c>
      <c r="U32" s="35" t="str">
        <f>MID($AR$23,288,1)</f>
        <v/>
      </c>
      <c r="V32" s="35" t="str">
        <f>MID($AR$23,289,1)</f>
        <v/>
      </c>
      <c r="W32" s="63" t="str">
        <f>MID($AR$23,290,1)</f>
        <v/>
      </c>
      <c r="X32" s="60" t="str">
        <f>MID($AR$23,291,1)</f>
        <v/>
      </c>
      <c r="Y32" s="35" t="str">
        <f>MID($AR$23,292,1)</f>
        <v/>
      </c>
      <c r="Z32" s="35" t="str">
        <f>MID($AR$23,293,1)</f>
        <v/>
      </c>
      <c r="AA32" s="35" t="str">
        <f>MID($AR$23,294,1)</f>
        <v/>
      </c>
      <c r="AB32" s="35" t="str">
        <f>MID($AR$23,295,1)</f>
        <v/>
      </c>
      <c r="AC32" s="35" t="str">
        <f>MID($AR$23,296,1)</f>
        <v/>
      </c>
      <c r="AD32" s="35" t="str">
        <f>MID($AR$23,297,1)</f>
        <v/>
      </c>
      <c r="AE32" s="35" t="str">
        <f>MID($AR$23,298,1)</f>
        <v/>
      </c>
      <c r="AF32" s="35" t="str">
        <f>MID($AR$23,299,1)</f>
        <v/>
      </c>
      <c r="AG32" s="34" t="str">
        <f>MID($AR$23,300,1)</f>
        <v/>
      </c>
      <c r="AR32" s="204"/>
    </row>
    <row r="34" spans="4:45" ht="15" customHeight="1" thickBot="1">
      <c r="D34" s="49" t="s">
        <v>58</v>
      </c>
    </row>
    <row r="35" spans="4:45" ht="15" customHeight="1" thickTop="1">
      <c r="D35" s="55" t="str">
        <f>MID($AR$35,1,1)</f>
        <v/>
      </c>
      <c r="E35" s="50" t="str">
        <f>MID($AR$35,2,1)</f>
        <v/>
      </c>
      <c r="F35" s="50" t="str">
        <f>MID($AR$35,3,1)</f>
        <v/>
      </c>
      <c r="G35" s="50" t="str">
        <f>MID($AR$35,4,1)</f>
        <v/>
      </c>
      <c r="H35" s="50" t="str">
        <f>MID($AR$35,5,1)</f>
        <v/>
      </c>
      <c r="I35" s="50" t="str">
        <f>MID($AR$35,6,1)</f>
        <v/>
      </c>
      <c r="J35" s="50" t="str">
        <f>MID($AR$35,7,1)</f>
        <v/>
      </c>
      <c r="K35" s="50" t="str">
        <f>MID($AR$35,8,1)</f>
        <v/>
      </c>
      <c r="L35" s="50" t="str">
        <f>MID($AR$35,9,1)</f>
        <v/>
      </c>
      <c r="M35" s="61" t="str">
        <f>MID($AR$35,10,1)</f>
        <v/>
      </c>
      <c r="N35" s="58" t="str">
        <f>MID($AR$35,11,1)</f>
        <v/>
      </c>
      <c r="O35" s="50" t="str">
        <f>MID($AR$35,12,1)</f>
        <v/>
      </c>
      <c r="P35" s="50" t="str">
        <f>MID($AR$35,13,1)</f>
        <v/>
      </c>
      <c r="Q35" s="50" t="str">
        <f>MID($AR$35,14,1)</f>
        <v/>
      </c>
      <c r="R35" s="50" t="str">
        <f>MID($AR$35,15,1)</f>
        <v/>
      </c>
      <c r="S35" s="50" t="str">
        <f>MID($AR$35,16,1)</f>
        <v/>
      </c>
      <c r="T35" s="50" t="str">
        <f>MID($AR$35,17,1)</f>
        <v/>
      </c>
      <c r="U35" s="50" t="str">
        <f>MID($AR$35,18,1)</f>
        <v/>
      </c>
      <c r="V35" s="50" t="str">
        <f>MID($AR$35,19,1)</f>
        <v/>
      </c>
      <c r="W35" s="61" t="str">
        <f>MID($AR$35,20,1)</f>
        <v/>
      </c>
      <c r="X35" s="58" t="str">
        <f>MID($AR$35,21,1)</f>
        <v/>
      </c>
      <c r="Y35" s="50" t="str">
        <f>MID($AR$35,22,1)</f>
        <v/>
      </c>
      <c r="Z35" s="50" t="str">
        <f>MID($AR$35,23,1)</f>
        <v/>
      </c>
      <c r="AA35" s="50" t="str">
        <f>MID($AR$35,24,1)</f>
        <v/>
      </c>
      <c r="AB35" s="50" t="str">
        <f>MID($AR$35,25,1)</f>
        <v/>
      </c>
      <c r="AC35" s="50" t="str">
        <f>MID($AR$35,26,1)</f>
        <v/>
      </c>
      <c r="AD35" s="50" t="str">
        <f>MID($AR$35,27,1)</f>
        <v/>
      </c>
      <c r="AE35" s="50" t="str">
        <f>MID($AR$35,28,1)</f>
        <v/>
      </c>
      <c r="AF35" s="50" t="str">
        <f>MID($AR$35,29,1)</f>
        <v/>
      </c>
      <c r="AG35" s="51" t="str">
        <f>MID($AR$35,30,1)</f>
        <v/>
      </c>
      <c r="AH35" s="64"/>
      <c r="AR35" s="200"/>
      <c r="AS35" s="65"/>
    </row>
    <row r="36" spans="4:45" ht="15" customHeight="1">
      <c r="D36" s="54" t="str">
        <f>MID($AR$35,31,1)</f>
        <v/>
      </c>
      <c r="E36" s="52" t="str">
        <f>MID($AR$35,32,1)</f>
        <v/>
      </c>
      <c r="F36" s="52" t="str">
        <f>MID($AR$35,33,1)</f>
        <v/>
      </c>
      <c r="G36" s="52" t="str">
        <f>MID($AR$35,34,1)</f>
        <v/>
      </c>
      <c r="H36" s="52" t="str">
        <f>MID($AR$35,35,1)</f>
        <v/>
      </c>
      <c r="I36" s="52" t="str">
        <f>MID($AR$35,36,1)</f>
        <v/>
      </c>
      <c r="J36" s="52" t="str">
        <f>MID($AR$35,37,1)</f>
        <v/>
      </c>
      <c r="K36" s="52" t="str">
        <f>MID($AR$35,38,1)</f>
        <v/>
      </c>
      <c r="L36" s="52" t="str">
        <f>MID($AR$35,39,1)</f>
        <v/>
      </c>
      <c r="M36" s="62" t="str">
        <f>MID($AR$35,40,1)</f>
        <v/>
      </c>
      <c r="N36" s="59" t="str">
        <f>MID($AR$35,41,1)</f>
        <v/>
      </c>
      <c r="O36" s="52" t="str">
        <f>MID($AR$35,42,1)</f>
        <v/>
      </c>
      <c r="P36" s="52" t="str">
        <f>MID($AR$35,43,1)</f>
        <v/>
      </c>
      <c r="Q36" s="52" t="str">
        <f>MID($AR$35,44,1)</f>
        <v/>
      </c>
      <c r="R36" s="52" t="str">
        <f>MID($AR$35,45,1)</f>
        <v/>
      </c>
      <c r="S36" s="52" t="str">
        <f>MID($AR$35,46,1)</f>
        <v/>
      </c>
      <c r="T36" s="52" t="str">
        <f>MID($AR$35,47,1)</f>
        <v/>
      </c>
      <c r="U36" s="52" t="str">
        <f>MID($AR$35,48,1)</f>
        <v/>
      </c>
      <c r="V36" s="52" t="str">
        <f>MID($AR$35,49,1)</f>
        <v/>
      </c>
      <c r="W36" s="62" t="str">
        <f>MID($AR$35,50,1)</f>
        <v/>
      </c>
      <c r="X36" s="59" t="str">
        <f>MID($AR$35,51,1)</f>
        <v/>
      </c>
      <c r="Y36" s="52" t="str">
        <f>MID($AR$35,52,1)</f>
        <v/>
      </c>
      <c r="Z36" s="52" t="str">
        <f>MID($AR$35,53,1)</f>
        <v/>
      </c>
      <c r="AA36" s="52" t="str">
        <f>MID($AR$35,54,1)</f>
        <v/>
      </c>
      <c r="AB36" s="52" t="str">
        <f>MID($AR$35,55,1)</f>
        <v/>
      </c>
      <c r="AC36" s="52" t="str">
        <f>MID($AR$35,56,1)</f>
        <v/>
      </c>
      <c r="AD36" s="52" t="str">
        <f>MID($AR$35,57,1)</f>
        <v/>
      </c>
      <c r="AE36" s="52" t="str">
        <f>MID($AR$35,58,1)</f>
        <v/>
      </c>
      <c r="AF36" s="52" t="str">
        <f>MID($AR$35,59,1)</f>
        <v/>
      </c>
      <c r="AG36" s="53" t="str">
        <f>MID($AR$35,60,1)</f>
        <v/>
      </c>
      <c r="AR36" s="201"/>
      <c r="AS36" s="65"/>
    </row>
    <row r="37" spans="4:45" ht="15" customHeight="1">
      <c r="D37" s="54" t="str">
        <f>MID($AR$35,61,1)</f>
        <v/>
      </c>
      <c r="E37" s="52" t="str">
        <f>MID($AR$35,62,1)</f>
        <v/>
      </c>
      <c r="F37" s="52" t="str">
        <f>MID($AR$35,63,1)</f>
        <v/>
      </c>
      <c r="G37" s="52" t="str">
        <f>MID($AR$35,64,1)</f>
        <v/>
      </c>
      <c r="H37" s="52" t="str">
        <f>MID($AR$35,65,1)</f>
        <v/>
      </c>
      <c r="I37" s="52" t="str">
        <f>MID($AR$35,66,1)</f>
        <v/>
      </c>
      <c r="J37" s="52" t="str">
        <f>MID($AR$35,67,1)</f>
        <v/>
      </c>
      <c r="K37" s="52" t="str">
        <f>MID($AR$35,68,1)</f>
        <v/>
      </c>
      <c r="L37" s="52" t="str">
        <f>MID($AR$35,69,1)</f>
        <v/>
      </c>
      <c r="M37" s="62" t="str">
        <f>MID($AR$35,70,1)</f>
        <v/>
      </c>
      <c r="N37" s="59" t="str">
        <f>MID($AR$35,71,1)</f>
        <v/>
      </c>
      <c r="O37" s="52" t="str">
        <f>MID($AR$35,72,1)</f>
        <v/>
      </c>
      <c r="P37" s="52" t="str">
        <f>MID($AR$35,73,1)</f>
        <v/>
      </c>
      <c r="Q37" s="52" t="str">
        <f>MID($AR$35,74,1)</f>
        <v/>
      </c>
      <c r="R37" s="52" t="str">
        <f>MID($AR$35,75,1)</f>
        <v/>
      </c>
      <c r="S37" s="52" t="str">
        <f>MID($AR$35,76,1)</f>
        <v/>
      </c>
      <c r="T37" s="52" t="str">
        <f>MID($AR$35,77,1)</f>
        <v/>
      </c>
      <c r="U37" s="52" t="str">
        <f>MID($AR$35,78,1)</f>
        <v/>
      </c>
      <c r="V37" s="52" t="str">
        <f>MID($AR$35,79,1)</f>
        <v/>
      </c>
      <c r="W37" s="62" t="str">
        <f>MID($AR$35,80,1)</f>
        <v/>
      </c>
      <c r="X37" s="59" t="str">
        <f>MID($AR$35,81,1)</f>
        <v/>
      </c>
      <c r="Y37" s="52" t="str">
        <f>MID($AR$35,82,1)</f>
        <v/>
      </c>
      <c r="Z37" s="52" t="str">
        <f>MID($AR$35,83,1)</f>
        <v/>
      </c>
      <c r="AA37" s="52" t="str">
        <f>MID($AR$35,84,1)</f>
        <v/>
      </c>
      <c r="AB37" s="52" t="str">
        <f>MID($AR$35,85,1)</f>
        <v/>
      </c>
      <c r="AC37" s="52" t="str">
        <f>MID($AR$35,86,1)</f>
        <v/>
      </c>
      <c r="AD37" s="52" t="str">
        <f>MID($AR$35,87,1)</f>
        <v/>
      </c>
      <c r="AE37" s="52" t="str">
        <f>MID($AR$35,88,1)</f>
        <v/>
      </c>
      <c r="AF37" s="52" t="str">
        <f>MID($AR$35,89,1)</f>
        <v/>
      </c>
      <c r="AG37" s="53" t="str">
        <f>MID($AR$35,90,1)</f>
        <v/>
      </c>
      <c r="AH37" s="64"/>
      <c r="AR37" s="202"/>
      <c r="AS37" s="65"/>
    </row>
    <row r="38" spans="4:45" ht="15" customHeight="1">
      <c r="D38" s="54" t="str">
        <f>MID($AR$35,91,1)</f>
        <v/>
      </c>
      <c r="E38" s="52" t="str">
        <f>MID($AR$35,92,1)</f>
        <v/>
      </c>
      <c r="F38" s="52" t="str">
        <f>MID($AR$35,93,1)</f>
        <v/>
      </c>
      <c r="G38" s="52" t="str">
        <f>MID($AR$35,94,1)</f>
        <v/>
      </c>
      <c r="H38" s="52" t="str">
        <f>MID($AR$35,95,1)</f>
        <v/>
      </c>
      <c r="I38" s="52" t="str">
        <f>MID($AR$35,96,1)</f>
        <v/>
      </c>
      <c r="J38" s="52" t="str">
        <f>MID($AR$35,97,1)</f>
        <v/>
      </c>
      <c r="K38" s="52" t="str">
        <f>MID($AR$35,98,1)</f>
        <v/>
      </c>
      <c r="L38" s="52" t="str">
        <f>MID($AR$35,99,1)</f>
        <v/>
      </c>
      <c r="M38" s="62" t="str">
        <f>MID($AR$35,100,1)</f>
        <v/>
      </c>
      <c r="N38" s="59" t="str">
        <f>MID($AR$35,101,1)</f>
        <v/>
      </c>
      <c r="O38" s="52" t="str">
        <f>MID($AR$35,102,1)</f>
        <v/>
      </c>
      <c r="P38" s="52" t="str">
        <f>MID($AR$35,103,1)</f>
        <v/>
      </c>
      <c r="Q38" s="52" t="str">
        <f>MID($AR$35,104,1)</f>
        <v/>
      </c>
      <c r="R38" s="52" t="str">
        <f>MID($AR$35,105,1)</f>
        <v/>
      </c>
      <c r="S38" s="52" t="str">
        <f>MID($AR$35,106,1)</f>
        <v/>
      </c>
      <c r="T38" s="52" t="str">
        <f>MID($AR$35,107,1)</f>
        <v/>
      </c>
      <c r="U38" s="52" t="str">
        <f>MID($AR$35,108,1)</f>
        <v/>
      </c>
      <c r="V38" s="52" t="str">
        <f>MID($AR$35,109,1)</f>
        <v/>
      </c>
      <c r="W38" s="62" t="str">
        <f>MID($AR$35,110,1)</f>
        <v/>
      </c>
      <c r="X38" s="59" t="str">
        <f>MID($AR$35,111,1)</f>
        <v/>
      </c>
      <c r="Y38" s="52" t="str">
        <f>MID($AR$35,112,1)</f>
        <v/>
      </c>
      <c r="Z38" s="52" t="str">
        <f>MID($AR$35,113,1)</f>
        <v/>
      </c>
      <c r="AA38" s="52" t="str">
        <f>MID($AR$35,114,1)</f>
        <v/>
      </c>
      <c r="AB38" s="52" t="str">
        <f>MID($AR$35,115,1)</f>
        <v/>
      </c>
      <c r="AC38" s="52" t="str">
        <f>MID($AR$35,116,1)</f>
        <v/>
      </c>
      <c r="AD38" s="52" t="str">
        <f>MID($AR$35,117,1)</f>
        <v/>
      </c>
      <c r="AE38" s="52" t="str">
        <f>MID($AR$35,118,1)</f>
        <v/>
      </c>
      <c r="AF38" s="52" t="str">
        <f>MID($AR$35,119,1)</f>
        <v/>
      </c>
      <c r="AG38" s="53" t="str">
        <f>MID($AR$35,120,1)</f>
        <v/>
      </c>
      <c r="AH38" s="64"/>
      <c r="AR38" s="202"/>
      <c r="AS38" s="65"/>
    </row>
    <row r="39" spans="4:45" ht="15" customHeight="1">
      <c r="D39" s="101" t="str">
        <f>MID($AR$35,121,1)</f>
        <v/>
      </c>
      <c r="E39" s="52" t="str">
        <f>MID($AR$35,122,1)</f>
        <v/>
      </c>
      <c r="F39" s="52" t="str">
        <f>MID($AR$35,123,1)</f>
        <v/>
      </c>
      <c r="G39" s="52" t="str">
        <f>MID($AR$35,124,1)</f>
        <v/>
      </c>
      <c r="H39" s="52" t="str">
        <f>MID($AR$35,125,1)</f>
        <v/>
      </c>
      <c r="I39" s="52" t="str">
        <f>MID($AR$35,126,1)</f>
        <v/>
      </c>
      <c r="J39" s="52" t="str">
        <f>MID($AR$35,127,1)</f>
        <v/>
      </c>
      <c r="K39" s="52" t="str">
        <f>MID($AR$35,128,1)</f>
        <v/>
      </c>
      <c r="L39" s="52" t="str">
        <f>MID($AR$35,129,1)</f>
        <v/>
      </c>
      <c r="M39" s="62" t="str">
        <f>MID($AR$35,130,1)</f>
        <v/>
      </c>
      <c r="N39" s="59" t="str">
        <f>MID($AR$35,131,1)</f>
        <v/>
      </c>
      <c r="O39" s="52" t="str">
        <f>MID($AR$35,132,1)</f>
        <v/>
      </c>
      <c r="P39" s="52" t="str">
        <f>MID($AR$35,133,1)</f>
        <v/>
      </c>
      <c r="Q39" s="52" t="str">
        <f>MID($AR$35,134,1)</f>
        <v/>
      </c>
      <c r="R39" s="52" t="str">
        <f>MID($AR$35,135,1)</f>
        <v/>
      </c>
      <c r="S39" s="52" t="str">
        <f>MID($AR$35,136,1)</f>
        <v/>
      </c>
      <c r="T39" s="52" t="str">
        <f>MID($AR$35,137,1)</f>
        <v/>
      </c>
      <c r="U39" s="52" t="str">
        <f>MID($AR$35,138,1)</f>
        <v/>
      </c>
      <c r="V39" s="52" t="str">
        <f>MID($AR$35,139,1)</f>
        <v/>
      </c>
      <c r="W39" s="62" t="str">
        <f>MID($AR$35,140,1)</f>
        <v/>
      </c>
      <c r="X39" s="59" t="str">
        <f>MID($AR$35,141,1)</f>
        <v/>
      </c>
      <c r="Y39" s="52" t="str">
        <f>MID($AR$35,142,1)</f>
        <v/>
      </c>
      <c r="Z39" s="52" t="str">
        <f>MID($AR$35,143,1)</f>
        <v/>
      </c>
      <c r="AA39" s="52" t="str">
        <f>MID($AR$35,144,1)</f>
        <v/>
      </c>
      <c r="AB39" s="52" t="str">
        <f>MID($AR$35,145,1)</f>
        <v/>
      </c>
      <c r="AC39" s="52" t="str">
        <f>MID($AR$35,146,1)</f>
        <v/>
      </c>
      <c r="AD39" s="52" t="str">
        <f>MID($AR$35,147,1)</f>
        <v/>
      </c>
      <c r="AE39" s="52" t="str">
        <f>MID($AR$35,148,1)</f>
        <v/>
      </c>
      <c r="AF39" s="52" t="str">
        <f>MID($AR$35,149,1)</f>
        <v/>
      </c>
      <c r="AG39" s="53" t="str">
        <f>MID($AR$35,150,1)</f>
        <v/>
      </c>
      <c r="AH39" s="64"/>
      <c r="AI39" s="66"/>
      <c r="AJ39" s="65"/>
      <c r="AK39" s="65"/>
      <c r="AL39" s="65"/>
      <c r="AM39" s="65"/>
      <c r="AN39" s="65"/>
      <c r="AR39" s="203"/>
      <c r="AS39" s="65"/>
    </row>
    <row r="40" spans="4:45" ht="15" customHeight="1">
      <c r="D40" s="54" t="str">
        <f>MID($AR$35,151,1)</f>
        <v/>
      </c>
      <c r="E40" s="52" t="str">
        <f>MID($AR$35,152,1)</f>
        <v/>
      </c>
      <c r="F40" s="52" t="str">
        <f>MID($AR$35,153,1)</f>
        <v/>
      </c>
      <c r="G40" s="52" t="str">
        <f>MID($AR$35,154,1)</f>
        <v/>
      </c>
      <c r="H40" s="52" t="str">
        <f>MID($AR$35,155,1)</f>
        <v/>
      </c>
      <c r="I40" s="52" t="str">
        <f>MID($AR$35,156,1)</f>
        <v/>
      </c>
      <c r="J40" s="52" t="str">
        <f>MID($AR$35,157,1)</f>
        <v/>
      </c>
      <c r="K40" s="52" t="str">
        <f>MID($AR$35,158,1)</f>
        <v/>
      </c>
      <c r="L40" s="52" t="str">
        <f>MID($AR$35,159,1)</f>
        <v/>
      </c>
      <c r="M40" s="62" t="str">
        <f>MID($AR$35,160,1)</f>
        <v/>
      </c>
      <c r="N40" s="59" t="str">
        <f>MID($AR$35,161,1)</f>
        <v/>
      </c>
      <c r="O40" s="52" t="str">
        <f>MID($AR$35,162,1)</f>
        <v/>
      </c>
      <c r="P40" s="52" t="str">
        <f>MID($AR$35,163,1)</f>
        <v/>
      </c>
      <c r="Q40" s="52" t="str">
        <f>MID($AR$35,164,1)</f>
        <v/>
      </c>
      <c r="R40" s="52" t="str">
        <f>MID($AR$35,165,1)</f>
        <v/>
      </c>
      <c r="S40" s="52" t="str">
        <f>MID($AR$35,166,1)</f>
        <v/>
      </c>
      <c r="T40" s="52" t="str">
        <f>MID($AR$35,167,1)</f>
        <v/>
      </c>
      <c r="U40" s="52" t="str">
        <f>MID($AR$35,168,1)</f>
        <v/>
      </c>
      <c r="V40" s="52" t="str">
        <f>MID($AR$35,169,1)</f>
        <v/>
      </c>
      <c r="W40" s="62" t="str">
        <f>MID($AR$35,170,1)</f>
        <v/>
      </c>
      <c r="X40" s="59" t="str">
        <f>MID($AR$35,171,1)</f>
        <v/>
      </c>
      <c r="Y40" s="52" t="str">
        <f>MID($AR$35,172,1)</f>
        <v/>
      </c>
      <c r="Z40" s="52" t="str">
        <f>MID($AR$35,173,1)</f>
        <v/>
      </c>
      <c r="AA40" s="52" t="str">
        <f>MID($AR$35,174,1)</f>
        <v/>
      </c>
      <c r="AB40" s="52" t="str">
        <f>MID($AR$35,175,1)</f>
        <v/>
      </c>
      <c r="AC40" s="52" t="str">
        <f>MID($AR$35,176,1)</f>
        <v/>
      </c>
      <c r="AD40" s="52" t="str">
        <f>MID($AR$35,177,1)</f>
        <v/>
      </c>
      <c r="AE40" s="52" t="str">
        <f>MID($AR$35,178,1)</f>
        <v/>
      </c>
      <c r="AF40" s="52" t="str">
        <f>MID($AR$35,179,1)</f>
        <v/>
      </c>
      <c r="AG40" s="53" t="str">
        <f>MID($AR$35,180,1)</f>
        <v/>
      </c>
      <c r="AH40" s="64"/>
      <c r="AJ40" s="65"/>
      <c r="AK40" s="65"/>
      <c r="AL40" s="65"/>
      <c r="AM40" s="65"/>
      <c r="AN40" s="65"/>
      <c r="AO40" s="65"/>
      <c r="AP40" s="65"/>
      <c r="AQ40" s="65"/>
      <c r="AR40" s="203"/>
      <c r="AS40" s="65"/>
    </row>
    <row r="41" spans="4:45" ht="15" customHeight="1">
      <c r="D41" s="54" t="str">
        <f>MID($AR$35,181,1)</f>
        <v/>
      </c>
      <c r="E41" s="52" t="str">
        <f>MID($AR$35,182,1)</f>
        <v/>
      </c>
      <c r="F41" s="52" t="str">
        <f>MID($AR$35,183,1)</f>
        <v/>
      </c>
      <c r="G41" s="52" t="str">
        <f>MID($AR$35,184,1)</f>
        <v/>
      </c>
      <c r="H41" s="52" t="str">
        <f>MID($AR$35,137,1)</f>
        <v/>
      </c>
      <c r="I41" s="52" t="str">
        <f>MID($AR$35,186,1)</f>
        <v/>
      </c>
      <c r="J41" s="52" t="str">
        <f>MID($AR$35,187,1)</f>
        <v/>
      </c>
      <c r="K41" s="52" t="str">
        <f>MID($AR$35,188,1)</f>
        <v/>
      </c>
      <c r="L41" s="52" t="str">
        <f>MID($AR$35,189,1)</f>
        <v/>
      </c>
      <c r="M41" s="62" t="str">
        <f>MID($AR$35,190,1)</f>
        <v/>
      </c>
      <c r="N41" s="59" t="str">
        <f>MID($AR$35,191,1)</f>
        <v/>
      </c>
      <c r="O41" s="52" t="str">
        <f>MID($AR$35,192,1)</f>
        <v/>
      </c>
      <c r="P41" s="52" t="str">
        <f>MID($AR$35,193,1)</f>
        <v/>
      </c>
      <c r="Q41" s="52" t="str">
        <f>MID($AR$35,194,1)</f>
        <v/>
      </c>
      <c r="R41" s="52" t="str">
        <f>MID($AR$35,195,1)</f>
        <v/>
      </c>
      <c r="S41" s="52" t="str">
        <f>MID($AR$35,196,1)</f>
        <v/>
      </c>
      <c r="T41" s="52" t="str">
        <f>MID($AR$35,197,1)</f>
        <v/>
      </c>
      <c r="U41" s="52" t="str">
        <f>MID($AR$35,198,1)</f>
        <v/>
      </c>
      <c r="V41" s="52" t="str">
        <f>MID($AR$35,199,1)</f>
        <v/>
      </c>
      <c r="W41" s="62" t="str">
        <f>MID($AR$35,200,1)</f>
        <v/>
      </c>
      <c r="X41" s="59" t="str">
        <f>MID($AR$35,201,1)</f>
        <v/>
      </c>
      <c r="Y41" s="52" t="str">
        <f>MID($AR$35,202,1)</f>
        <v/>
      </c>
      <c r="Z41" s="52" t="str">
        <f>MID($AR$35,203,1)</f>
        <v/>
      </c>
      <c r="AA41" s="52" t="str">
        <f>MID($AR$35,204,1)</f>
        <v/>
      </c>
      <c r="AB41" s="52" t="str">
        <f>MID($AR$35,205,1)</f>
        <v/>
      </c>
      <c r="AC41" s="52" t="str">
        <f>MID($AR$35,206,1)</f>
        <v/>
      </c>
      <c r="AD41" s="52" t="str">
        <f>MID($AR$35,207,1)</f>
        <v/>
      </c>
      <c r="AE41" s="52" t="str">
        <f>MID($AR$35,208,1)</f>
        <v/>
      </c>
      <c r="AF41" s="52" t="str">
        <f>MID($AR$35,209,1)</f>
        <v/>
      </c>
      <c r="AG41" s="53" t="str">
        <f>MID($AR$35,210,1)</f>
        <v/>
      </c>
      <c r="AH41" s="64"/>
      <c r="AI41" s="66"/>
      <c r="AJ41" s="65"/>
      <c r="AK41" s="65"/>
      <c r="AL41" s="65"/>
      <c r="AM41" s="65"/>
      <c r="AN41" s="65"/>
      <c r="AR41" s="203"/>
      <c r="AS41" s="65"/>
    </row>
    <row r="42" spans="4:45" ht="15" customHeight="1">
      <c r="D42" s="54" t="str">
        <f>MID($AR$35,211,1)</f>
        <v/>
      </c>
      <c r="E42" s="52" t="str">
        <f>MID($AR$35,212,1)</f>
        <v/>
      </c>
      <c r="F42" s="52" t="str">
        <f>MID($AR$35,213,1)</f>
        <v/>
      </c>
      <c r="G42" s="52" t="str">
        <f>MID($AR$35,214,1)</f>
        <v/>
      </c>
      <c r="H42" s="52" t="str">
        <f>MID($AR$35,215,1)</f>
        <v/>
      </c>
      <c r="I42" s="52" t="str">
        <f>MID($AR$35,216,1)</f>
        <v/>
      </c>
      <c r="J42" s="52" t="str">
        <f>MID($AR$35,217,1)</f>
        <v/>
      </c>
      <c r="K42" s="52" t="str">
        <f>MID($AR$35,218,1)</f>
        <v/>
      </c>
      <c r="L42" s="52" t="str">
        <f>MID($AR$35,219,1)</f>
        <v/>
      </c>
      <c r="M42" s="62" t="str">
        <f>MID($AR$35,220,1)</f>
        <v/>
      </c>
      <c r="N42" s="59" t="str">
        <f>MID($AR$35,221,1)</f>
        <v/>
      </c>
      <c r="O42" s="52" t="str">
        <f>MID($AR$35,222,1)</f>
        <v/>
      </c>
      <c r="P42" s="52" t="str">
        <f>MID($AR$35,223,1)</f>
        <v/>
      </c>
      <c r="Q42" s="52" t="str">
        <f>MID($AR$35,224,1)</f>
        <v/>
      </c>
      <c r="R42" s="52" t="str">
        <f>MID($AR$35,225,1)</f>
        <v/>
      </c>
      <c r="S42" s="52" t="str">
        <f>MID($AR$35,226,1)</f>
        <v/>
      </c>
      <c r="T42" s="52" t="str">
        <f>MID($AR$35,227,1)</f>
        <v/>
      </c>
      <c r="U42" s="52" t="str">
        <f>MID($AR$35,228,1)</f>
        <v/>
      </c>
      <c r="V42" s="52" t="str">
        <f>MID($AR$35,229,1)</f>
        <v/>
      </c>
      <c r="W42" s="62" t="str">
        <f>MID($AR$35,230,1)</f>
        <v/>
      </c>
      <c r="X42" s="59" t="str">
        <f>MID($AR$35,231,1)</f>
        <v/>
      </c>
      <c r="Y42" s="52" t="str">
        <f>MID($AR$35,232,1)</f>
        <v/>
      </c>
      <c r="Z42" s="52" t="str">
        <f>MID($AR$35,233,1)</f>
        <v/>
      </c>
      <c r="AA42" s="52" t="str">
        <f>MID($AR$35,234,1)</f>
        <v/>
      </c>
      <c r="AB42" s="52" t="str">
        <f>MID($AR$35,235,1)</f>
        <v/>
      </c>
      <c r="AC42" s="52" t="str">
        <f>MID($AR$35,236,1)</f>
        <v/>
      </c>
      <c r="AD42" s="52" t="str">
        <f>MID($AR$35,237,1)</f>
        <v/>
      </c>
      <c r="AE42" s="52" t="str">
        <f>MID($AR$35,238,1)</f>
        <v/>
      </c>
      <c r="AF42" s="52" t="str">
        <f>MID($AR$35,239,1)</f>
        <v/>
      </c>
      <c r="AG42" s="53" t="str">
        <f>MID($AR$35,240,1)</f>
        <v/>
      </c>
      <c r="AH42" s="64"/>
      <c r="AJ42" s="65"/>
      <c r="AK42" s="65"/>
      <c r="AL42" s="65"/>
      <c r="AM42" s="65"/>
      <c r="AN42" s="65"/>
      <c r="AR42" s="203"/>
      <c r="AS42" s="65"/>
    </row>
    <row r="43" spans="4:45" ht="15" customHeight="1">
      <c r="D43" s="54" t="str">
        <f>MID($AR$35,241,1)</f>
        <v/>
      </c>
      <c r="E43" s="52" t="str">
        <f>MID($AR$35,242,1)</f>
        <v/>
      </c>
      <c r="F43" s="52" t="str">
        <f>MID($AR$35,243,1)</f>
        <v/>
      </c>
      <c r="G43" s="52" t="str">
        <f>MID($AR$35,244,1)</f>
        <v/>
      </c>
      <c r="H43" s="52" t="str">
        <f>MID($AR$35,245,1)</f>
        <v/>
      </c>
      <c r="I43" s="52" t="str">
        <f>MID($AR$35,246,1)</f>
        <v/>
      </c>
      <c r="J43" s="52" t="str">
        <f>MID($AR$35,247,1)</f>
        <v/>
      </c>
      <c r="K43" s="52" t="str">
        <f>MID($AR$35,248,1)</f>
        <v/>
      </c>
      <c r="L43" s="52" t="str">
        <f>MID($AR$35,249,1)</f>
        <v/>
      </c>
      <c r="M43" s="62" t="str">
        <f>MID($AR$35,250,1)</f>
        <v/>
      </c>
      <c r="N43" s="59" t="str">
        <f>MID($AR$35,251,1)</f>
        <v/>
      </c>
      <c r="O43" s="52" t="str">
        <f>MID($AR$35,252,1)</f>
        <v/>
      </c>
      <c r="P43" s="52" t="str">
        <f>MID($AR$35,253,1)</f>
        <v/>
      </c>
      <c r="Q43" s="52" t="str">
        <f>MID($AR$35,254,1)</f>
        <v/>
      </c>
      <c r="R43" s="52" t="str">
        <f>MID($AR$35,255,1)</f>
        <v/>
      </c>
      <c r="S43" s="52" t="str">
        <f>MID($AR$35,256,1)</f>
        <v/>
      </c>
      <c r="T43" s="52" t="str">
        <f>MID($AR$35,257,1)</f>
        <v/>
      </c>
      <c r="U43" s="52" t="str">
        <f>MID($AR$35,258,1)</f>
        <v/>
      </c>
      <c r="V43" s="52" t="str">
        <f>MID($AR$35,259,1)</f>
        <v/>
      </c>
      <c r="W43" s="62" t="str">
        <f>MID($AR$35,260,1)</f>
        <v/>
      </c>
      <c r="X43" s="59" t="str">
        <f>MID($AR$35,261,1)</f>
        <v/>
      </c>
      <c r="Y43" s="52" t="str">
        <f>MID($AR$35,262,1)</f>
        <v/>
      </c>
      <c r="Z43" s="52" t="str">
        <f>MID($AR$35,263,1)</f>
        <v/>
      </c>
      <c r="AA43" s="52" t="str">
        <f>MID($AR$35,264,1)</f>
        <v/>
      </c>
      <c r="AB43" s="52" t="str">
        <f>MID($AR$35,265,1)</f>
        <v/>
      </c>
      <c r="AC43" s="52" t="str">
        <f>MID($AR$35,266,1)</f>
        <v/>
      </c>
      <c r="AD43" s="52" t="str">
        <f>MID($AR$35,267,1)</f>
        <v/>
      </c>
      <c r="AE43" s="52" t="str">
        <f>MID($AR$35,268,1)</f>
        <v/>
      </c>
      <c r="AF43" s="52" t="str">
        <f>MID($AR$35,269,1)</f>
        <v/>
      </c>
      <c r="AG43" s="53" t="str">
        <f>MID($AR$35,270,1)</f>
        <v/>
      </c>
      <c r="AH43" s="64"/>
      <c r="AI43" s="66"/>
      <c r="AJ43" s="65"/>
      <c r="AK43" s="65"/>
      <c r="AL43" s="65"/>
      <c r="AM43" s="65"/>
      <c r="AN43" s="65"/>
      <c r="AR43" s="203"/>
      <c r="AS43" s="65"/>
    </row>
    <row r="44" spans="4:45" ht="15" customHeight="1" thickBot="1">
      <c r="D44" s="57" t="str">
        <f>MID($AR$35,271,1)</f>
        <v/>
      </c>
      <c r="E44" s="35" t="str">
        <f>MID($AR$35,272,1)</f>
        <v/>
      </c>
      <c r="F44" s="35" t="str">
        <f>MID($AR$35,273,1)</f>
        <v/>
      </c>
      <c r="G44" s="35" t="str">
        <f>MID($AR$35,274,1)</f>
        <v/>
      </c>
      <c r="H44" s="35" t="str">
        <f>MID($AR$35,275,1)</f>
        <v/>
      </c>
      <c r="I44" s="35" t="str">
        <f>MID($AR$35,276,1)</f>
        <v/>
      </c>
      <c r="J44" s="35" t="str">
        <f>MID($AR$35,277,1)</f>
        <v/>
      </c>
      <c r="K44" s="35" t="str">
        <f>MID($AR$35,278,1)</f>
        <v/>
      </c>
      <c r="L44" s="35" t="str">
        <f>MID($AR$35,279,1)</f>
        <v/>
      </c>
      <c r="M44" s="63" t="str">
        <f>MID($AR$35,280,1)</f>
        <v/>
      </c>
      <c r="N44" s="60" t="str">
        <f>MID($AR$35,281,1)</f>
        <v/>
      </c>
      <c r="O44" s="35" t="str">
        <f>MID($AR$35,282,1)</f>
        <v/>
      </c>
      <c r="P44" s="35" t="str">
        <f>MID($AR$35,283,1)</f>
        <v/>
      </c>
      <c r="Q44" s="35" t="str">
        <f>MID($AR$35,284,1)</f>
        <v/>
      </c>
      <c r="R44" s="35" t="str">
        <f>MID($AR$35,237,1)</f>
        <v/>
      </c>
      <c r="S44" s="35" t="str">
        <f>MID($AR$35,286,1)</f>
        <v/>
      </c>
      <c r="T44" s="35" t="str">
        <f>MID($AR$35,287,1)</f>
        <v/>
      </c>
      <c r="U44" s="35" t="str">
        <f>MID($AR$35,288,1)</f>
        <v/>
      </c>
      <c r="V44" s="35" t="str">
        <f>MID($AR$35,289,1)</f>
        <v/>
      </c>
      <c r="W44" s="63" t="str">
        <f>MID($AR$35,290,1)</f>
        <v/>
      </c>
      <c r="X44" s="60" t="str">
        <f>MID($AR$35,291,1)</f>
        <v/>
      </c>
      <c r="Y44" s="35" t="str">
        <f>MID($AR$35,292,1)</f>
        <v/>
      </c>
      <c r="Z44" s="35" t="str">
        <f>MID($AR$35,293,1)</f>
        <v/>
      </c>
      <c r="AA44" s="35" t="str">
        <f>MID($AR$35,294,1)</f>
        <v/>
      </c>
      <c r="AB44" s="35" t="str">
        <f>MID($AR$35,295,1)</f>
        <v/>
      </c>
      <c r="AC44" s="35" t="str">
        <f>MID($AR$35,296,1)</f>
        <v/>
      </c>
      <c r="AD44" s="35" t="str">
        <f>MID($AR$35,297,1)</f>
        <v/>
      </c>
      <c r="AE44" s="35" t="str">
        <f>MID($AR$35,298,1)</f>
        <v/>
      </c>
      <c r="AF44" s="35" t="str">
        <f>MID($AR$35,299,1)</f>
        <v/>
      </c>
      <c r="AG44" s="34" t="str">
        <f>MID($AR$35,300,1)</f>
        <v/>
      </c>
      <c r="AH44" s="64"/>
      <c r="AJ44" s="65"/>
      <c r="AK44" s="65"/>
      <c r="AL44" s="65"/>
      <c r="AM44" s="65"/>
      <c r="AN44" s="65"/>
      <c r="AR44" s="204"/>
      <c r="AS44" s="65"/>
    </row>
    <row r="45" spans="4:45" ht="15" customHeight="1">
      <c r="AI45" s="64"/>
      <c r="AK45" s="65"/>
      <c r="AL45" s="65"/>
      <c r="AM45" s="65"/>
      <c r="AN45" s="65"/>
      <c r="AO45" s="65"/>
    </row>
    <row r="46" spans="4:45" ht="15" customHeight="1">
      <c r="AI46" s="64"/>
      <c r="AK46" s="65"/>
      <c r="AL46" s="65"/>
      <c r="AM46" s="65"/>
      <c r="AN46" s="65"/>
      <c r="AO46" s="65"/>
    </row>
    <row r="47" spans="4:45" ht="15" customHeight="1">
      <c r="AI47" s="64"/>
      <c r="AK47" s="65"/>
      <c r="AL47" s="65"/>
      <c r="AM47" s="65"/>
      <c r="AN47" s="65"/>
      <c r="AO47" s="65"/>
    </row>
    <row r="48" spans="4:45" ht="15" customHeight="1">
      <c r="AI48" s="64"/>
      <c r="AK48" s="65"/>
      <c r="AL48" s="65"/>
      <c r="AM48" s="65"/>
      <c r="AN48" s="65"/>
      <c r="AO48" s="65"/>
    </row>
    <row r="49" spans="1:43" ht="15" customHeight="1">
      <c r="AI49" s="64"/>
      <c r="AK49" s="65"/>
      <c r="AL49" s="65"/>
      <c r="AM49" s="65"/>
      <c r="AN49" s="65"/>
      <c r="AO49" s="65"/>
    </row>
    <row r="51" spans="1:43" ht="15" customHeight="1">
      <c r="A51" s="113">
        <v>23</v>
      </c>
      <c r="B51" s="113"/>
      <c r="C51" s="113"/>
      <c r="D51" s="113"/>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row>
  </sheetData>
  <sheetProtection formatCells="0" formatColumns="0" formatRows="0" insertColumns="0" insertRows="0" insertHyperlinks="0" deleteColumns="0" deleteRows="0" sort="0" autoFilter="0" pivotTables="0"/>
  <mergeCells count="10">
    <mergeCell ref="AR23:AR32"/>
    <mergeCell ref="AR35:AR44"/>
    <mergeCell ref="E9:L9"/>
    <mergeCell ref="A51:AQ51"/>
    <mergeCell ref="E1:AM1"/>
    <mergeCell ref="D4:T4"/>
    <mergeCell ref="Y4:AA4"/>
    <mergeCell ref="AC4:AG4"/>
    <mergeCell ref="D7:T7"/>
    <mergeCell ref="X7:AL7"/>
  </mergeCells>
  <phoneticPr fontId="2"/>
  <printOptions horizontalCentered="1"/>
  <pageMargins left="0.25" right="0.25" top="0.75" bottom="0.75" header="0.3" footer="0.3"/>
  <pageSetup paperSize="9" scale="99" fitToWidth="0" orientation="portrait" horizontalDpi="4294967294" r:id="rId1"/>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a26e2e8f-3e8a-410e-a009-0e1c57c4f88d">
      <UserInfo>
        <DisplayName/>
        <AccountId xsi:nil="true"/>
        <AccountType/>
      </UserInfo>
    </Owner>
    <TaxCatchAll xmlns="44856c1c-163a-4db4-9f2d-e69ab44d016d" xsi:nil="true"/>
    <lcf76f155ced4ddcb4097134ff3c332f xmlns="a26e2e8f-3e8a-410e-a009-0e1c57c4f88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54BA2400FB1FB4DB6A4ED77A1420D38" ma:contentTypeVersion="14" ma:contentTypeDescription="新しいドキュメントを作成します。" ma:contentTypeScope="" ma:versionID="b9bb717468918f942e1a6b194aa37e9e">
  <xsd:schema xmlns:xsd="http://www.w3.org/2001/XMLSchema" xmlns:xs="http://www.w3.org/2001/XMLSchema" xmlns:p="http://schemas.microsoft.com/office/2006/metadata/properties" xmlns:ns2="a26e2e8f-3e8a-410e-a009-0e1c57c4f88d" xmlns:ns3="44856c1c-163a-4db4-9f2d-e69ab44d016d" targetNamespace="http://schemas.microsoft.com/office/2006/metadata/properties" ma:root="true" ma:fieldsID="e309663ebc4fb417ccaa809f52656e25" ns2:_="" ns3:_="">
    <xsd:import namespace="a26e2e8f-3e8a-410e-a009-0e1c57c4f88d"/>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6e2e8f-3e8a-410e-a009-0e1c57c4f88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ef040b2-90a6-4dc3-a482-35a9d5b93da7}"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88344D-C603-452D-8087-6FF5E31D1E3B}">
  <ds:schemaRefs>
    <ds:schemaRef ds:uri="http://www.w3.org/XML/1998/namespace"/>
    <ds:schemaRef ds:uri="44856c1c-163a-4db4-9f2d-e69ab44d016d"/>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a26e2e8f-3e8a-410e-a009-0e1c57c4f88d"/>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F46D0F5-F703-4825-A26A-8DD784E02D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6e2e8f-3e8a-410e-a009-0e1c57c4f88d"/>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621F56-6FE0-45D7-93C7-4BF65EE88D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転用 (3)</vt:lpstr>
      <vt:lpstr>ＭＰ・手書き (3)</vt:lpstr>
      <vt:lpstr>ＭＰ・手書き用補足シート</vt:lpstr>
      <vt:lpstr>'ＭＰ・手書き (3)'!Print_Area</vt:lpstr>
      <vt:lpstr>ＭＰ・手書き用補足シート!Print_Area</vt:lpstr>
      <vt:lpstr>'転用 (3)'!Print_Area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0x010100254BA2400FB1FB4DB6A4ED77A1420D38</vt:lpwstr>
  </property>
  <property fmtid="{D5CDD505-2E9C-101B-9397-08002B2CF9AE}" pid="3" name="MediaServiceImageTags">
    <vt:lpwstr/>
  </property>
  <property fmtid="{D5CDD505-2E9C-101B-9397-08002B2CF9AE}" pid="4" name="Order">
    <vt:r8>3159100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TriggerFlowInfo">
    <vt:lpwstr/>
  </property>
</Properties>
</file>