
<file path=[Content_Types].xml><?xml version="1.0" encoding="utf-8"?>
<Types xmlns="http://schemas.openxmlformats.org/package/2006/content-types">
  <Default ContentType="application/vnd.openxmlformats-officedocument.spreadsheetml.printerSettings" Extension="bin"/>
  <Default ContentType="image/gif" Extension="gi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NetApp-549b.kikan-ad.esb.mhlw.go.jp\NAS\HCBRTS\Desktop\OneDrive_1_2026-4-13\"/>
    </mc:Choice>
  </mc:AlternateContent>
  <xr:revisionPtr revIDLastSave="0" documentId="13_ncr:1_{0B0D4E53-DC9C-49D4-A139-C84832DB5906}" xr6:coauthVersionLast="47" xr6:coauthVersionMax="47" xr10:uidLastSave="{00000000-0000-0000-0000-000000000000}"/>
  <bookViews>
    <workbookView xWindow="-120" yWindow="-120" windowWidth="29040" windowHeight="15840" tabRatio="810" activeTab="8" xr2:uid="{00000000-000D-0000-FFFF-FFFF00000000}"/>
  </bookViews>
  <sheets>
    <sheet name="マスター" sheetId="12" r:id="rId1"/>
    <sheet name="申請案内文" sheetId="14" r:id="rId2"/>
    <sheet name="基準ﾁｪｯｸ表" sheetId="15" r:id="rId3"/>
    <sheet name="別添１" sheetId="1" r:id="rId4"/>
    <sheet name="別添２" sheetId="16" r:id="rId5"/>
    <sheet name="別添３" sheetId="3" r:id="rId6"/>
    <sheet name="別添４" sheetId="4" r:id="rId7"/>
    <sheet name="別添５" sheetId="5" r:id="rId8"/>
    <sheet name="別添６" sheetId="17" r:id="rId9"/>
    <sheet name="別添７" sheetId="7" r:id="rId10"/>
    <sheet name="別添８" sheetId="8" r:id="rId11"/>
    <sheet name="旧_企業情報報告書" sheetId="18" state="hidden" r:id="rId12"/>
    <sheet name="同意確認書" sheetId="13" r:id="rId13"/>
    <sheet name="企業情報報告書" sheetId="20" r:id="rId14"/>
    <sheet name="企業情報報告書 (取込用)" sheetId="19" r:id="rId15"/>
  </sheets>
  <definedNames>
    <definedName name="day_kari">マスター!$M$2</definedName>
    <definedName name="ikuji_dan">別添６!$H$26</definedName>
    <definedName name="ikuji_dan_b">別添６!$H$25</definedName>
    <definedName name="ikuji_jo">別添６!$H$44</definedName>
    <definedName name="ikuji_jo_b">別添６!$H$42</definedName>
    <definedName name="ikuji_jo_s">別添６!$H$43</definedName>
    <definedName name="jigyousyo_kari">マスター!$M$1</definedName>
    <definedName name="jigyousyo1">マスター!$D$6</definedName>
    <definedName name="jigyousyo2">マスター!$D$7</definedName>
    <definedName name="nendo1_1">マスター!$D$24</definedName>
    <definedName name="nendo1_2">マスター!$F$24</definedName>
    <definedName name="nendo3_1">マスター!$D$25</definedName>
    <definedName name="nendo3_2">マスター!$F$25</definedName>
    <definedName name="nendojime">マスター!$D$15</definedName>
    <definedName name="_xlnm.Print_Area" localSheetId="13">企業情報報告書!$A:$E</definedName>
    <definedName name="_xlnm.Print_Area" localSheetId="14">'企業情報報告書 (取込用)'!$A$1:$I$116</definedName>
    <definedName name="_xlnm.Print_Area" localSheetId="2">基準ﾁｪｯｸ表!$A:$G</definedName>
    <definedName name="_xlnm.Print_Area" localSheetId="11">旧_企業情報報告書!$A$1:$I$117</definedName>
    <definedName name="_xlnm.Print_Area" localSheetId="4">別添２!$A$1:$I$41</definedName>
    <definedName name="_xlnm.Print_Area" localSheetId="6">別添４!$A:$R</definedName>
    <definedName name="_xlnm.Print_Area" localSheetId="7">別添５!$A:$F</definedName>
    <definedName name="_xlnm.Print_Area" localSheetId="8">別添６!$A$1:$H$63</definedName>
    <definedName name="_xlnm.Print_Titles" localSheetId="13">企業情報報告書!$4:$4</definedName>
    <definedName name="_xlnm.Print_Titles" localSheetId="2">基準ﾁｪｯｸ表!$4:$4</definedName>
    <definedName name="_xlnm.Print_Titles" localSheetId="4">別添２!$10:$11</definedName>
    <definedName name="simebi">マスター!$D$19</definedName>
    <definedName name="simebi_1">マスター!$D$26</definedName>
    <definedName name="simebi_2">マスター!$F$26</definedName>
    <definedName name="sinseibi">マスター!$D$10</definedName>
    <definedName name="syoteigai_60">別添４!$P$57</definedName>
    <definedName name="syoteigai_ave">別添４!$P$34</definedName>
    <definedName name="yukyu_ave_day">別添５!$F$33</definedName>
    <definedName name="yukyu_ave_per">別添５!$F$34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7" l="1"/>
  <c r="H42" i="17"/>
  <c r="H26" i="17" l="1"/>
  <c r="H25" i="17"/>
  <c r="AE33" i="1"/>
  <c r="C74" i="1"/>
  <c r="AE69" i="1"/>
  <c r="AE55" i="1"/>
  <c r="AE74" i="1"/>
  <c r="B71" i="20"/>
  <c r="B59" i="20"/>
  <c r="B54" i="20"/>
  <c r="B49" i="20"/>
  <c r="E61" i="20"/>
  <c r="E56" i="20"/>
  <c r="E51" i="20"/>
  <c r="E44" i="20"/>
  <c r="E39" i="20"/>
  <c r="E34" i="20"/>
  <c r="B42" i="20"/>
  <c r="B37" i="20"/>
  <c r="B32" i="20"/>
  <c r="BK7" i="19" l="1"/>
  <c r="BJ7" i="19"/>
  <c r="BI7" i="19"/>
  <c r="BH7" i="19"/>
  <c r="DB7" i="19"/>
  <c r="DA7" i="19"/>
  <c r="CZ7" i="19"/>
  <c r="CY7" i="19"/>
  <c r="CT7" i="19"/>
  <c r="CU7" i="19"/>
  <c r="CV7" i="19"/>
  <c r="CW7" i="19"/>
  <c r="CX7" i="19"/>
  <c r="CQ7" i="19"/>
  <c r="CR7" i="19"/>
  <c r="CS7" i="19"/>
  <c r="CP7" i="19"/>
  <c r="CO7" i="19"/>
  <c r="CN7" i="19"/>
  <c r="CM7" i="19"/>
  <c r="CL7" i="19"/>
  <c r="CK7" i="19"/>
  <c r="CJ7" i="19"/>
  <c r="CI7" i="19"/>
  <c r="CH7" i="19"/>
  <c r="CG7" i="19"/>
  <c r="CF7" i="19"/>
  <c r="CE7" i="19"/>
  <c r="CD7" i="19"/>
  <c r="G44" i="20"/>
  <c r="C27" i="5"/>
  <c r="F30" i="5" s="1"/>
  <c r="B27" i="5"/>
  <c r="F29" i="5" s="1"/>
  <c r="CC7" i="19"/>
  <c r="CB7" i="19"/>
  <c r="CA7" i="19"/>
  <c r="BZ7" i="19"/>
  <c r="BY7" i="19"/>
  <c r="BX7" i="19"/>
  <c r="BW7" i="19"/>
  <c r="BV7" i="19"/>
  <c r="BU7" i="19"/>
  <c r="BT7" i="19"/>
  <c r="BS7" i="19"/>
  <c r="BD7" i="19"/>
  <c r="BC7" i="19"/>
  <c r="BB7" i="19"/>
  <c r="AZ7" i="19"/>
  <c r="AY7" i="19"/>
  <c r="AX7" i="19"/>
  <c r="AW7" i="19"/>
  <c r="AU7" i="19"/>
  <c r="AT7" i="19"/>
  <c r="AS7" i="19"/>
  <c r="AR7" i="19"/>
  <c r="AP7" i="19"/>
  <c r="AO7" i="19"/>
  <c r="AN7" i="19"/>
  <c r="AL7" i="19"/>
  <c r="AJ7" i="19"/>
  <c r="AI7" i="19"/>
  <c r="AH7" i="19"/>
  <c r="AG7" i="19"/>
  <c r="AE7" i="19"/>
  <c r="AD7" i="19"/>
  <c r="AC7" i="19"/>
  <c r="AB7" i="19"/>
  <c r="Z7" i="19"/>
  <c r="Y7" i="19"/>
  <c r="X7" i="19"/>
  <c r="W7" i="19"/>
  <c r="V7" i="19"/>
  <c r="U7" i="19"/>
  <c r="T7" i="19"/>
  <c r="S7" i="19"/>
  <c r="R7" i="19"/>
  <c r="Q7" i="19"/>
  <c r="P7" i="19"/>
  <c r="O7" i="19"/>
  <c r="M7" i="19"/>
  <c r="L7" i="19"/>
  <c r="K7" i="19"/>
  <c r="J7" i="19"/>
  <c r="I7" i="19"/>
  <c r="H7" i="19"/>
  <c r="G7" i="19"/>
  <c r="F7" i="19"/>
  <c r="E7" i="19"/>
  <c r="D7" i="19"/>
  <c r="C7" i="19"/>
  <c r="I29" i="16"/>
  <c r="I28" i="16"/>
  <c r="D60" i="20"/>
  <c r="BA7" i="19" s="1"/>
  <c r="D55" i="20"/>
  <c r="AV7" i="19" s="1"/>
  <c r="D50" i="20"/>
  <c r="AQ7" i="19" s="1"/>
  <c r="H36" i="12"/>
  <c r="D43" i="20"/>
  <c r="AK7" i="19" s="1"/>
  <c r="D38" i="20"/>
  <c r="AF7" i="19" s="1"/>
  <c r="D33" i="20"/>
  <c r="AA7" i="19" s="1"/>
  <c r="D16" i="20"/>
  <c r="N7" i="19" s="1"/>
  <c r="BL7" i="19"/>
  <c r="E63" i="18"/>
  <c r="E58" i="18"/>
  <c r="D48" i="18"/>
  <c r="D43" i="18"/>
  <c r="D38" i="18"/>
  <c r="D33" i="18"/>
  <c r="D28" i="18"/>
  <c r="D22" i="18"/>
  <c r="F33" i="18" s="1"/>
  <c r="I30" i="16" l="1"/>
  <c r="H44" i="20"/>
  <c r="G43" i="20"/>
  <c r="H43" i="20" s="1"/>
  <c r="W55" i="1"/>
  <c r="AM7" i="19"/>
  <c r="E7" i="17"/>
  <c r="E5" i="5"/>
  <c r="F6" i="3"/>
  <c r="F5" i="16"/>
  <c r="H2" i="17"/>
  <c r="F2" i="5"/>
  <c r="H2" i="3"/>
  <c r="R2" i="4"/>
  <c r="B74" i="8"/>
  <c r="V8" i="1"/>
  <c r="F26" i="12"/>
  <c r="F37" i="12" s="1"/>
  <c r="F38" i="12" s="1"/>
  <c r="J10" i="5" s="1"/>
  <c r="D26" i="12"/>
  <c r="D37" i="12" s="1"/>
  <c r="D38" i="12" s="1"/>
  <c r="H10" i="5" s="1"/>
  <c r="F25" i="12"/>
  <c r="L8" i="17" s="1"/>
  <c r="F24" i="12"/>
  <c r="F36" i="12" s="1"/>
  <c r="F22" i="12"/>
  <c r="D22" i="12"/>
  <c r="H45" i="20" l="1"/>
  <c r="D45" i="20" s="1"/>
  <c r="D11" i="5"/>
  <c r="E11" i="5"/>
  <c r="C11" i="5"/>
  <c r="D25" i="12"/>
  <c r="J8" i="17" s="1"/>
  <c r="D24" i="12"/>
  <c r="L74" i="8"/>
  <c r="K74" i="8"/>
  <c r="J74" i="8"/>
  <c r="I74" i="8"/>
  <c r="H74" i="8"/>
  <c r="G74" i="8"/>
  <c r="F74" i="8"/>
  <c r="E74" i="8"/>
  <c r="D74" i="8"/>
  <c r="C74" i="8"/>
  <c r="Q5" i="7"/>
  <c r="Q4" i="7"/>
  <c r="E6" i="17"/>
  <c r="E4" i="5"/>
  <c r="M5" i="4"/>
  <c r="M6" i="4"/>
  <c r="F5" i="3"/>
  <c r="F4" i="16"/>
  <c r="L29" i="1"/>
  <c r="L30" i="1"/>
  <c r="B70" i="20" l="1"/>
  <c r="B58" i="20"/>
  <c r="B41" i="20"/>
  <c r="B53" i="20"/>
  <c r="B48" i="20"/>
  <c r="B36" i="20"/>
  <c r="B31" i="20"/>
  <c r="D36" i="12"/>
  <c r="BP7" i="19"/>
  <c r="BO7" i="19"/>
  <c r="BN7" i="19"/>
  <c r="BM7" i="19"/>
  <c r="BQ7" i="19" l="1"/>
  <c r="H27" i="17"/>
  <c r="H44" i="17"/>
  <c r="G80" i="1" s="1"/>
  <c r="D17" i="15"/>
  <c r="E23" i="15" l="1"/>
  <c r="E18" i="15"/>
  <c r="D22" i="15"/>
  <c r="F2" i="15" l="1"/>
  <c r="A3" i="14"/>
  <c r="Q55" i="1" l="1"/>
  <c r="J55" i="1"/>
  <c r="C55" i="1"/>
  <c r="C80" i="1" l="1"/>
  <c r="AE80" i="1" s="1"/>
  <c r="E27" i="5" l="1"/>
  <c r="D27" i="5"/>
  <c r="F31" i="5" s="1"/>
  <c r="F34" i="5" s="1"/>
  <c r="BG7" i="19" s="1"/>
  <c r="F32" i="5" l="1"/>
  <c r="F37" i="5"/>
  <c r="F33" i="5"/>
  <c r="P74" i="1" s="1"/>
  <c r="BF7" i="19" s="1"/>
  <c r="P53" i="4" l="1"/>
  <c r="P54" i="4"/>
  <c r="O54" i="4"/>
  <c r="O53" i="4"/>
  <c r="P52" i="4"/>
  <c r="O52" i="4"/>
  <c r="P51" i="4"/>
  <c r="O51" i="4"/>
  <c r="P50" i="4"/>
  <c r="O50" i="4"/>
  <c r="O49" i="4"/>
  <c r="P49" i="4" s="1"/>
  <c r="P48" i="4"/>
  <c r="O48" i="4"/>
  <c r="P47" i="4"/>
  <c r="O47" i="4"/>
  <c r="P46" i="4"/>
  <c r="O46" i="4"/>
  <c r="P45" i="4"/>
  <c r="O45" i="4"/>
  <c r="O44" i="4"/>
  <c r="P44" i="4" s="1"/>
  <c r="P43" i="4"/>
  <c r="O43" i="4"/>
  <c r="O42" i="4"/>
  <c r="P42" i="4" s="1"/>
  <c r="P41" i="4"/>
  <c r="O41" i="4"/>
  <c r="P40" i="4"/>
  <c r="O40" i="4"/>
  <c r="H30" i="12"/>
  <c r="N29" i="4"/>
  <c r="M29" i="4"/>
  <c r="L29" i="4"/>
  <c r="K29" i="4"/>
  <c r="J29" i="4"/>
  <c r="I29" i="4"/>
  <c r="H29" i="4"/>
  <c r="G29" i="4"/>
  <c r="F29" i="4"/>
  <c r="E29" i="4"/>
  <c r="D29" i="4"/>
  <c r="C29" i="4"/>
  <c r="P28" i="4"/>
  <c r="O28" i="4"/>
  <c r="O27" i="4"/>
  <c r="O26" i="4"/>
  <c r="P26" i="4" s="1"/>
  <c r="P25" i="4"/>
  <c r="O25" i="4"/>
  <c r="P24" i="4"/>
  <c r="O24" i="4"/>
  <c r="O23" i="4"/>
  <c r="P23" i="4" s="1"/>
  <c r="P22" i="4"/>
  <c r="O22" i="4"/>
  <c r="P21" i="4"/>
  <c r="O21" i="4"/>
  <c r="P20" i="4"/>
  <c r="O20" i="4"/>
  <c r="O19" i="4"/>
  <c r="P19" i="4" s="1"/>
  <c r="O18" i="4"/>
  <c r="P18" i="4" s="1"/>
  <c r="P17" i="4"/>
  <c r="O17" i="4"/>
  <c r="O16" i="4"/>
  <c r="P16" i="4" s="1"/>
  <c r="P15" i="4"/>
  <c r="O15" i="4"/>
  <c r="P14" i="4"/>
  <c r="O14" i="4"/>
  <c r="F23" i="15" l="1"/>
  <c r="F18" i="15"/>
  <c r="F31" i="12"/>
  <c r="F32" i="12" s="1"/>
  <c r="P57" i="4"/>
  <c r="P69" i="1" s="1"/>
  <c r="P32" i="4"/>
  <c r="P27" i="4"/>
  <c r="P33" i="4"/>
  <c r="P34" i="4" l="1"/>
  <c r="D23" i="15"/>
  <c r="D18" i="15"/>
  <c r="D31" i="12"/>
  <c r="F19" i="12"/>
  <c r="F10" i="12"/>
  <c r="F15" i="12"/>
  <c r="C69" i="1" l="1"/>
  <c r="BE7" i="19" s="1"/>
  <c r="N13" i="1"/>
  <c r="T14" i="1"/>
  <c r="F21" i="15" l="1"/>
  <c r="F16" i="15"/>
  <c r="F30" i="12"/>
  <c r="F26" i="15"/>
  <c r="F12" i="15"/>
  <c r="V7" i="4" l="1"/>
  <c r="D26" i="15"/>
  <c r="D12" i="15"/>
  <c r="D21" i="15"/>
  <c r="D30" i="12"/>
  <c r="D32" i="12" s="1"/>
  <c r="T7" i="4" s="1"/>
  <c r="D16" i="15"/>
  <c r="N39" i="4" l="1"/>
  <c r="I38" i="4"/>
  <c r="D38" i="4"/>
  <c r="M39" i="4"/>
  <c r="E38" i="4"/>
  <c r="L39" i="4"/>
  <c r="K39" i="4"/>
  <c r="J38" i="4"/>
  <c r="J39" i="4"/>
  <c r="I39" i="4"/>
  <c r="H39" i="4"/>
  <c r="G38" i="4"/>
  <c r="G39" i="4"/>
  <c r="F39" i="4"/>
  <c r="H38" i="4"/>
  <c r="E39" i="4"/>
  <c r="D39" i="4"/>
  <c r="C39" i="4"/>
  <c r="N38" i="4"/>
  <c r="F38" i="4"/>
  <c r="C38" i="4"/>
  <c r="M38" i="4"/>
  <c r="L38" i="4"/>
  <c r="K38" i="4"/>
  <c r="N13" i="4"/>
  <c r="M13" i="4"/>
  <c r="L13" i="4"/>
  <c r="K13" i="4"/>
  <c r="J13" i="4"/>
  <c r="I13" i="4"/>
  <c r="H13" i="4"/>
  <c r="G13" i="4"/>
  <c r="F13" i="4"/>
  <c r="E13" i="4"/>
  <c r="D13" i="4"/>
  <c r="N12" i="4"/>
  <c r="M12" i="4"/>
  <c r="L12" i="4"/>
  <c r="K12" i="4"/>
  <c r="J12" i="4"/>
  <c r="I12" i="4"/>
  <c r="H12" i="4"/>
  <c r="G12" i="4"/>
  <c r="F12" i="4"/>
  <c r="E12" i="4"/>
  <c r="D12" i="4"/>
  <c r="C13" i="4"/>
  <c r="C12" i="4"/>
</calcChain>
</file>

<file path=xl/sharedStrings.xml><?xml version="1.0" encoding="utf-8"?>
<sst xmlns="http://schemas.openxmlformats.org/spreadsheetml/2006/main" count="1489" uniqueCount="923">
  <si>
    <t>■マスターシート</t>
    <phoneticPr fontId="3"/>
  </si>
  <si>
    <t>在職</t>
    <rPh sb="0" eb="2">
      <t>ザイショク</t>
    </rPh>
    <phoneticPr fontId="3"/>
  </si>
  <si>
    <t>○</t>
    <phoneticPr fontId="3"/>
  </si>
  <si>
    <t>事業主の氏名または名称　　　　　　　　　　　　　　　　　</t>
    <phoneticPr fontId="3"/>
  </si>
  <si>
    <t>以下に入力した基本情報が、各申請書類に反映されます。</t>
    <rPh sb="0" eb="2">
      <t>イカ</t>
    </rPh>
    <rPh sb="3" eb="5">
      <t>ニュウリョク</t>
    </rPh>
    <rPh sb="7" eb="11">
      <t>キホンジョウホウ</t>
    </rPh>
    <rPh sb="13" eb="14">
      <t>カク</t>
    </rPh>
    <rPh sb="14" eb="18">
      <t>シンセイショルイ</t>
    </rPh>
    <rPh sb="19" eb="21">
      <t>ハンエイ</t>
    </rPh>
    <phoneticPr fontId="3"/>
  </si>
  <si>
    <t>離職</t>
    <rPh sb="0" eb="2">
      <t>リショク</t>
    </rPh>
    <phoneticPr fontId="3"/>
  </si>
  <si>
    <t>×</t>
    <phoneticPr fontId="3"/>
  </si>
  <si>
    <t>　　年　 　 月　  　日</t>
    <rPh sb="2" eb="3">
      <t>ネン</t>
    </rPh>
    <rPh sb="7" eb="8">
      <t>ゲツ</t>
    </rPh>
    <rPh sb="12" eb="13">
      <t>ニチ</t>
    </rPh>
    <phoneticPr fontId="3"/>
  </si>
  <si>
    <r>
      <t>薄く塗りつぶしのされたセルを編集してください。「</t>
    </r>
    <r>
      <rPr>
        <b/>
        <sz val="11"/>
        <color rgb="FFFF0000"/>
        <rFont val="メイリオ"/>
        <family val="3"/>
        <charset val="128"/>
      </rPr>
      <t>＊</t>
    </r>
    <r>
      <rPr>
        <sz val="11"/>
        <color theme="1"/>
        <rFont val="メイリオ"/>
        <family val="3"/>
        <charset val="128"/>
      </rPr>
      <t>」のついたセルは必須入力です。</t>
    </r>
    <rPh sb="0" eb="1">
      <t>ウス</t>
    </rPh>
    <rPh sb="2" eb="3">
      <t>ヌ</t>
    </rPh>
    <rPh sb="14" eb="16">
      <t>ヘンシュウ</t>
    </rPh>
    <rPh sb="33" eb="35">
      <t>ヒッス</t>
    </rPh>
    <rPh sb="35" eb="37">
      <t>ニュウリョク</t>
    </rPh>
    <phoneticPr fontId="3"/>
  </si>
  <si>
    <t>その他</t>
    <rPh sb="2" eb="3">
      <t>タ</t>
    </rPh>
    <phoneticPr fontId="3"/>
  </si>
  <si>
    <t>．事業所の情報を入力してください。</t>
    <phoneticPr fontId="3"/>
  </si>
  <si>
    <r>
      <t xml:space="preserve">事業所名
</t>
    </r>
    <r>
      <rPr>
        <sz val="10"/>
        <color theme="1"/>
        <rFont val="メイリオ"/>
        <family val="3"/>
        <charset val="128"/>
      </rPr>
      <t>（個人事業の場合：事業主氏名）</t>
    </r>
    <rPh sb="0" eb="3">
      <t>ジギョウショ</t>
    </rPh>
    <rPh sb="3" eb="4">
      <t>メイ</t>
    </rPh>
    <rPh sb="6" eb="8">
      <t>コジン</t>
    </rPh>
    <rPh sb="8" eb="10">
      <t>ジギョウ</t>
    </rPh>
    <rPh sb="11" eb="13">
      <t>バアイ</t>
    </rPh>
    <rPh sb="14" eb="17">
      <t>ジギョウヌシ</t>
    </rPh>
    <rPh sb="17" eb="19">
      <t>シメイ</t>
    </rPh>
    <phoneticPr fontId="27"/>
  </si>
  <si>
    <t>＊</t>
    <phoneticPr fontId="3"/>
  </si>
  <si>
    <t>←2行目：事業所名が長い場合等、任意で使用</t>
    <rPh sb="2" eb="4">
      <t>ギョウメ</t>
    </rPh>
    <rPh sb="5" eb="8">
      <t>ジギョウショ</t>
    </rPh>
    <rPh sb="8" eb="9">
      <t>メイ</t>
    </rPh>
    <rPh sb="10" eb="11">
      <t>ナガ</t>
    </rPh>
    <rPh sb="12" eb="14">
      <t>バアイ</t>
    </rPh>
    <rPh sb="14" eb="15">
      <t>トウ</t>
    </rPh>
    <rPh sb="16" eb="18">
      <t>ニンイ</t>
    </rPh>
    <rPh sb="19" eb="21">
      <t>シヨウ</t>
    </rPh>
    <phoneticPr fontId="3"/>
  </si>
  <si>
    <t>．申請を予定している日を入力してください。</t>
    <rPh sb="12" eb="14">
      <t>ニュウリョク</t>
    </rPh>
    <phoneticPr fontId="3"/>
  </si>
  <si>
    <t>申請予定日</t>
    <rPh sb="0" eb="2">
      <t>シンセイ</t>
    </rPh>
    <rPh sb="2" eb="5">
      <t>ヨテイビ</t>
    </rPh>
    <phoneticPr fontId="27"/>
  </si>
  <si>
    <t>．申請予定日時点で、直近の終了した事業年度（決算期）の締日を入力してください。</t>
    <phoneticPr fontId="3"/>
  </si>
  <si>
    <t>例）9月末締め事業所</t>
    <rPh sb="0" eb="1">
      <t>レイ</t>
    </rPh>
    <rPh sb="3" eb="4">
      <t>ガツ</t>
    </rPh>
    <rPh sb="4" eb="5">
      <t>マツ</t>
    </rPh>
    <rPh sb="5" eb="6">
      <t>ジ</t>
    </rPh>
    <rPh sb="7" eb="10">
      <t>ジギョウショ</t>
    </rPh>
    <phoneticPr fontId="27"/>
  </si>
  <si>
    <t>・2024年8月に申請する場合→「2023/9/30」</t>
    <phoneticPr fontId="27"/>
  </si>
  <si>
    <t>・2024年10月に申請する場合→「2024/9/30」</t>
    <phoneticPr fontId="27"/>
  </si>
  <si>
    <t>直近事業年度末日</t>
    <rPh sb="0" eb="2">
      <t>チョッキン</t>
    </rPh>
    <rPh sb="2" eb="4">
      <t>ジギョウ</t>
    </rPh>
    <rPh sb="4" eb="6">
      <t>ネンド</t>
    </rPh>
    <rPh sb="6" eb="8">
      <t>マツジツ</t>
    </rPh>
    <phoneticPr fontId="27"/>
  </si>
  <si>
    <t>．上記３の日付を含む期間の賃金締日を入力してください。</t>
    <phoneticPr fontId="3"/>
  </si>
  <si>
    <t>※上記３と同日（決算期締めと賃金締日が同じ）場合も、空欄とせず同日を入力してください。</t>
    <rPh sb="1" eb="3">
      <t>ジョウキ</t>
    </rPh>
    <rPh sb="5" eb="7">
      <t>ドウジツ</t>
    </rPh>
    <rPh sb="8" eb="11">
      <t>ケッサンキ</t>
    </rPh>
    <rPh sb="11" eb="12">
      <t>ジ</t>
    </rPh>
    <rPh sb="14" eb="16">
      <t>チンギン</t>
    </rPh>
    <rPh sb="16" eb="18">
      <t>シメビ</t>
    </rPh>
    <rPh sb="19" eb="20">
      <t>オナ</t>
    </rPh>
    <rPh sb="22" eb="24">
      <t>バアイ</t>
    </rPh>
    <rPh sb="26" eb="28">
      <t>クウラン</t>
    </rPh>
    <rPh sb="31" eb="33">
      <t>ドウジツ</t>
    </rPh>
    <rPh sb="34" eb="36">
      <t>ニュウリョク</t>
    </rPh>
    <phoneticPr fontId="27"/>
  </si>
  <si>
    <t>上記３の期日を含む期間の
賃金締日</t>
    <rPh sb="0" eb="2">
      <t>ジョウキ</t>
    </rPh>
    <rPh sb="4" eb="6">
      <t>キジツ</t>
    </rPh>
    <rPh sb="7" eb="8">
      <t>フク</t>
    </rPh>
    <rPh sb="9" eb="11">
      <t>キカン</t>
    </rPh>
    <rPh sb="13" eb="15">
      <t>チンギン</t>
    </rPh>
    <rPh sb="15" eb="17">
      <t>シメビ</t>
    </rPh>
    <phoneticPr fontId="27"/>
  </si>
  <si>
    <t>．以下「ユースエール認定申請」にかかる各対象期間となります。ご確認ください。</t>
    <phoneticPr fontId="3"/>
  </si>
  <si>
    <t>申請期間</t>
    <rPh sb="0" eb="2">
      <t>シンセイ</t>
    </rPh>
    <rPh sb="2" eb="4">
      <t>キカン</t>
    </rPh>
    <phoneticPr fontId="27"/>
  </si>
  <si>
    <t>~</t>
    <phoneticPr fontId="27"/>
  </si>
  <si>
    <t>確認対象期間</t>
    <rPh sb="0" eb="2">
      <t>カクニン</t>
    </rPh>
    <rPh sb="2" eb="4">
      <t>タイショウ</t>
    </rPh>
    <rPh sb="4" eb="6">
      <t>キカン</t>
    </rPh>
    <phoneticPr fontId="27"/>
  </si>
  <si>
    <t>直近１事業年度</t>
    <rPh sb="0" eb="2">
      <t>チョッキン</t>
    </rPh>
    <rPh sb="3" eb="5">
      <t>ジギョウ</t>
    </rPh>
    <rPh sb="5" eb="7">
      <t>ネンド</t>
    </rPh>
    <phoneticPr fontId="27"/>
  </si>
  <si>
    <t>直近３事業年度</t>
    <rPh sb="0" eb="2">
      <t>チョッキン</t>
    </rPh>
    <rPh sb="3" eb="5">
      <t>ジギョウ</t>
    </rPh>
    <rPh sb="5" eb="7">
      <t>ネンド</t>
    </rPh>
    <phoneticPr fontId="27"/>
  </si>
  <si>
    <t>給与締日で確認する場合</t>
    <rPh sb="0" eb="2">
      <t>キュウヨ</t>
    </rPh>
    <rPh sb="2" eb="4">
      <t>シメビ</t>
    </rPh>
    <rPh sb="5" eb="7">
      <t>カクニン</t>
    </rPh>
    <rPh sb="9" eb="11">
      <t>バアイ</t>
    </rPh>
    <phoneticPr fontId="27"/>
  </si>
  <si>
    <t>．(別添４)労働時間等実績報告書は、以下のどちらの期間で申請するか、選択してください。</t>
    <rPh sb="2" eb="4">
      <t>ベッテン</t>
    </rPh>
    <rPh sb="18" eb="20">
      <t>イカ</t>
    </rPh>
    <rPh sb="25" eb="27">
      <t>キカン</t>
    </rPh>
    <rPh sb="28" eb="30">
      <t>シンセイ</t>
    </rPh>
    <rPh sb="34" eb="36">
      <t>センタク</t>
    </rPh>
    <phoneticPr fontId="3"/>
  </si>
  <si>
    <t>※選択がない場合は、「給与締日」での確認を優先して設定します。</t>
    <rPh sb="1" eb="3">
      <t>センタク</t>
    </rPh>
    <rPh sb="6" eb="8">
      <t>バアイ</t>
    </rPh>
    <rPh sb="11" eb="13">
      <t>キュウヨ</t>
    </rPh>
    <rPh sb="13" eb="15">
      <t>シメビ</t>
    </rPh>
    <rPh sb="18" eb="20">
      <t>カクニン</t>
    </rPh>
    <rPh sb="21" eb="23">
      <t>ユウセン</t>
    </rPh>
    <rPh sb="25" eb="27">
      <t>セッテイ</t>
    </rPh>
    <phoneticPr fontId="27"/>
  </si>
  <si>
    <t>「ユースエール認定企業」の認定申請について</t>
    <rPh sb="7" eb="9">
      <t>ニンテイ</t>
    </rPh>
    <rPh sb="9" eb="11">
      <t>キギョウ</t>
    </rPh>
    <rPh sb="13" eb="15">
      <t>ニンテイ</t>
    </rPh>
    <rPh sb="15" eb="17">
      <t>シンセイ</t>
    </rPh>
    <phoneticPr fontId="27"/>
  </si>
  <si>
    <t>御中</t>
    <rPh sb="0" eb="2">
      <t>オンチュウ</t>
    </rPh>
    <phoneticPr fontId="27"/>
  </si>
  <si>
    <t>　以下のとおり、「ユースエール認定企業」の認定申請の手続きについてご案内します。
　ご不明な点などございましたら、担当までお気軽にお問い合わせください。</t>
    <rPh sb="1" eb="3">
      <t>イカ</t>
    </rPh>
    <rPh sb="15" eb="17">
      <t>ニンテイ</t>
    </rPh>
    <rPh sb="17" eb="19">
      <t>キギョウ</t>
    </rPh>
    <rPh sb="21" eb="23">
      <t>ニンテイ</t>
    </rPh>
    <rPh sb="23" eb="25">
      <t>シンセイ</t>
    </rPh>
    <rPh sb="62" eb="64">
      <t>キガル</t>
    </rPh>
    <rPh sb="66" eb="67">
      <t>ト</t>
    </rPh>
    <rPh sb="68" eb="69">
      <t>ア</t>
    </rPh>
    <phoneticPr fontId="27"/>
  </si>
  <si>
    <t>１．申請手順</t>
    <rPh sb="2" eb="4">
      <t>シンセイ</t>
    </rPh>
    <rPh sb="4" eb="6">
      <t>テジュン</t>
    </rPh>
    <phoneticPr fontId="27"/>
  </si>
  <si>
    <t>（１）</t>
    <phoneticPr fontId="27"/>
  </si>
  <si>
    <t>別紙「ユースエール認定基準と審査のポイント」にて認定基準をご確認ください。</t>
    <rPh sb="0" eb="2">
      <t>ベッシ</t>
    </rPh>
    <rPh sb="24" eb="26">
      <t>ニンテイ</t>
    </rPh>
    <rPh sb="26" eb="28">
      <t>キジュン</t>
    </rPh>
    <rPh sb="30" eb="32">
      <t>カクニン</t>
    </rPh>
    <phoneticPr fontId="27"/>
  </si>
  <si>
    <t>（２）</t>
    <phoneticPr fontId="27"/>
  </si>
  <si>
    <t>以下の申請書類の作成と、確認資料のご準備をお願いします。</t>
    <rPh sb="0" eb="2">
      <t>イカ</t>
    </rPh>
    <rPh sb="3" eb="5">
      <t>シンセイ</t>
    </rPh>
    <rPh sb="5" eb="7">
      <t>ショルイ</t>
    </rPh>
    <rPh sb="8" eb="10">
      <t>サクセイ</t>
    </rPh>
    <rPh sb="12" eb="14">
      <t>カクニン</t>
    </rPh>
    <rPh sb="14" eb="16">
      <t>シリョウ</t>
    </rPh>
    <rPh sb="18" eb="20">
      <t>ジュンビ</t>
    </rPh>
    <rPh sb="22" eb="23">
      <t>ネガ</t>
    </rPh>
    <phoneticPr fontId="27"/>
  </si>
  <si>
    <t>※「★」がついた様式は、データ提供が可能です。（記２参照）</t>
    <rPh sb="8" eb="10">
      <t>ヨウシキ</t>
    </rPh>
    <rPh sb="15" eb="17">
      <t>テイキョウ</t>
    </rPh>
    <rPh sb="18" eb="20">
      <t>カノウ</t>
    </rPh>
    <rPh sb="24" eb="25">
      <t>キ</t>
    </rPh>
    <rPh sb="26" eb="28">
      <t>サンショウ</t>
    </rPh>
    <phoneticPr fontId="3"/>
  </si>
  <si>
    <t>申請書類</t>
    <rPh sb="0" eb="2">
      <t>シンセイ</t>
    </rPh>
    <rPh sb="2" eb="4">
      <t>ショルイ</t>
    </rPh>
    <phoneticPr fontId="3"/>
  </si>
  <si>
    <t>様式</t>
    <rPh sb="0" eb="2">
      <t>ヨウシキ</t>
    </rPh>
    <phoneticPr fontId="3"/>
  </si>
  <si>
    <t>必須</t>
    <rPh sb="0" eb="2">
      <t>ヒッス</t>
    </rPh>
    <phoneticPr fontId="3"/>
  </si>
  <si>
    <t>基準適合事業主認定申請書</t>
    <rPh sb="0" eb="2">
      <t>キジュン</t>
    </rPh>
    <rPh sb="2" eb="4">
      <t>テキゴウ</t>
    </rPh>
    <rPh sb="4" eb="7">
      <t>ジギョウヌシ</t>
    </rPh>
    <rPh sb="7" eb="9">
      <t>ニンテイ</t>
    </rPh>
    <rPh sb="9" eb="12">
      <t>シンセイショ</t>
    </rPh>
    <phoneticPr fontId="27"/>
  </si>
  <si>
    <t>★別添１(様式第1号)</t>
    <rPh sb="5" eb="7">
      <t>ヨウシキ</t>
    </rPh>
    <rPh sb="7" eb="8">
      <t>ダイ</t>
    </rPh>
    <rPh sb="9" eb="10">
      <t>ゴウ</t>
    </rPh>
    <phoneticPr fontId="27"/>
  </si>
  <si>
    <t>新規学卒者等採用実績及び定着状況報告書</t>
    <rPh sb="0" eb="2">
      <t>シンキ</t>
    </rPh>
    <rPh sb="2" eb="5">
      <t>ガクソツシャ</t>
    </rPh>
    <rPh sb="5" eb="6">
      <t>トウ</t>
    </rPh>
    <rPh sb="6" eb="8">
      <t>サイヨウ</t>
    </rPh>
    <rPh sb="8" eb="10">
      <t>ジッセキ</t>
    </rPh>
    <rPh sb="10" eb="11">
      <t>オヨ</t>
    </rPh>
    <rPh sb="12" eb="14">
      <t>テイチャク</t>
    </rPh>
    <rPh sb="14" eb="16">
      <t>ジョウキョウ</t>
    </rPh>
    <rPh sb="16" eb="19">
      <t>ホウコクショ</t>
    </rPh>
    <phoneticPr fontId="27"/>
  </si>
  <si>
    <t>★別添２</t>
    <phoneticPr fontId="27"/>
  </si>
  <si>
    <r>
      <rPr>
        <sz val="8"/>
        <color theme="1"/>
        <rFont val="Yu Gothic UI"/>
        <family val="3"/>
        <charset val="128"/>
      </rPr>
      <t>いずれか</t>
    </r>
    <r>
      <rPr>
        <b/>
        <sz val="8"/>
        <color theme="1"/>
        <rFont val="Yu Gothic UI"/>
        <family val="3"/>
        <charset val="128"/>
      </rPr>
      <t xml:space="preserve">
</t>
    </r>
    <r>
      <rPr>
        <b/>
        <sz val="11"/>
        <color rgb="FFC00000"/>
        <rFont val="Yu Gothic UI"/>
        <family val="3"/>
        <charset val="128"/>
      </rPr>
      <t>必須</t>
    </r>
    <rPh sb="5" eb="7">
      <t>ヒッス</t>
    </rPh>
    <phoneticPr fontId="3"/>
  </si>
  <si>
    <t>人材育成方針・教育訓練計画報告書</t>
    <rPh sb="0" eb="2">
      <t>ジンザイ</t>
    </rPh>
    <rPh sb="2" eb="4">
      <t>イクセイ</t>
    </rPh>
    <rPh sb="4" eb="6">
      <t>ホウシン</t>
    </rPh>
    <rPh sb="7" eb="9">
      <t>キョウイク</t>
    </rPh>
    <rPh sb="9" eb="11">
      <t>クンレン</t>
    </rPh>
    <rPh sb="11" eb="13">
      <t>ケイカク</t>
    </rPh>
    <rPh sb="13" eb="16">
      <t>ホウコクショ</t>
    </rPh>
    <phoneticPr fontId="27"/>
  </si>
  <si>
    <t>★別添３</t>
    <phoneticPr fontId="27"/>
  </si>
  <si>
    <t>事業内職業能力開発計画（写）</t>
    <phoneticPr fontId="3"/>
  </si>
  <si>
    <t>-</t>
    <phoneticPr fontId="3"/>
  </si>
  <si>
    <t>労働時間等実績報告書</t>
    <rPh sb="0" eb="2">
      <t>ロウドウ</t>
    </rPh>
    <rPh sb="2" eb="4">
      <t>ジカン</t>
    </rPh>
    <rPh sb="4" eb="5">
      <t>トウ</t>
    </rPh>
    <rPh sb="5" eb="7">
      <t>ジッセキ</t>
    </rPh>
    <rPh sb="7" eb="10">
      <t>ホウコクショ</t>
    </rPh>
    <phoneticPr fontId="27"/>
  </si>
  <si>
    <t>★別添４</t>
  </si>
  <si>
    <t>有給休暇等取得実績報告書</t>
    <rPh sb="0" eb="2">
      <t>ユウキュウ</t>
    </rPh>
    <rPh sb="2" eb="4">
      <t>キュウカ</t>
    </rPh>
    <rPh sb="4" eb="5">
      <t>トウ</t>
    </rPh>
    <rPh sb="5" eb="7">
      <t>シュトク</t>
    </rPh>
    <rPh sb="7" eb="9">
      <t>ジッセキ</t>
    </rPh>
    <rPh sb="9" eb="12">
      <t>ホウコクショ</t>
    </rPh>
    <phoneticPr fontId="27"/>
  </si>
  <si>
    <t>★別添５</t>
  </si>
  <si>
    <r>
      <rPr>
        <sz val="8"/>
        <color theme="1"/>
        <rFont val="Yu Gothic UI"/>
        <family val="3"/>
        <charset val="128"/>
      </rPr>
      <t>いずれか</t>
    </r>
    <r>
      <rPr>
        <b/>
        <sz val="8"/>
        <color theme="1"/>
        <rFont val="Yu Gothic UI"/>
        <family val="3"/>
        <charset val="128"/>
      </rPr>
      <t xml:space="preserve">
</t>
    </r>
    <r>
      <rPr>
        <b/>
        <sz val="11"/>
        <color rgb="FFC00000"/>
        <rFont val="Yu Gothic UI"/>
        <family val="3"/>
        <charset val="128"/>
      </rPr>
      <t>必須</t>
    </r>
    <phoneticPr fontId="3"/>
  </si>
  <si>
    <t>育児休業等取得実績報告書</t>
    <rPh sb="0" eb="2">
      <t>イクジ</t>
    </rPh>
    <rPh sb="2" eb="4">
      <t>キュウギョウ</t>
    </rPh>
    <rPh sb="4" eb="5">
      <t>トウ</t>
    </rPh>
    <rPh sb="5" eb="7">
      <t>シュトク</t>
    </rPh>
    <rPh sb="7" eb="9">
      <t>ジッセキ</t>
    </rPh>
    <rPh sb="9" eb="12">
      <t>ホウコクショ</t>
    </rPh>
    <phoneticPr fontId="27"/>
  </si>
  <si>
    <t>育休等取得対象者がいる場合</t>
    <rPh sb="0" eb="2">
      <t>イクキュウ</t>
    </rPh>
    <rPh sb="2" eb="3">
      <t>トウ</t>
    </rPh>
    <rPh sb="3" eb="5">
      <t>シュトク</t>
    </rPh>
    <rPh sb="5" eb="8">
      <t>タイショウシャ</t>
    </rPh>
    <rPh sb="11" eb="13">
      <t>バアイ</t>
    </rPh>
    <phoneticPr fontId="3"/>
  </si>
  <si>
    <t>★別添６</t>
  </si>
  <si>
    <t>くるみん等認定通知書（写）</t>
    <rPh sb="4" eb="5">
      <t>トウ</t>
    </rPh>
    <rPh sb="5" eb="7">
      <t>ニンテイ</t>
    </rPh>
    <rPh sb="7" eb="10">
      <t>ツウチショ</t>
    </rPh>
    <rPh sb="11" eb="12">
      <t>ウツ</t>
    </rPh>
    <phoneticPr fontId="27"/>
  </si>
  <si>
    <t>認定企業の場合</t>
    <rPh sb="0" eb="2">
      <t>ニンテイ</t>
    </rPh>
    <rPh sb="2" eb="4">
      <t>キギョウ</t>
    </rPh>
    <rPh sb="5" eb="7">
      <t>バアイ</t>
    </rPh>
    <phoneticPr fontId="3"/>
  </si>
  <si>
    <t>就業規則 または 労働協約 (写)</t>
    <rPh sb="0" eb="2">
      <t>シュウギョウ</t>
    </rPh>
    <rPh sb="2" eb="4">
      <t>キソク</t>
    </rPh>
    <rPh sb="9" eb="11">
      <t>ロウドウ</t>
    </rPh>
    <rPh sb="11" eb="13">
      <t>キョウヤク</t>
    </rPh>
    <rPh sb="15" eb="16">
      <t>ウツ</t>
    </rPh>
    <phoneticPr fontId="27"/>
  </si>
  <si>
    <t>育児休業等の取得実績がないものの、
育児休業制度が整備されている場合</t>
    <phoneticPr fontId="3"/>
  </si>
  <si>
    <t>関係法令遵守状況報告書</t>
    <phoneticPr fontId="27"/>
  </si>
  <si>
    <t>★別添7</t>
  </si>
  <si>
    <t>誓約書（認定申請用）</t>
    <rPh sb="0" eb="3">
      <t>セイヤクショ</t>
    </rPh>
    <rPh sb="4" eb="6">
      <t>ニンテイ</t>
    </rPh>
    <rPh sb="6" eb="9">
      <t>シンセイヨウ</t>
    </rPh>
    <phoneticPr fontId="27"/>
  </si>
  <si>
    <t>★別添8</t>
  </si>
  <si>
    <t>若者雇用促進総合サイトに掲載する企業情報報告書</t>
  </si>
  <si>
    <t>★企業情報報告書</t>
    <rPh sb="1" eb="3">
      <t>キギョウ</t>
    </rPh>
    <rPh sb="3" eb="5">
      <t>ジョウホウ</t>
    </rPh>
    <rPh sb="5" eb="8">
      <t>ホウコクショ</t>
    </rPh>
    <phoneticPr fontId="3"/>
  </si>
  <si>
    <t>雇用情報の公表が掲載されたHP写し</t>
    <phoneticPr fontId="3"/>
  </si>
  <si>
    <t>-</t>
    <phoneticPr fontId="27"/>
  </si>
  <si>
    <t>△</t>
    <phoneticPr fontId="3"/>
  </si>
  <si>
    <t>若者サイト利用規約への同意確認書</t>
    <rPh sb="0" eb="2">
      <t>ワカモノ</t>
    </rPh>
    <rPh sb="5" eb="7">
      <t>リヨウ</t>
    </rPh>
    <rPh sb="7" eb="9">
      <t>キヤク</t>
    </rPh>
    <rPh sb="11" eb="13">
      <t>ドウイ</t>
    </rPh>
    <rPh sb="13" eb="16">
      <t>カクニンショ</t>
    </rPh>
    <phoneticPr fontId="27"/>
  </si>
  <si>
    <t>★</t>
  </si>
  <si>
    <r>
      <t>写真データ</t>
    </r>
    <r>
      <rPr>
        <b/>
        <u/>
        <sz val="11"/>
        <color theme="1"/>
        <rFont val="Yu Gothic UI"/>
        <family val="3"/>
        <charset val="128"/>
      </rPr>
      <t>×最大３種類</t>
    </r>
    <rPh sb="0" eb="2">
      <t>シャシン</t>
    </rPh>
    <rPh sb="6" eb="8">
      <t>サイダイ</t>
    </rPh>
    <rPh sb="9" eb="11">
      <t>シュルイ</t>
    </rPh>
    <phoneticPr fontId="27"/>
  </si>
  <si>
    <t>PRシート用。職場の風景や雰囲気などがわかるものをご用意下さい。</t>
    <rPh sb="26" eb="28">
      <t>ヨウイ</t>
    </rPh>
    <rPh sb="28" eb="29">
      <t>クダ</t>
    </rPh>
    <phoneticPr fontId="3"/>
  </si>
  <si>
    <t>JPEG形式
縦横480px以上推奨</t>
    <phoneticPr fontId="3"/>
  </si>
  <si>
    <t>確認資料</t>
    <rPh sb="0" eb="2">
      <t>カクニン</t>
    </rPh>
    <rPh sb="2" eb="4">
      <t>シリョウ</t>
    </rPh>
    <phoneticPr fontId="3"/>
  </si>
  <si>
    <t>対象者</t>
    <rPh sb="0" eb="3">
      <t>タイショウシャ</t>
    </rPh>
    <phoneticPr fontId="3"/>
  </si>
  <si>
    <t>備考</t>
    <rPh sb="0" eb="2">
      <t>ビコウ</t>
    </rPh>
    <phoneticPr fontId="3"/>
  </si>
  <si>
    <r>
      <rPr>
        <b/>
        <sz val="11"/>
        <color theme="1"/>
        <rFont val="Yu Gothic UI"/>
        <family val="3"/>
        <charset val="128"/>
      </rPr>
      <t>前事業年度</t>
    </r>
    <r>
      <rPr>
        <sz val="11"/>
        <color theme="1"/>
        <rFont val="Yu Gothic UI"/>
        <family val="3"/>
        <charset val="128"/>
      </rPr>
      <t>分の出勤簿、賃金台帳等（写）</t>
    </r>
    <rPh sb="0" eb="1">
      <t>マエ</t>
    </rPh>
    <rPh sb="1" eb="3">
      <t>ジギョウ</t>
    </rPh>
    <rPh sb="3" eb="6">
      <t>ネンドブン</t>
    </rPh>
    <rPh sb="7" eb="10">
      <t>シュッキンボ</t>
    </rPh>
    <rPh sb="11" eb="13">
      <t>チンギン</t>
    </rPh>
    <rPh sb="13" eb="15">
      <t>ダイチョウ</t>
    </rPh>
    <rPh sb="15" eb="16">
      <t>トウ</t>
    </rPh>
    <rPh sb="17" eb="18">
      <t>ウツ</t>
    </rPh>
    <phoneticPr fontId="27"/>
  </si>
  <si>
    <r>
      <rPr>
        <b/>
        <u/>
        <sz val="11"/>
        <color theme="1"/>
        <rFont val="Yu Gothic UI"/>
        <family val="3"/>
        <charset val="128"/>
      </rPr>
      <t>正社員全員</t>
    </r>
    <r>
      <rPr>
        <sz val="11"/>
        <color theme="1"/>
        <rFont val="Yu Gothic UI"/>
        <family val="3"/>
        <charset val="128"/>
      </rPr>
      <t>分</t>
    </r>
    <phoneticPr fontId="27"/>
  </si>
  <si>
    <t>所定外労働時間、有給休暇の取得実績がわかる書面</t>
    <rPh sb="0" eb="3">
      <t>ショテイガイ</t>
    </rPh>
    <rPh sb="3" eb="5">
      <t>ロウドウ</t>
    </rPh>
    <rPh sb="5" eb="7">
      <t>ジカン</t>
    </rPh>
    <rPh sb="8" eb="10">
      <t>ユウキュウ</t>
    </rPh>
    <rPh sb="10" eb="12">
      <t>キュウカ</t>
    </rPh>
    <rPh sb="13" eb="15">
      <t>シュトク</t>
    </rPh>
    <rPh sb="15" eb="17">
      <t>ジッセキ</t>
    </rPh>
    <rPh sb="21" eb="23">
      <t>ショメン</t>
    </rPh>
    <phoneticPr fontId="3"/>
  </si>
  <si>
    <t>直近３事業年度に在籍する労働者の内、本人または配偶者が出産した者（パート含む）全員分</t>
    <rPh sb="0" eb="2">
      <t>チョッキン</t>
    </rPh>
    <rPh sb="3" eb="5">
      <t>ジギョウ</t>
    </rPh>
    <rPh sb="5" eb="7">
      <t>ネンド</t>
    </rPh>
    <rPh sb="8" eb="10">
      <t>ザイセキ</t>
    </rPh>
    <rPh sb="12" eb="15">
      <t>ロウドウシャ</t>
    </rPh>
    <rPh sb="16" eb="17">
      <t>ウチ</t>
    </rPh>
    <rPh sb="18" eb="20">
      <t>ホンニン</t>
    </rPh>
    <rPh sb="23" eb="26">
      <t>ハイグウシャ</t>
    </rPh>
    <rPh sb="27" eb="29">
      <t>シュッサン</t>
    </rPh>
    <rPh sb="31" eb="32">
      <t>モノ</t>
    </rPh>
    <rPh sb="36" eb="37">
      <t>フク</t>
    </rPh>
    <rPh sb="39" eb="42">
      <t>ゼンインブン</t>
    </rPh>
    <phoneticPr fontId="27"/>
  </si>
  <si>
    <t>対象者がいる場合に必要</t>
    <rPh sb="0" eb="3">
      <t>タイショウシャ</t>
    </rPh>
    <rPh sb="6" eb="8">
      <t>バアイ</t>
    </rPh>
    <rPh sb="9" eb="11">
      <t>ヒツヨウ</t>
    </rPh>
    <phoneticPr fontId="3"/>
  </si>
  <si>
    <r>
      <rPr>
        <b/>
        <sz val="11"/>
        <color theme="1"/>
        <rFont val="Yu Gothic UI"/>
        <family val="3"/>
        <charset val="128"/>
      </rPr>
      <t>前事業年度</t>
    </r>
    <r>
      <rPr>
        <sz val="11"/>
        <color theme="1"/>
        <rFont val="Yu Gothic UI"/>
        <family val="3"/>
        <charset val="128"/>
      </rPr>
      <t>分の</t>
    </r>
    <r>
      <rPr>
        <b/>
        <u/>
        <sz val="11"/>
        <color theme="1"/>
        <rFont val="Yu Gothic UI"/>
        <family val="3"/>
        <charset val="128"/>
      </rPr>
      <t>法定外労働時間がわかる</t>
    </r>
    <r>
      <rPr>
        <u/>
        <sz val="11"/>
        <color theme="1"/>
        <rFont val="Yu Gothic UI"/>
        <family val="3"/>
        <charset val="128"/>
      </rPr>
      <t xml:space="preserve">
</t>
    </r>
    <r>
      <rPr>
        <sz val="11"/>
        <color theme="1"/>
        <rFont val="Yu Gothic UI"/>
        <family val="3"/>
        <charset val="128"/>
      </rPr>
      <t>出勤簿、タイムカード等（写）</t>
    </r>
    <rPh sb="0" eb="1">
      <t>マエ</t>
    </rPh>
    <rPh sb="1" eb="3">
      <t>ジギョウ</t>
    </rPh>
    <rPh sb="3" eb="6">
      <t>ネンドブン</t>
    </rPh>
    <rPh sb="7" eb="9">
      <t>ホウテイ</t>
    </rPh>
    <rPh sb="9" eb="10">
      <t>ソト</t>
    </rPh>
    <rPh sb="10" eb="12">
      <t>ロウドウ</t>
    </rPh>
    <rPh sb="12" eb="14">
      <t>ジカン</t>
    </rPh>
    <rPh sb="19" eb="22">
      <t>シュッキンボ</t>
    </rPh>
    <rPh sb="29" eb="30">
      <t>トウ</t>
    </rPh>
    <rPh sb="31" eb="32">
      <t>ウツ</t>
    </rPh>
    <phoneticPr fontId="27"/>
  </si>
  <si>
    <t>月平均所定外労働時間が60時間以上の正社員全員分</t>
    <rPh sb="0" eb="1">
      <t>ツキ</t>
    </rPh>
    <rPh sb="1" eb="3">
      <t>ヘイキン</t>
    </rPh>
    <rPh sb="3" eb="10">
      <t>ショテイガイロウドウジカン</t>
    </rPh>
    <rPh sb="13" eb="15">
      <t>ジカン</t>
    </rPh>
    <rPh sb="15" eb="17">
      <t>イジョウ</t>
    </rPh>
    <rPh sb="18" eb="21">
      <t>セイシャイン</t>
    </rPh>
    <rPh sb="21" eb="23">
      <t>ゼンイン</t>
    </rPh>
    <rPh sb="23" eb="24">
      <t>ブン</t>
    </rPh>
    <phoneticPr fontId="3"/>
  </si>
  <si>
    <t>別添４「2.法定外労働時間」に記載がある場合に必要</t>
    <rPh sb="0" eb="2">
      <t>ベッテン</t>
    </rPh>
    <phoneticPr fontId="3"/>
  </si>
  <si>
    <t>就業規則　または　労働協約等（写）</t>
    <rPh sb="0" eb="2">
      <t>シュウギョウ</t>
    </rPh>
    <rPh sb="2" eb="4">
      <t>キソク</t>
    </rPh>
    <rPh sb="9" eb="11">
      <t>ロウドウ</t>
    </rPh>
    <rPh sb="11" eb="13">
      <t>キョウヤク</t>
    </rPh>
    <rPh sb="13" eb="14">
      <t>トウ</t>
    </rPh>
    <rPh sb="15" eb="16">
      <t>ウツ</t>
    </rPh>
    <phoneticPr fontId="27"/>
  </si>
  <si>
    <t>「有給休暇に準ずる休暇」を算定に含める場合に必要</t>
    <phoneticPr fontId="3"/>
  </si>
  <si>
    <r>
      <t>若者</t>
    </r>
    <r>
      <rPr>
        <b/>
        <vertAlign val="superscript"/>
        <sz val="11"/>
        <color theme="1"/>
        <rFont val="Yu Gothic UI"/>
        <family val="3"/>
        <charset val="128"/>
      </rPr>
      <t>※</t>
    </r>
    <r>
      <rPr>
        <b/>
        <sz val="11"/>
        <color theme="1"/>
        <rFont val="Yu Gothic UI"/>
        <family val="3"/>
        <charset val="128"/>
      </rPr>
      <t>対象の正社員求人票　</t>
    </r>
    <r>
      <rPr>
        <sz val="11"/>
        <color theme="1"/>
        <rFont val="Yu Gothic UI"/>
        <family val="3"/>
        <charset val="128"/>
      </rPr>
      <t xml:space="preserve">または
</t>
    </r>
    <r>
      <rPr>
        <b/>
        <sz val="11"/>
        <color theme="1"/>
        <rFont val="Yu Gothic UI"/>
        <family val="3"/>
        <charset val="128"/>
      </rPr>
      <t>その募集内容の書面・ＨＰ等（写）</t>
    </r>
    <rPh sb="0" eb="2">
      <t>ワカモノ</t>
    </rPh>
    <rPh sb="3" eb="5">
      <t>タイショウ</t>
    </rPh>
    <rPh sb="6" eb="9">
      <t>セイシャイン</t>
    </rPh>
    <rPh sb="9" eb="11">
      <t>キュウジン</t>
    </rPh>
    <rPh sb="11" eb="12">
      <t>ヒョウ</t>
    </rPh>
    <rPh sb="19" eb="21">
      <t>ボシュウ</t>
    </rPh>
    <rPh sb="21" eb="23">
      <t>ナイヨウ</t>
    </rPh>
    <rPh sb="24" eb="26">
      <t>ショメン</t>
    </rPh>
    <rPh sb="29" eb="30">
      <t>トウ</t>
    </rPh>
    <rPh sb="31" eb="32">
      <t>ウツ</t>
    </rPh>
    <phoneticPr fontId="27"/>
  </si>
  <si>
    <t>※「学卒求人（既卒３年以内応募可）」または「35歳未満の若者を対象」の正社員求人</t>
    <phoneticPr fontId="3"/>
  </si>
  <si>
    <t>ハローワークに有効中の該当求人がない場合に必要</t>
    <phoneticPr fontId="3"/>
  </si>
  <si>
    <t>（３）</t>
    <phoneticPr fontId="27"/>
  </si>
  <si>
    <t>■提出方法：</t>
    <rPh sb="1" eb="3">
      <t>テイシュツ</t>
    </rPh>
    <rPh sb="3" eb="5">
      <t>ホウホウ</t>
    </rPh>
    <phoneticPr fontId="27"/>
  </si>
  <si>
    <t>メール、郵送、窓口持参</t>
    <rPh sb="7" eb="9">
      <t>マドグチ</t>
    </rPh>
    <rPh sb="9" eb="11">
      <t>ジサン</t>
    </rPh>
    <phoneticPr fontId="27"/>
  </si>
  <si>
    <t>※このほか、電子申請も可能です。（記３参照）</t>
    <rPh sb="6" eb="8">
      <t>デンシ</t>
    </rPh>
    <rPh sb="8" eb="10">
      <t>シンセイ</t>
    </rPh>
    <rPh sb="11" eb="13">
      <t>カノウ</t>
    </rPh>
    <rPh sb="17" eb="18">
      <t>キ</t>
    </rPh>
    <rPh sb="19" eb="21">
      <t>サンショウ</t>
    </rPh>
    <phoneticPr fontId="3"/>
  </si>
  <si>
    <t>２．申請様式について</t>
    <rPh sb="2" eb="4">
      <t>シンセイ</t>
    </rPh>
    <rPh sb="4" eb="6">
      <t>ヨウシキ</t>
    </rPh>
    <phoneticPr fontId="27"/>
  </si>
  <si>
    <t>記１でご案内した申請書様式のうち、「★」がついた様式は、以下の方法でデータの入手が可能です。</t>
    <rPh sb="0" eb="1">
      <t>キ</t>
    </rPh>
    <rPh sb="4" eb="6">
      <t>アンナイ</t>
    </rPh>
    <rPh sb="8" eb="11">
      <t>シンセイショ</t>
    </rPh>
    <rPh sb="11" eb="13">
      <t>ヨウシキ</t>
    </rPh>
    <rPh sb="24" eb="26">
      <t>ヨウシキ</t>
    </rPh>
    <rPh sb="28" eb="30">
      <t>イカ</t>
    </rPh>
    <rPh sb="31" eb="33">
      <t>ホウホウ</t>
    </rPh>
    <rPh sb="38" eb="40">
      <t>ニュウシュ</t>
    </rPh>
    <rPh sb="41" eb="43">
      <t>カノウ</t>
    </rPh>
    <phoneticPr fontId="27"/>
  </si>
  <si>
    <t>（２）厚生労働省のホームページからダウンロード</t>
    <rPh sb="3" eb="5">
      <t>コウセイ</t>
    </rPh>
    <rPh sb="5" eb="8">
      <t>ロウドウショウ</t>
    </rPh>
    <phoneticPr fontId="27"/>
  </si>
  <si>
    <t>Excel・Word形式の申請様式データをダウンロードし作成することができます。</t>
    <rPh sb="10" eb="12">
      <t>ケイシキ</t>
    </rPh>
    <rPh sb="13" eb="15">
      <t>シンセイ</t>
    </rPh>
    <rPh sb="15" eb="17">
      <t>ヨウシキ</t>
    </rPh>
    <rPh sb="28" eb="30">
      <t>サクセイ</t>
    </rPh>
    <phoneticPr fontId="27"/>
  </si>
  <si>
    <t>電子申請も可能です。詳しくは以下のページでご確認ください。</t>
    <rPh sb="0" eb="2">
      <t>デンシ</t>
    </rPh>
    <rPh sb="2" eb="4">
      <t>シンセイ</t>
    </rPh>
    <rPh sb="5" eb="7">
      <t>カノウ</t>
    </rPh>
    <rPh sb="10" eb="11">
      <t>クワ</t>
    </rPh>
    <rPh sb="14" eb="16">
      <t>イカ</t>
    </rPh>
    <rPh sb="22" eb="24">
      <t>カクニン</t>
    </rPh>
    <phoneticPr fontId="27"/>
  </si>
  <si>
    <t>　厚生労働省HP　&gt;HP内検索で「ユースエール　様式」と入力し検索</t>
    <rPh sb="1" eb="3">
      <t>コウセイ</t>
    </rPh>
    <rPh sb="3" eb="6">
      <t>ロウドウショウ</t>
    </rPh>
    <rPh sb="12" eb="13">
      <t>ナイ</t>
    </rPh>
    <rPh sb="13" eb="15">
      <t>ケンサク</t>
    </rPh>
    <rPh sb="24" eb="26">
      <t>ヨウシキ</t>
    </rPh>
    <rPh sb="28" eb="30">
      <t>ニュウリョク</t>
    </rPh>
    <rPh sb="31" eb="33">
      <t>ケンサク</t>
    </rPh>
    <phoneticPr fontId="27"/>
  </si>
  <si>
    <r>
      <t>　＞検索結果</t>
    </r>
    <r>
      <rPr>
        <b/>
        <sz val="11"/>
        <color rgb="FF0070C0"/>
        <rFont val="Yu Gothic UI"/>
        <family val="3"/>
        <charset val="128"/>
      </rPr>
      <t>「ユースエール認定制度│厚生労働省」</t>
    </r>
    <r>
      <rPr>
        <sz val="11"/>
        <color theme="1"/>
        <rFont val="Yu Gothic UI"/>
        <family val="3"/>
        <charset val="128"/>
      </rPr>
      <t>のページ（一番下）</t>
    </r>
    <rPh sb="4" eb="6">
      <t>ケッカ</t>
    </rPh>
    <rPh sb="29" eb="32">
      <t>イチバンシタ</t>
    </rPh>
    <phoneticPr fontId="27"/>
  </si>
  <si>
    <t>https://www.mhlw.go.jp/stf/seisakunitsuite/bunya/0000100266.html</t>
    <phoneticPr fontId="27"/>
  </si>
  <si>
    <t>（３）「若者雇用促進総合サイト」の「申請書作成補助機能」を使用</t>
    <rPh sb="4" eb="6">
      <t>ワカモノ</t>
    </rPh>
    <rPh sb="6" eb="8">
      <t>コヨウ</t>
    </rPh>
    <rPh sb="8" eb="10">
      <t>ソクシン</t>
    </rPh>
    <rPh sb="10" eb="12">
      <t>ソウゴウ</t>
    </rPh>
    <rPh sb="18" eb="21">
      <t>シンセイショ</t>
    </rPh>
    <rPh sb="21" eb="23">
      <t>サクセイ</t>
    </rPh>
    <rPh sb="23" eb="25">
      <t>ホジョ</t>
    </rPh>
    <rPh sb="25" eb="27">
      <t>キノウ</t>
    </rPh>
    <rPh sb="29" eb="31">
      <t>シヨウ</t>
    </rPh>
    <phoneticPr fontId="27"/>
  </si>
  <si>
    <t>検索サイトで「ユースエール　申請書作成メニュー」と検索</t>
    <rPh sb="0" eb="2">
      <t>ケンサク</t>
    </rPh>
    <rPh sb="14" eb="17">
      <t>シンセイショ</t>
    </rPh>
    <rPh sb="17" eb="19">
      <t>サクセイ</t>
    </rPh>
    <rPh sb="25" eb="27">
      <t>ケンサク</t>
    </rPh>
    <phoneticPr fontId="27"/>
  </si>
  <si>
    <t>■申請書作成メニュー｜若者雇用促進総合サイト - mhlw.go.jp</t>
    <phoneticPr fontId="3"/>
  </si>
  <si>
    <t>https://wakamono-koyou-sokushin.mhlw.go.jp/search/service/shinseishotop.action</t>
    <phoneticPr fontId="27"/>
  </si>
  <si>
    <t>３．電子申請が可能です</t>
    <rPh sb="2" eb="4">
      <t>デンシ</t>
    </rPh>
    <rPh sb="4" eb="6">
      <t>シンセイ</t>
    </rPh>
    <rPh sb="7" eb="9">
      <t>カノウ</t>
    </rPh>
    <phoneticPr fontId="27"/>
  </si>
  <si>
    <t>ユースエール認定の申請に当たっては、電子申請の利用が可能です。</t>
    <rPh sb="6" eb="8">
      <t>ニンテイ</t>
    </rPh>
    <rPh sb="9" eb="11">
      <t>シンセイ</t>
    </rPh>
    <rPh sb="12" eb="13">
      <t>ア</t>
    </rPh>
    <rPh sb="18" eb="20">
      <t>デンシ</t>
    </rPh>
    <rPh sb="20" eb="22">
      <t>シンセイ</t>
    </rPh>
    <rPh sb="23" eb="25">
      <t>リヨウ</t>
    </rPh>
    <rPh sb="26" eb="28">
      <t>カノウ</t>
    </rPh>
    <phoneticPr fontId="27"/>
  </si>
  <si>
    <t>詳しくは、上記２（２）のWebページでご確認ください。</t>
    <rPh sb="0" eb="1">
      <t>クワ</t>
    </rPh>
    <rPh sb="5" eb="7">
      <t>ジョウキ</t>
    </rPh>
    <rPh sb="20" eb="22">
      <t>カクニン</t>
    </rPh>
    <phoneticPr fontId="3"/>
  </si>
  <si>
    <t>４．基準適合確認について</t>
    <rPh sb="2" eb="4">
      <t>キジュン</t>
    </rPh>
    <rPh sb="4" eb="6">
      <t>テキゴウ</t>
    </rPh>
    <rPh sb="6" eb="8">
      <t>カクニン</t>
    </rPh>
    <phoneticPr fontId="27"/>
  </si>
  <si>
    <t>　ユースエール認定制度は、認定基準を満たし認定された後も、毎事業年度終了後に「認定基準の適合確認」を受ける必要があります。
　上記１の申請書類と同じような書類を、事業年度が終了するごとに提出していただく必要がありますが、その際は、原則として確認資料（賃金台帳・出勤簿等）は不要です。
　基準適合確認の詳細は、認定後に改めてご案内いたします。
　また、ご不安な点、ご不明な点がございましたら、お気軽に下記担当宛てお問い合わせください。</t>
    <rPh sb="7" eb="9">
      <t>ニンテイ</t>
    </rPh>
    <rPh sb="9" eb="11">
      <t>セイド</t>
    </rPh>
    <rPh sb="13" eb="15">
      <t>ニンテイ</t>
    </rPh>
    <rPh sb="15" eb="17">
      <t>キジュン</t>
    </rPh>
    <rPh sb="18" eb="19">
      <t>ミ</t>
    </rPh>
    <rPh sb="21" eb="23">
      <t>ニンテイ</t>
    </rPh>
    <rPh sb="26" eb="27">
      <t>アト</t>
    </rPh>
    <rPh sb="39" eb="41">
      <t>ニンテイ</t>
    </rPh>
    <rPh sb="41" eb="43">
      <t>キジュン</t>
    </rPh>
    <rPh sb="44" eb="46">
      <t>テキゴウ</t>
    </rPh>
    <rPh sb="46" eb="48">
      <t>カクニン</t>
    </rPh>
    <rPh sb="50" eb="51">
      <t>ウ</t>
    </rPh>
    <rPh sb="53" eb="55">
      <t>ヒツヨウ</t>
    </rPh>
    <rPh sb="115" eb="117">
      <t>ゲンソク</t>
    </rPh>
    <rPh sb="143" eb="145">
      <t>キジュン</t>
    </rPh>
    <rPh sb="145" eb="147">
      <t>テキゴウ</t>
    </rPh>
    <rPh sb="147" eb="149">
      <t>カクニン</t>
    </rPh>
    <rPh sb="150" eb="152">
      <t>ショウサイ</t>
    </rPh>
    <rPh sb="154" eb="157">
      <t>ニンテイゴ</t>
    </rPh>
    <rPh sb="158" eb="159">
      <t>アラタ</t>
    </rPh>
    <rPh sb="162" eb="164">
      <t>アンナイ</t>
    </rPh>
    <rPh sb="176" eb="178">
      <t>フアン</t>
    </rPh>
    <rPh sb="179" eb="180">
      <t>テン</t>
    </rPh>
    <rPh sb="182" eb="184">
      <t>フメイ</t>
    </rPh>
    <rPh sb="185" eb="186">
      <t>テン</t>
    </rPh>
    <rPh sb="196" eb="198">
      <t>キガル</t>
    </rPh>
    <rPh sb="199" eb="201">
      <t>カキ</t>
    </rPh>
    <rPh sb="201" eb="203">
      <t>タントウ</t>
    </rPh>
    <rPh sb="203" eb="204">
      <t>ア</t>
    </rPh>
    <rPh sb="206" eb="207">
      <t>ト</t>
    </rPh>
    <rPh sb="208" eb="209">
      <t>ア</t>
    </rPh>
    <phoneticPr fontId="27"/>
  </si>
  <si>
    <t>ユースエール認定基準と審査のポイント</t>
    <rPh sb="6" eb="8">
      <t>ニンテイ</t>
    </rPh>
    <rPh sb="8" eb="10">
      <t>キジュン</t>
    </rPh>
    <rPh sb="11" eb="13">
      <t>シンサ</t>
    </rPh>
    <phoneticPr fontId="27"/>
  </si>
  <si>
    <t>事業所名：</t>
    <rPh sb="0" eb="3">
      <t>ジギョウショ</t>
    </rPh>
    <rPh sb="3" eb="4">
      <t>メイ</t>
    </rPh>
    <phoneticPr fontId="27"/>
  </si>
  <si>
    <t>☑</t>
    <phoneticPr fontId="27"/>
  </si>
  <si>
    <t>認定基準</t>
    <rPh sb="0" eb="2">
      <t>ニンテイ</t>
    </rPh>
    <rPh sb="2" eb="4">
      <t>キジュン</t>
    </rPh>
    <phoneticPr fontId="27"/>
  </si>
  <si>
    <t>審査ポイント　と　確認対象期間</t>
    <rPh sb="0" eb="2">
      <t>シンサ</t>
    </rPh>
    <rPh sb="9" eb="11">
      <t>カクニン</t>
    </rPh>
    <rPh sb="11" eb="13">
      <t>タイショウ</t>
    </rPh>
    <rPh sb="13" eb="15">
      <t>キカン</t>
    </rPh>
    <phoneticPr fontId="27"/>
  </si>
  <si>
    <t>確認書類等</t>
    <rPh sb="0" eb="2">
      <t>カクニン</t>
    </rPh>
    <rPh sb="2" eb="4">
      <t>ショルイ</t>
    </rPh>
    <rPh sb="4" eb="5">
      <t>トウ</t>
    </rPh>
    <phoneticPr fontId="27"/>
  </si>
  <si>
    <t>□</t>
    <phoneticPr fontId="27"/>
  </si>
  <si>
    <t>常時雇用する労働者が３００人以下</t>
    <rPh sb="0" eb="2">
      <t>ジョウジ</t>
    </rPh>
    <rPh sb="2" eb="4">
      <t>コヨウ</t>
    </rPh>
    <rPh sb="6" eb="9">
      <t>ロウドウシャ</t>
    </rPh>
    <rPh sb="13" eb="16">
      <t>ニンイカ</t>
    </rPh>
    <phoneticPr fontId="27"/>
  </si>
  <si>
    <t>■事業主単位（事業所単位ではない）
■常時雇用する労働者とは
・期間の定めがない者
・事実上、期間の定めがないと認められる者
（反復して１年以上の雇用がある者、雇入れ時点から１年以上雇用されると見込まれる者等）</t>
    <rPh sb="1" eb="4">
      <t>ジギョウヌシ</t>
    </rPh>
    <rPh sb="4" eb="6">
      <t>タンイ</t>
    </rPh>
    <rPh sb="7" eb="10">
      <t>ジギョウショ</t>
    </rPh>
    <rPh sb="10" eb="12">
      <t>タンイ</t>
    </rPh>
    <phoneticPr fontId="27"/>
  </si>
  <si>
    <t>別添１</t>
    <rPh sb="0" eb="2">
      <t>ベッテン</t>
    </rPh>
    <phoneticPr fontId="27"/>
  </si>
  <si>
    <r>
      <t>認定申請時点において、「学卒求人</t>
    </r>
    <r>
      <rPr>
        <vertAlign val="superscript"/>
        <sz val="11"/>
        <color theme="1"/>
        <rFont val="Meiryo UI"/>
        <family val="3"/>
        <charset val="128"/>
      </rPr>
      <t>※１</t>
    </r>
    <r>
      <rPr>
        <sz val="11"/>
        <color theme="1"/>
        <rFont val="Meiryo UI"/>
        <family val="3"/>
        <charset val="128"/>
      </rPr>
      <t>」または「35歳未満の若者を対象とした正社員求人</t>
    </r>
    <r>
      <rPr>
        <vertAlign val="superscript"/>
        <sz val="11"/>
        <color theme="1"/>
        <rFont val="Meiryo UI"/>
        <family val="3"/>
        <charset val="128"/>
      </rPr>
      <t>※２</t>
    </r>
    <r>
      <rPr>
        <sz val="11"/>
        <color theme="1"/>
        <rFont val="Meiryo UI"/>
        <family val="3"/>
        <charset val="128"/>
      </rPr>
      <t>」の求人申込みや募集を行っていること。</t>
    </r>
    <rPh sb="0" eb="2">
      <t>ニンテイ</t>
    </rPh>
    <rPh sb="2" eb="4">
      <t>シンセイ</t>
    </rPh>
    <rPh sb="4" eb="6">
      <t>ジテン</t>
    </rPh>
    <rPh sb="12" eb="14">
      <t>ガクソツ</t>
    </rPh>
    <rPh sb="14" eb="16">
      <t>キュウジン</t>
    </rPh>
    <rPh sb="25" eb="26">
      <t>サイ</t>
    </rPh>
    <rPh sb="26" eb="28">
      <t>ミマン</t>
    </rPh>
    <rPh sb="29" eb="31">
      <t>ワカモノ</t>
    </rPh>
    <rPh sb="32" eb="34">
      <t>タイショウ</t>
    </rPh>
    <rPh sb="37" eb="40">
      <t>セイシャイン</t>
    </rPh>
    <rPh sb="40" eb="42">
      <t>キュウジン</t>
    </rPh>
    <rPh sb="46" eb="48">
      <t>キュウジン</t>
    </rPh>
    <rPh sb="48" eb="50">
      <t>モウシコ</t>
    </rPh>
    <rPh sb="52" eb="54">
      <t>ボシュウ</t>
    </rPh>
    <rPh sb="55" eb="56">
      <t>オコナ</t>
    </rPh>
    <phoneticPr fontId="27"/>
  </si>
  <si>
    <t>※１：既卒3年以内応募可であることが必要
※２：正社員とは以下ア～ウ全て満たす者
(ア)直接雇用　　(イ)期間の定め無し
(ウ)他の雇用形態の労働者（役員を除く）に比べて高い責任を負いながら業務に従事する者</t>
    <rPh sb="3" eb="5">
      <t>キソツ</t>
    </rPh>
    <rPh sb="6" eb="7">
      <t>ネン</t>
    </rPh>
    <rPh sb="7" eb="9">
      <t>イナイ</t>
    </rPh>
    <rPh sb="9" eb="11">
      <t>オウボ</t>
    </rPh>
    <rPh sb="11" eb="12">
      <t>カ</t>
    </rPh>
    <rPh sb="18" eb="20">
      <t>ヒツヨウ</t>
    </rPh>
    <rPh sb="24" eb="27">
      <t>セイシャイン</t>
    </rPh>
    <rPh sb="29" eb="31">
      <t>イカ</t>
    </rPh>
    <rPh sb="34" eb="35">
      <t>スベ</t>
    </rPh>
    <rPh sb="36" eb="37">
      <t>ミ</t>
    </rPh>
    <rPh sb="39" eb="40">
      <t>モノ</t>
    </rPh>
    <rPh sb="44" eb="46">
      <t>チョクセツ</t>
    </rPh>
    <rPh sb="46" eb="48">
      <t>コヨウ</t>
    </rPh>
    <rPh sb="53" eb="55">
      <t>キカン</t>
    </rPh>
    <rPh sb="56" eb="57">
      <t>サダ</t>
    </rPh>
    <rPh sb="58" eb="59">
      <t>ナ</t>
    </rPh>
    <rPh sb="64" eb="65">
      <t>タ</t>
    </rPh>
    <rPh sb="66" eb="68">
      <t>コヨウ</t>
    </rPh>
    <rPh sb="68" eb="70">
      <t>ケイタイ</t>
    </rPh>
    <rPh sb="71" eb="74">
      <t>ロウドウシャ</t>
    </rPh>
    <rPh sb="75" eb="77">
      <t>ヤクイン</t>
    </rPh>
    <rPh sb="78" eb="79">
      <t>ノゾ</t>
    </rPh>
    <rPh sb="82" eb="83">
      <t>クラ</t>
    </rPh>
    <rPh sb="85" eb="86">
      <t>タカ</t>
    </rPh>
    <rPh sb="87" eb="89">
      <t>セキニン</t>
    </rPh>
    <rPh sb="90" eb="91">
      <t>オ</t>
    </rPh>
    <rPh sb="95" eb="97">
      <t>ギョウム</t>
    </rPh>
    <rPh sb="98" eb="100">
      <t>ジュウジ</t>
    </rPh>
    <rPh sb="102" eb="103">
      <t>モノ</t>
    </rPh>
    <phoneticPr fontId="27"/>
  </si>
  <si>
    <t>別添１
求人票等</t>
    <rPh sb="0" eb="2">
      <t>ベッテン</t>
    </rPh>
    <rPh sb="4" eb="7">
      <t>キュウジンヒョウ</t>
    </rPh>
    <rPh sb="7" eb="8">
      <t>トウ</t>
    </rPh>
    <phoneticPr fontId="27"/>
  </si>
  <si>
    <t>若者の正社員としての採用及び人材育成に積極的に取り組んでいること</t>
    <rPh sb="0" eb="2">
      <t>ワカモノ</t>
    </rPh>
    <rPh sb="3" eb="6">
      <t>セイシャイン</t>
    </rPh>
    <rPh sb="10" eb="12">
      <t>サイヨウ</t>
    </rPh>
    <rPh sb="12" eb="13">
      <t>オヨ</t>
    </rPh>
    <rPh sb="14" eb="16">
      <t>ジンザイ</t>
    </rPh>
    <rPh sb="16" eb="18">
      <t>イクセイ</t>
    </rPh>
    <rPh sb="19" eb="22">
      <t>セッキョクテキ</t>
    </rPh>
    <rPh sb="23" eb="24">
      <t>ト</t>
    </rPh>
    <rPh sb="25" eb="26">
      <t>ク</t>
    </rPh>
    <phoneticPr fontId="27"/>
  </si>
  <si>
    <t>■誓約書の記載で確認</t>
    <rPh sb="1" eb="4">
      <t>セイヤクショ</t>
    </rPh>
    <rPh sb="5" eb="7">
      <t>キサイ</t>
    </rPh>
    <rPh sb="8" eb="10">
      <t>カクニン</t>
    </rPh>
    <phoneticPr fontId="27"/>
  </si>
  <si>
    <t>別添８（誓約書）</t>
    <rPh sb="0" eb="2">
      <t>ベッテン</t>
    </rPh>
    <rPh sb="4" eb="7">
      <t>セイヤクショ</t>
    </rPh>
    <phoneticPr fontId="27"/>
  </si>
  <si>
    <t>以下をすべて満たすこと</t>
    <rPh sb="0" eb="2">
      <t>イカ</t>
    </rPh>
    <rPh sb="6" eb="7">
      <t>ミ</t>
    </rPh>
    <phoneticPr fontId="27"/>
  </si>
  <si>
    <t>【人材育成方針及び教育訓練計画の策定】</t>
    <rPh sb="1" eb="3">
      <t>ジンザイ</t>
    </rPh>
    <rPh sb="3" eb="5">
      <t>イクセイ</t>
    </rPh>
    <rPh sb="5" eb="7">
      <t>ホウシン</t>
    </rPh>
    <rPh sb="7" eb="8">
      <t>オヨ</t>
    </rPh>
    <rPh sb="9" eb="11">
      <t>キョウイク</t>
    </rPh>
    <rPh sb="11" eb="13">
      <t>クンレン</t>
    </rPh>
    <rPh sb="13" eb="15">
      <t>ケイカク</t>
    </rPh>
    <rPh sb="16" eb="18">
      <t>サクテイ</t>
    </rPh>
    <phoneticPr fontId="27"/>
  </si>
  <si>
    <t>■別添３に以下の記載があることで確認。
①人材育成方針：経営理念・経営方針を実現するため必要な人材像及び雇用する労働者に対し、どのような目標を持ち、どのように育成していくか
②教育訓練計画：実施している訓練、研修内容全て記載。対象者にとって有効的かつ効果的か</t>
    <rPh sb="1" eb="3">
      <t>ベッテン</t>
    </rPh>
    <rPh sb="5" eb="7">
      <t>イカ</t>
    </rPh>
    <rPh sb="8" eb="10">
      <t>キサイ</t>
    </rPh>
    <rPh sb="16" eb="18">
      <t>カクニン</t>
    </rPh>
    <rPh sb="21" eb="23">
      <t>ジンザイ</t>
    </rPh>
    <rPh sb="23" eb="25">
      <t>イクセイ</t>
    </rPh>
    <rPh sb="25" eb="27">
      <t>ホウシン</t>
    </rPh>
    <rPh sb="28" eb="30">
      <t>ケイエイ</t>
    </rPh>
    <rPh sb="30" eb="32">
      <t>リネン</t>
    </rPh>
    <rPh sb="33" eb="35">
      <t>ケイエイ</t>
    </rPh>
    <rPh sb="35" eb="37">
      <t>ホウシン</t>
    </rPh>
    <rPh sb="38" eb="40">
      <t>ジツゲン</t>
    </rPh>
    <rPh sb="44" eb="46">
      <t>ヒツヨウ</t>
    </rPh>
    <rPh sb="47" eb="50">
      <t>ジンザイゾウ</t>
    </rPh>
    <rPh sb="50" eb="51">
      <t>オヨ</t>
    </rPh>
    <rPh sb="52" eb="54">
      <t>コヨウ</t>
    </rPh>
    <rPh sb="56" eb="59">
      <t>ロウドウシャ</t>
    </rPh>
    <rPh sb="60" eb="61">
      <t>タイ</t>
    </rPh>
    <rPh sb="68" eb="70">
      <t>モクヒョウ</t>
    </rPh>
    <rPh sb="71" eb="72">
      <t>モ</t>
    </rPh>
    <rPh sb="79" eb="81">
      <t>イクセイ</t>
    </rPh>
    <rPh sb="88" eb="90">
      <t>キョウイク</t>
    </rPh>
    <rPh sb="90" eb="92">
      <t>クンレン</t>
    </rPh>
    <rPh sb="92" eb="94">
      <t>ケイカク</t>
    </rPh>
    <rPh sb="95" eb="97">
      <t>ジッシ</t>
    </rPh>
    <rPh sb="101" eb="103">
      <t>クンレン</t>
    </rPh>
    <rPh sb="104" eb="106">
      <t>ケンシュウ</t>
    </rPh>
    <rPh sb="106" eb="108">
      <t>ナイヨウ</t>
    </rPh>
    <rPh sb="108" eb="109">
      <t>スベ</t>
    </rPh>
    <rPh sb="110" eb="112">
      <t>キサイ</t>
    </rPh>
    <rPh sb="113" eb="116">
      <t>タイショウシャ</t>
    </rPh>
    <rPh sb="120" eb="123">
      <t>ユウコウテキ</t>
    </rPh>
    <rPh sb="125" eb="128">
      <t>コウカテキ</t>
    </rPh>
    <phoneticPr fontId="27"/>
  </si>
  <si>
    <t>別添３　又は
事業内職業能力開発計画（写）</t>
    <rPh sb="0" eb="2">
      <t>ベッテン</t>
    </rPh>
    <rPh sb="4" eb="5">
      <t>マタ</t>
    </rPh>
    <rPh sb="7" eb="9">
      <t>ジギョウ</t>
    </rPh>
    <rPh sb="9" eb="10">
      <t>ナイ</t>
    </rPh>
    <rPh sb="10" eb="12">
      <t>ショクギョウ</t>
    </rPh>
    <rPh sb="12" eb="14">
      <t>ノウリョク</t>
    </rPh>
    <rPh sb="14" eb="16">
      <t>カイハツ</t>
    </rPh>
    <rPh sb="16" eb="18">
      <t>ケイカク</t>
    </rPh>
    <rPh sb="19" eb="20">
      <t>ウツ</t>
    </rPh>
    <phoneticPr fontId="27"/>
  </si>
  <si>
    <t>【定着状況（離職率）】
新卒者などの正社員として就職した人の離職率が、直近３事業年度で20%以下</t>
    <rPh sb="1" eb="3">
      <t>テイチャク</t>
    </rPh>
    <rPh sb="3" eb="5">
      <t>ジョウキョウ</t>
    </rPh>
    <rPh sb="6" eb="9">
      <t>リショクリツ</t>
    </rPh>
    <rPh sb="12" eb="15">
      <t>シンソツシャ</t>
    </rPh>
    <rPh sb="18" eb="21">
      <t>セイシャイン</t>
    </rPh>
    <rPh sb="24" eb="26">
      <t>シュウショク</t>
    </rPh>
    <rPh sb="28" eb="29">
      <t>ヒト</t>
    </rPh>
    <rPh sb="30" eb="33">
      <t>リショクリツ</t>
    </rPh>
    <rPh sb="35" eb="37">
      <t>チョッキン</t>
    </rPh>
    <rPh sb="38" eb="40">
      <t>ジギョウ</t>
    </rPh>
    <rPh sb="40" eb="42">
      <t>ネンド</t>
    </rPh>
    <rPh sb="46" eb="48">
      <t>イカ</t>
    </rPh>
    <phoneticPr fontId="27"/>
  </si>
  <si>
    <t>■離職率＝離職者数÷新卒正社員採用者
■採用者数：離職者数（率）
　　　０人　：　当該要件不問
　１～２人　：　０人
　３～４人　：　１人以下
　５人以上　：　20％以下</t>
    <rPh sb="1" eb="4">
      <t>リショクリツ</t>
    </rPh>
    <rPh sb="5" eb="8">
      <t>リショクシャ</t>
    </rPh>
    <rPh sb="8" eb="9">
      <t>スウ</t>
    </rPh>
    <rPh sb="10" eb="12">
      <t>シンソツ</t>
    </rPh>
    <rPh sb="12" eb="15">
      <t>セイシャイン</t>
    </rPh>
    <rPh sb="15" eb="18">
      <t>サイヨウシャ</t>
    </rPh>
    <phoneticPr fontId="27"/>
  </si>
  <si>
    <t>別添２</t>
    <rPh sb="0" eb="2">
      <t>ベッテン</t>
    </rPh>
    <phoneticPr fontId="27"/>
  </si>
  <si>
    <t>＜確認対象者＞</t>
    <rPh sb="1" eb="3">
      <t>カクニン</t>
    </rPh>
    <rPh sb="3" eb="5">
      <t>タイショウ</t>
    </rPh>
    <rPh sb="5" eb="6">
      <t>シャ</t>
    </rPh>
    <phoneticPr fontId="27"/>
  </si>
  <si>
    <r>
      <t>＜確認対象期間＞</t>
    </r>
    <r>
      <rPr>
        <b/>
        <u/>
        <sz val="11"/>
        <color theme="1"/>
        <rFont val="Meiryo UI"/>
        <family val="3"/>
        <charset val="128"/>
      </rPr>
      <t>直近３</t>
    </r>
    <r>
      <rPr>
        <sz val="11"/>
        <color theme="1"/>
        <rFont val="Meiryo UI"/>
        <family val="3"/>
        <charset val="128"/>
      </rPr>
      <t>事業年度</t>
    </r>
    <rPh sb="1" eb="3">
      <t>カクニン</t>
    </rPh>
    <rPh sb="3" eb="5">
      <t>タイショウ</t>
    </rPh>
    <rPh sb="5" eb="7">
      <t>キカン</t>
    </rPh>
    <rPh sb="8" eb="10">
      <t>チョッキン</t>
    </rPh>
    <rPh sb="11" eb="13">
      <t>ジギョウ</t>
    </rPh>
    <rPh sb="13" eb="15">
      <t>ネンド</t>
    </rPh>
    <phoneticPr fontId="27"/>
  </si>
  <si>
    <r>
      <t>　</t>
    </r>
    <r>
      <rPr>
        <b/>
        <u/>
        <sz val="11"/>
        <color theme="1"/>
        <rFont val="Meiryo UI"/>
        <family val="3"/>
        <charset val="128"/>
      </rPr>
      <t>新卒枠</t>
    </r>
    <r>
      <rPr>
        <sz val="11"/>
        <color theme="1"/>
        <rFont val="Meiryo UI"/>
        <family val="3"/>
        <charset val="128"/>
      </rPr>
      <t>として対象期間中に雇入れた</t>
    </r>
    <r>
      <rPr>
        <b/>
        <u/>
        <sz val="11"/>
        <color theme="1"/>
        <rFont val="Meiryo UI"/>
        <family val="3"/>
        <charset val="128"/>
      </rPr>
      <t>正社員</t>
    </r>
    <rPh sb="1" eb="3">
      <t>シンソツ</t>
    </rPh>
    <rPh sb="3" eb="4">
      <t>ワク</t>
    </rPh>
    <rPh sb="7" eb="9">
      <t>タイショウ</t>
    </rPh>
    <rPh sb="9" eb="12">
      <t>キカンチュウ</t>
    </rPh>
    <rPh sb="13" eb="15">
      <t>ヤトイイ</t>
    </rPh>
    <rPh sb="17" eb="20">
      <t>セイシャイン</t>
    </rPh>
    <phoneticPr fontId="27"/>
  </si>
  <si>
    <r>
      <t>【時間外労働】
前事業年度に所属する正社員について、
以下①②</t>
    </r>
    <r>
      <rPr>
        <u/>
        <sz val="11"/>
        <color theme="1"/>
        <rFont val="Meiryo UI"/>
        <family val="3"/>
        <charset val="128"/>
      </rPr>
      <t>両方を</t>
    </r>
    <r>
      <rPr>
        <sz val="11"/>
        <color theme="1"/>
        <rFont val="Meiryo UI"/>
        <family val="3"/>
        <charset val="128"/>
      </rPr>
      <t>満たすこと
①月平均所定外労働時間が20時間以下
②月平均の法定外労働時間が60時間以上の正社員がいない</t>
    </r>
    <rPh sb="1" eb="4">
      <t>ジカンガイ</t>
    </rPh>
    <rPh sb="4" eb="6">
      <t>ロウドウ</t>
    </rPh>
    <rPh sb="14" eb="16">
      <t>ショゾク</t>
    </rPh>
    <rPh sb="27" eb="29">
      <t>イカ</t>
    </rPh>
    <rPh sb="31" eb="33">
      <t>リョウホウ</t>
    </rPh>
    <rPh sb="34" eb="35">
      <t>ミ</t>
    </rPh>
    <rPh sb="42" eb="45">
      <t>ツキヘイキン</t>
    </rPh>
    <rPh sb="45" eb="48">
      <t>ショテイガイ</t>
    </rPh>
    <rPh sb="48" eb="50">
      <t>ロウドウ</t>
    </rPh>
    <rPh sb="50" eb="52">
      <t>ジカン</t>
    </rPh>
    <rPh sb="55" eb="57">
      <t>ジカン</t>
    </rPh>
    <rPh sb="57" eb="59">
      <t>イカ</t>
    </rPh>
    <rPh sb="61" eb="64">
      <t>ツキヘイキン</t>
    </rPh>
    <rPh sb="65" eb="68">
      <t>ホウテイガイ</t>
    </rPh>
    <rPh sb="68" eb="70">
      <t>ロウドウ</t>
    </rPh>
    <rPh sb="70" eb="72">
      <t>ジカン</t>
    </rPh>
    <rPh sb="75" eb="77">
      <t>ジカン</t>
    </rPh>
    <rPh sb="77" eb="79">
      <t>イジョウ</t>
    </rPh>
    <rPh sb="80" eb="83">
      <t>セイシャイン</t>
    </rPh>
    <phoneticPr fontId="27"/>
  </si>
  <si>
    <r>
      <t>■所定外労働時間とは：
　就業規則等で定められた労働時間を超えた労働時間の合計
■法定外労働時間とは：
　労基法で規定する労働時間（週40H、1日8H）を超えた労働時間
■平均所定外労働時間とは：
　所定外労働時間総計（正社員）÷各月１日</t>
    </r>
    <r>
      <rPr>
        <vertAlign val="superscript"/>
        <sz val="11"/>
        <color theme="1"/>
        <rFont val="Meiryo UI"/>
        <family val="3"/>
        <charset val="128"/>
      </rPr>
      <t>※1</t>
    </r>
    <r>
      <rPr>
        <sz val="11"/>
        <color theme="1"/>
        <rFont val="Meiryo UI"/>
        <family val="3"/>
        <charset val="128"/>
      </rPr>
      <t>に在籍している正社員の延べ数
■月平均法定外労働時間とは：確認対象は所定外労働時間平均60H以上の者
　法定外労働時間の年間計（各対象正社員）÷各月1日</t>
    </r>
    <r>
      <rPr>
        <vertAlign val="superscript"/>
        <sz val="11"/>
        <color theme="1"/>
        <rFont val="Meiryo UI"/>
        <family val="3"/>
        <charset val="128"/>
      </rPr>
      <t>※1</t>
    </r>
    <r>
      <rPr>
        <sz val="11"/>
        <color theme="1"/>
        <rFont val="Meiryo UI"/>
        <family val="3"/>
        <charset val="128"/>
      </rPr>
      <t>在籍月数</t>
    </r>
    <rPh sb="1" eb="4">
      <t>ショテイガイ</t>
    </rPh>
    <rPh sb="4" eb="6">
      <t>ロウドウ</t>
    </rPh>
    <rPh sb="6" eb="8">
      <t>ジカン</t>
    </rPh>
    <rPh sb="13" eb="15">
      <t>シュウギョウ</t>
    </rPh>
    <rPh sb="15" eb="17">
      <t>キソク</t>
    </rPh>
    <rPh sb="17" eb="18">
      <t>トウ</t>
    </rPh>
    <rPh sb="19" eb="20">
      <t>サダ</t>
    </rPh>
    <rPh sb="24" eb="26">
      <t>ロウドウ</t>
    </rPh>
    <rPh sb="26" eb="28">
      <t>ジカン</t>
    </rPh>
    <rPh sb="29" eb="30">
      <t>コ</t>
    </rPh>
    <rPh sb="32" eb="34">
      <t>ロウドウ</t>
    </rPh>
    <rPh sb="34" eb="36">
      <t>ジカン</t>
    </rPh>
    <rPh sb="37" eb="39">
      <t>ゴウケイ</t>
    </rPh>
    <rPh sb="41" eb="44">
      <t>ホウテイガイ</t>
    </rPh>
    <rPh sb="44" eb="46">
      <t>ロウドウ</t>
    </rPh>
    <rPh sb="46" eb="48">
      <t>ジカン</t>
    </rPh>
    <rPh sb="53" eb="56">
      <t>ロウキホウ</t>
    </rPh>
    <rPh sb="57" eb="59">
      <t>キテイ</t>
    </rPh>
    <rPh sb="61" eb="63">
      <t>ロウドウ</t>
    </rPh>
    <rPh sb="63" eb="65">
      <t>ジカン</t>
    </rPh>
    <rPh sb="66" eb="67">
      <t>シュウ</t>
    </rPh>
    <rPh sb="72" eb="73">
      <t>ニチ</t>
    </rPh>
    <rPh sb="77" eb="78">
      <t>コ</t>
    </rPh>
    <rPh sb="80" eb="82">
      <t>ロウドウ</t>
    </rPh>
    <rPh sb="82" eb="84">
      <t>ジカン</t>
    </rPh>
    <rPh sb="91" eb="93">
      <t>ロウドウ</t>
    </rPh>
    <rPh sb="93" eb="95">
      <t>ジカン</t>
    </rPh>
    <rPh sb="100" eb="103">
      <t>ショテイガイ</t>
    </rPh>
    <rPh sb="103" eb="105">
      <t>ロウドウ</t>
    </rPh>
    <rPh sb="105" eb="107">
      <t>ジカン</t>
    </rPh>
    <rPh sb="107" eb="109">
      <t>ソウケイ</t>
    </rPh>
    <rPh sb="110" eb="113">
      <t>セイシャイン</t>
    </rPh>
    <rPh sb="115" eb="117">
      <t>カクツキ</t>
    </rPh>
    <rPh sb="118" eb="119">
      <t>ニチ</t>
    </rPh>
    <rPh sb="122" eb="124">
      <t>ザイセキ</t>
    </rPh>
    <rPh sb="128" eb="131">
      <t>セイシャイン</t>
    </rPh>
    <rPh sb="132" eb="133">
      <t>ノ</t>
    </rPh>
    <rPh sb="134" eb="135">
      <t>スウ</t>
    </rPh>
    <rPh sb="137" eb="138">
      <t>ツキ</t>
    </rPh>
    <rPh sb="138" eb="140">
      <t>ヘイキン</t>
    </rPh>
    <rPh sb="140" eb="143">
      <t>ホウテイガイ</t>
    </rPh>
    <rPh sb="143" eb="145">
      <t>ロウドウ</t>
    </rPh>
    <rPh sb="145" eb="147">
      <t>ジカン</t>
    </rPh>
    <rPh sb="150" eb="152">
      <t>カクニン</t>
    </rPh>
    <rPh sb="152" eb="154">
      <t>タイショウ</t>
    </rPh>
    <rPh sb="155" eb="158">
      <t>ショテイガイ</t>
    </rPh>
    <rPh sb="158" eb="160">
      <t>ロウドウ</t>
    </rPh>
    <rPh sb="160" eb="162">
      <t>ジカン</t>
    </rPh>
    <rPh sb="162" eb="164">
      <t>ヘイキン</t>
    </rPh>
    <rPh sb="167" eb="169">
      <t>イジョウ</t>
    </rPh>
    <rPh sb="170" eb="171">
      <t>モノ</t>
    </rPh>
    <rPh sb="173" eb="176">
      <t>ホウテイガイ</t>
    </rPh>
    <rPh sb="176" eb="178">
      <t>ロウドウ</t>
    </rPh>
    <rPh sb="178" eb="180">
      <t>ジカン</t>
    </rPh>
    <rPh sb="185" eb="186">
      <t>カク</t>
    </rPh>
    <rPh sb="186" eb="188">
      <t>タイショウ</t>
    </rPh>
    <rPh sb="188" eb="191">
      <t>セイシャイン</t>
    </rPh>
    <rPh sb="193" eb="195">
      <t>カクツキ</t>
    </rPh>
    <rPh sb="196" eb="197">
      <t>ニチ</t>
    </rPh>
    <rPh sb="199" eb="201">
      <t>ザイセキ</t>
    </rPh>
    <rPh sb="201" eb="203">
      <t>ツキスウ</t>
    </rPh>
    <phoneticPr fontId="27"/>
  </si>
  <si>
    <t>別添４
賃金台帳
タイムカード等</t>
    <rPh sb="0" eb="2">
      <t>ベッテン</t>
    </rPh>
    <rPh sb="4" eb="6">
      <t>チンギン</t>
    </rPh>
    <rPh sb="6" eb="8">
      <t>ダイチョウ</t>
    </rPh>
    <rPh sb="15" eb="16">
      <t>トウ</t>
    </rPh>
    <phoneticPr fontId="27"/>
  </si>
  <si>
    <t>　　※1：給与締切日により確認する場合は、「賃金算定期間の初日」</t>
    <phoneticPr fontId="3"/>
  </si>
  <si>
    <r>
      <t>＜確認対象期間＞</t>
    </r>
    <r>
      <rPr>
        <b/>
        <u/>
        <sz val="11"/>
        <color theme="1"/>
        <rFont val="Meiryo UI"/>
        <family val="3"/>
        <charset val="128"/>
      </rPr>
      <t>前</t>
    </r>
    <r>
      <rPr>
        <sz val="11"/>
        <color theme="1"/>
        <rFont val="Meiryo UI"/>
        <family val="3"/>
        <charset val="128"/>
      </rPr>
      <t>事業年度</t>
    </r>
    <rPh sb="1" eb="3">
      <t>カクニン</t>
    </rPh>
    <rPh sb="3" eb="5">
      <t>タイショウ</t>
    </rPh>
    <rPh sb="5" eb="7">
      <t>キカン</t>
    </rPh>
    <rPh sb="8" eb="9">
      <t>マエ</t>
    </rPh>
    <rPh sb="9" eb="11">
      <t>ジギョウ</t>
    </rPh>
    <rPh sb="11" eb="13">
      <t>ネンド</t>
    </rPh>
    <phoneticPr fontId="27"/>
  </si>
  <si>
    <r>
      <t>　前事業年度に所属する</t>
    </r>
    <r>
      <rPr>
        <b/>
        <u/>
        <sz val="11"/>
        <color theme="1"/>
        <rFont val="Meiryo UI"/>
        <family val="3"/>
        <charset val="128"/>
      </rPr>
      <t>正社員全員</t>
    </r>
    <rPh sb="1" eb="2">
      <t>マエ</t>
    </rPh>
    <rPh sb="2" eb="4">
      <t>ジギョウ</t>
    </rPh>
    <rPh sb="4" eb="6">
      <t>ネンド</t>
    </rPh>
    <rPh sb="7" eb="9">
      <t>ショゾク</t>
    </rPh>
    <rPh sb="11" eb="14">
      <t>セイシャイン</t>
    </rPh>
    <rPh sb="14" eb="16">
      <t>ゼンイン</t>
    </rPh>
    <phoneticPr fontId="27"/>
  </si>
  <si>
    <r>
      <t>【有給休暇】
前事業年度に所属する正社員</t>
    </r>
    <r>
      <rPr>
        <vertAlign val="superscript"/>
        <sz val="11"/>
        <color theme="1"/>
        <rFont val="Meiryo UI"/>
        <family val="3"/>
        <charset val="128"/>
      </rPr>
      <t>※１</t>
    </r>
    <r>
      <rPr>
        <sz val="11"/>
        <color theme="1"/>
        <rFont val="Meiryo UI"/>
        <family val="3"/>
        <charset val="128"/>
      </rPr>
      <t>の有給休暇</t>
    </r>
    <r>
      <rPr>
        <vertAlign val="superscript"/>
        <sz val="11"/>
        <color theme="1"/>
        <rFont val="Meiryo UI"/>
        <family val="3"/>
        <charset val="128"/>
      </rPr>
      <t>※2</t>
    </r>
    <r>
      <rPr>
        <sz val="11"/>
        <color theme="1"/>
        <rFont val="Meiryo UI"/>
        <family val="3"/>
        <charset val="128"/>
      </rPr>
      <t>の取得状況について、
以下①②の</t>
    </r>
    <r>
      <rPr>
        <u/>
        <sz val="11"/>
        <color theme="1"/>
        <rFont val="Meiryo UI"/>
        <family val="3"/>
        <charset val="128"/>
      </rPr>
      <t>どちらか</t>
    </r>
    <r>
      <rPr>
        <sz val="11"/>
        <color theme="1"/>
        <rFont val="Meiryo UI"/>
        <family val="3"/>
        <charset val="128"/>
      </rPr>
      <t>を満たすこと
①年平均取得率が70%以上
②年平均取得日数が10日以上</t>
    </r>
    <rPh sb="1" eb="3">
      <t>ユウキュウ</t>
    </rPh>
    <rPh sb="3" eb="5">
      <t>キュウカ</t>
    </rPh>
    <rPh sb="13" eb="15">
      <t>ショゾク</t>
    </rPh>
    <rPh sb="23" eb="25">
      <t>ユウキュウ</t>
    </rPh>
    <rPh sb="25" eb="27">
      <t>キュウカ</t>
    </rPh>
    <rPh sb="30" eb="32">
      <t>シュトク</t>
    </rPh>
    <rPh sb="32" eb="34">
      <t>ジョウキョウ</t>
    </rPh>
    <rPh sb="40" eb="42">
      <t>イカ</t>
    </rPh>
    <rPh sb="50" eb="51">
      <t>ミ</t>
    </rPh>
    <rPh sb="58" eb="61">
      <t>ネンヘイキン</t>
    </rPh>
    <rPh sb="61" eb="64">
      <t>シュトクリツ</t>
    </rPh>
    <rPh sb="68" eb="70">
      <t>イジョウ</t>
    </rPh>
    <rPh sb="72" eb="75">
      <t>ネンヘイキン</t>
    </rPh>
    <rPh sb="75" eb="77">
      <t>シュトク</t>
    </rPh>
    <rPh sb="77" eb="79">
      <t>ニッスウ</t>
    </rPh>
    <rPh sb="82" eb="83">
      <t>ニチ</t>
    </rPh>
    <rPh sb="83" eb="85">
      <t>イジョウ</t>
    </rPh>
    <phoneticPr fontId="27"/>
  </si>
  <si>
    <t>※１：アを除く。イは除いて差し支えない。
(ア)産前産後休業、育児休業等で労働実績がなかった者／申請前事業年度に有給休暇を付与されていない者
(イ)産前産後休業、育児休業等で一部の期間労働実績がある者／申請前事業年度に初めて有給休暇を付与された者
※２：以下ア～ウを全て満たす休暇については「有給休暇に準ずる休暇」として労働者１人あたり５日を上限として加算できる。
(ア)就業規則等に規定　　(イ)有給である　（ウ)毎年、正社員全員に付与する
■年平均取得率とは：
有給休暇取得日数÷有給休暇付与日数（繰越し日数を含まない。）
■半日・時間単位の取得については「◯H／８H」で計上すること。</t>
    <rPh sb="5" eb="6">
      <t>ノゾ</t>
    </rPh>
    <rPh sb="10" eb="11">
      <t>ノゾ</t>
    </rPh>
    <rPh sb="13" eb="14">
      <t>サ</t>
    </rPh>
    <rPh sb="15" eb="16">
      <t>ツカ</t>
    </rPh>
    <rPh sb="24" eb="28">
      <t>サンゼンサンゴ</t>
    </rPh>
    <rPh sb="28" eb="30">
      <t>キュウギョウ</t>
    </rPh>
    <rPh sb="31" eb="33">
      <t>イクジ</t>
    </rPh>
    <rPh sb="33" eb="35">
      <t>キュウギョウ</t>
    </rPh>
    <rPh sb="35" eb="36">
      <t>トウ</t>
    </rPh>
    <rPh sb="37" eb="39">
      <t>ロウドウ</t>
    </rPh>
    <rPh sb="39" eb="41">
      <t>ジッセキ</t>
    </rPh>
    <rPh sb="46" eb="47">
      <t>モノ</t>
    </rPh>
    <rPh sb="48" eb="51">
      <t>シンセイマエ</t>
    </rPh>
    <rPh sb="51" eb="53">
      <t>ジギョウ</t>
    </rPh>
    <rPh sb="53" eb="55">
      <t>ネンド</t>
    </rPh>
    <rPh sb="56" eb="58">
      <t>ユウキュウ</t>
    </rPh>
    <rPh sb="58" eb="60">
      <t>キュウカ</t>
    </rPh>
    <rPh sb="61" eb="63">
      <t>フヨ</t>
    </rPh>
    <rPh sb="69" eb="70">
      <t>モノ</t>
    </rPh>
    <rPh sb="101" eb="108">
      <t>シンセイマエジギョウネンド</t>
    </rPh>
    <rPh sb="109" eb="110">
      <t>ハジ</t>
    </rPh>
    <rPh sb="112" eb="114">
      <t>ユウキュウ</t>
    </rPh>
    <rPh sb="114" eb="116">
      <t>キュウカ</t>
    </rPh>
    <rPh sb="117" eb="119">
      <t>フヨ</t>
    </rPh>
    <rPh sb="122" eb="123">
      <t>モノ</t>
    </rPh>
    <rPh sb="128" eb="130">
      <t>イカ</t>
    </rPh>
    <rPh sb="134" eb="135">
      <t>スベ</t>
    </rPh>
    <rPh sb="136" eb="137">
      <t>ミ</t>
    </rPh>
    <rPh sb="139" eb="141">
      <t>キュウカ</t>
    </rPh>
    <rPh sb="147" eb="149">
      <t>ユウキュウ</t>
    </rPh>
    <rPh sb="149" eb="151">
      <t>キュウカ</t>
    </rPh>
    <rPh sb="152" eb="153">
      <t>ジュン</t>
    </rPh>
    <rPh sb="155" eb="157">
      <t>キュウカ</t>
    </rPh>
    <rPh sb="161" eb="164">
      <t>ロウドウシャ</t>
    </rPh>
    <rPh sb="165" eb="166">
      <t>ヒト</t>
    </rPh>
    <rPh sb="170" eb="171">
      <t>ニチ</t>
    </rPh>
    <rPh sb="172" eb="174">
      <t>ジョウゲン</t>
    </rPh>
    <rPh sb="177" eb="179">
      <t>カサン</t>
    </rPh>
    <rPh sb="200" eb="202">
      <t>ユウキュウ</t>
    </rPh>
    <rPh sb="212" eb="215">
      <t>セイシャイン</t>
    </rPh>
    <rPh sb="225" eb="228">
      <t>ネンヘイキン</t>
    </rPh>
    <rPh sb="228" eb="231">
      <t>シュトクリツ</t>
    </rPh>
    <rPh sb="235" eb="237">
      <t>ユウキュウ</t>
    </rPh>
    <rPh sb="237" eb="239">
      <t>キュウカ</t>
    </rPh>
    <rPh sb="239" eb="241">
      <t>シュトク</t>
    </rPh>
    <rPh sb="241" eb="243">
      <t>ニッスウ</t>
    </rPh>
    <rPh sb="244" eb="246">
      <t>ユウキュウ</t>
    </rPh>
    <rPh sb="246" eb="248">
      <t>キュウカ</t>
    </rPh>
    <rPh sb="248" eb="250">
      <t>フヨ</t>
    </rPh>
    <rPh sb="250" eb="252">
      <t>ニッスウ</t>
    </rPh>
    <rPh sb="253" eb="254">
      <t>ク</t>
    </rPh>
    <rPh sb="254" eb="255">
      <t>コ</t>
    </rPh>
    <rPh sb="256" eb="258">
      <t>ニッスウ</t>
    </rPh>
    <rPh sb="259" eb="260">
      <t>フク</t>
    </rPh>
    <phoneticPr fontId="27"/>
  </si>
  <si>
    <t>別添５
出勤簿
※有給休暇に準ずる休暇を算入する場合は、就業規則等も添付</t>
    <rPh sb="0" eb="2">
      <t>ベッテン</t>
    </rPh>
    <rPh sb="4" eb="7">
      <t>シュッキンボ</t>
    </rPh>
    <rPh sb="10" eb="12">
      <t>ユウキュウ</t>
    </rPh>
    <rPh sb="12" eb="14">
      <t>キュウカ</t>
    </rPh>
    <rPh sb="15" eb="16">
      <t>ジュン</t>
    </rPh>
    <rPh sb="18" eb="20">
      <t>キュウカ</t>
    </rPh>
    <rPh sb="21" eb="23">
      <t>サンニュウ</t>
    </rPh>
    <rPh sb="25" eb="27">
      <t>バアイ</t>
    </rPh>
    <rPh sb="29" eb="31">
      <t>シュウギョウ</t>
    </rPh>
    <rPh sb="31" eb="33">
      <t>キソク</t>
    </rPh>
    <rPh sb="33" eb="34">
      <t>トウ</t>
    </rPh>
    <rPh sb="35" eb="37">
      <t>テンプ</t>
    </rPh>
    <phoneticPr fontId="27"/>
  </si>
  <si>
    <r>
      <t>　前事業年度に所属する</t>
    </r>
    <r>
      <rPr>
        <b/>
        <u/>
        <sz val="11"/>
        <color theme="1"/>
        <rFont val="Meiryo UI"/>
        <family val="3"/>
        <charset val="128"/>
      </rPr>
      <t>正社員（※１）</t>
    </r>
    <rPh sb="1" eb="2">
      <t>マエ</t>
    </rPh>
    <rPh sb="2" eb="4">
      <t>ジギョウ</t>
    </rPh>
    <rPh sb="4" eb="6">
      <t>ネンド</t>
    </rPh>
    <rPh sb="7" eb="9">
      <t>ショゾク</t>
    </rPh>
    <rPh sb="11" eb="14">
      <t>セイシャイン</t>
    </rPh>
    <phoneticPr fontId="27"/>
  </si>
  <si>
    <r>
      <t>【育児休業取得】
直近３事業年度に所属する労働者（通常の労働者以外も含む）について、
以下①②の</t>
    </r>
    <r>
      <rPr>
        <u/>
        <sz val="11"/>
        <color theme="1"/>
        <rFont val="Meiryo UI"/>
        <family val="3"/>
        <charset val="128"/>
      </rPr>
      <t>どちらか</t>
    </r>
    <r>
      <rPr>
        <sz val="11"/>
        <color theme="1"/>
        <rFont val="Meiryo UI"/>
        <family val="3"/>
        <charset val="128"/>
      </rPr>
      <t>を満たすこと。
①男性労働者の内育児休業等を取得した者が１名以上いる
②女性労働者の育児休業等取得率が75%以上</t>
    </r>
    <rPh sb="1" eb="3">
      <t>イクジ</t>
    </rPh>
    <rPh sb="3" eb="5">
      <t>キュウギョウ</t>
    </rPh>
    <rPh sb="5" eb="7">
      <t>シュトク</t>
    </rPh>
    <rPh sb="9" eb="11">
      <t>チョッキン</t>
    </rPh>
    <rPh sb="12" eb="14">
      <t>ジギョウ</t>
    </rPh>
    <rPh sb="14" eb="16">
      <t>ネンド</t>
    </rPh>
    <rPh sb="17" eb="19">
      <t>ショゾク</t>
    </rPh>
    <rPh sb="21" eb="24">
      <t>ロウドウシャ</t>
    </rPh>
    <rPh sb="25" eb="27">
      <t>ツウジョウ</t>
    </rPh>
    <rPh sb="28" eb="31">
      <t>ロウドウシャ</t>
    </rPh>
    <rPh sb="31" eb="33">
      <t>イガイ</t>
    </rPh>
    <rPh sb="34" eb="35">
      <t>フク</t>
    </rPh>
    <rPh sb="43" eb="45">
      <t>イカ</t>
    </rPh>
    <rPh sb="53" eb="54">
      <t>ミ</t>
    </rPh>
    <rPh sb="62" eb="64">
      <t>ダンセイ</t>
    </rPh>
    <rPh sb="64" eb="67">
      <t>ロウドウシャ</t>
    </rPh>
    <rPh sb="68" eb="69">
      <t>ウチ</t>
    </rPh>
    <rPh sb="69" eb="71">
      <t>イクジ</t>
    </rPh>
    <rPh sb="71" eb="73">
      <t>キュウギョウ</t>
    </rPh>
    <rPh sb="73" eb="74">
      <t>トウ</t>
    </rPh>
    <rPh sb="75" eb="77">
      <t>シュトク</t>
    </rPh>
    <rPh sb="79" eb="80">
      <t>モノ</t>
    </rPh>
    <rPh sb="82" eb="83">
      <t>メイ</t>
    </rPh>
    <rPh sb="83" eb="85">
      <t>イジョウ</t>
    </rPh>
    <rPh sb="89" eb="91">
      <t>ジョセイ</t>
    </rPh>
    <rPh sb="91" eb="94">
      <t>ロウドウシャ</t>
    </rPh>
    <rPh sb="95" eb="97">
      <t>イクジ</t>
    </rPh>
    <rPh sb="97" eb="99">
      <t>キュウギョウ</t>
    </rPh>
    <rPh sb="99" eb="100">
      <t>トウ</t>
    </rPh>
    <rPh sb="100" eb="103">
      <t>シュトクリツ</t>
    </rPh>
    <rPh sb="107" eb="109">
      <t>イジョウ</t>
    </rPh>
    <phoneticPr fontId="27"/>
  </si>
  <si>
    <t>■配偶者が出産した男性労働者及び出産した女性労働者のいずれもいない場合は、就業規則又は労働協約で制度が設けられていれば可。
■「くるみん認定」等を取得している企業は認定を受けた年度を含む３年度間は、当要件は不問。
■育児休業取得率とは：
（直近３事業年度中）育児休業等を取得した女性労働者の数÷（同期間中）出産した女性労働者の数</t>
    <rPh sb="1" eb="4">
      <t>ハイグウシャ</t>
    </rPh>
    <rPh sb="5" eb="7">
      <t>シュッサン</t>
    </rPh>
    <rPh sb="9" eb="11">
      <t>ダンセイ</t>
    </rPh>
    <rPh sb="11" eb="14">
      <t>ロウドウシャ</t>
    </rPh>
    <rPh sb="14" eb="15">
      <t>オヨ</t>
    </rPh>
    <rPh sb="16" eb="18">
      <t>シュッサン</t>
    </rPh>
    <rPh sb="20" eb="22">
      <t>ジョセイ</t>
    </rPh>
    <rPh sb="22" eb="25">
      <t>ロウドウシャ</t>
    </rPh>
    <rPh sb="33" eb="35">
      <t>バアイ</t>
    </rPh>
    <rPh sb="37" eb="39">
      <t>シュウギョウ</t>
    </rPh>
    <rPh sb="39" eb="41">
      <t>キソク</t>
    </rPh>
    <rPh sb="41" eb="42">
      <t>マタ</t>
    </rPh>
    <rPh sb="43" eb="45">
      <t>ロウドウ</t>
    </rPh>
    <rPh sb="45" eb="47">
      <t>キョウヤク</t>
    </rPh>
    <rPh sb="48" eb="50">
      <t>セイド</t>
    </rPh>
    <rPh sb="51" eb="52">
      <t>モウ</t>
    </rPh>
    <rPh sb="59" eb="60">
      <t>カ</t>
    </rPh>
    <rPh sb="69" eb="71">
      <t>ニンテイ</t>
    </rPh>
    <rPh sb="72" eb="73">
      <t>トウ</t>
    </rPh>
    <rPh sb="74" eb="76">
      <t>シュトク</t>
    </rPh>
    <rPh sb="80" eb="82">
      <t>キギョウ</t>
    </rPh>
    <rPh sb="83" eb="85">
      <t>ニンテイ</t>
    </rPh>
    <rPh sb="86" eb="87">
      <t>ウ</t>
    </rPh>
    <rPh sb="89" eb="91">
      <t>ネンド</t>
    </rPh>
    <rPh sb="92" eb="93">
      <t>フク</t>
    </rPh>
    <rPh sb="110" eb="112">
      <t>イクジ</t>
    </rPh>
    <rPh sb="112" eb="114">
      <t>キュウギョウ</t>
    </rPh>
    <rPh sb="114" eb="117">
      <t>シュトクリツ</t>
    </rPh>
    <rPh sb="122" eb="124">
      <t>チョッキン</t>
    </rPh>
    <rPh sb="125" eb="127">
      <t>ジギョウ</t>
    </rPh>
    <rPh sb="127" eb="129">
      <t>ネンド</t>
    </rPh>
    <rPh sb="129" eb="130">
      <t>チュウ</t>
    </rPh>
    <rPh sb="131" eb="133">
      <t>イクジ</t>
    </rPh>
    <rPh sb="133" eb="135">
      <t>キュウギョウ</t>
    </rPh>
    <rPh sb="135" eb="136">
      <t>トウ</t>
    </rPh>
    <rPh sb="137" eb="139">
      <t>シュトク</t>
    </rPh>
    <rPh sb="141" eb="143">
      <t>ジョセイ</t>
    </rPh>
    <rPh sb="143" eb="146">
      <t>ロウドウシャ</t>
    </rPh>
    <rPh sb="147" eb="148">
      <t>カズ</t>
    </rPh>
    <rPh sb="150" eb="151">
      <t>ドウ</t>
    </rPh>
    <rPh sb="151" eb="154">
      <t>キカンチュウ</t>
    </rPh>
    <rPh sb="155" eb="157">
      <t>シュッサン</t>
    </rPh>
    <rPh sb="159" eb="161">
      <t>ジョセイ</t>
    </rPh>
    <rPh sb="161" eb="164">
      <t>ロウドウシャ</t>
    </rPh>
    <rPh sb="165" eb="166">
      <t>カズ</t>
    </rPh>
    <phoneticPr fontId="27"/>
  </si>
  <si>
    <t>別添６
出勤簿
※取得実績がない場合は、就業規則や労働協約
※「くるみん認定」等受けている場合は「基準適合一般事業主認定通知書」等</t>
    <rPh sb="0" eb="2">
      <t>ベッテン</t>
    </rPh>
    <rPh sb="4" eb="7">
      <t>シュッキンボ</t>
    </rPh>
    <rPh sb="10" eb="12">
      <t>シュトク</t>
    </rPh>
    <rPh sb="12" eb="14">
      <t>ジッセキ</t>
    </rPh>
    <rPh sb="17" eb="19">
      <t>バアイ</t>
    </rPh>
    <rPh sb="21" eb="23">
      <t>シュウギョウ</t>
    </rPh>
    <rPh sb="23" eb="25">
      <t>キソク</t>
    </rPh>
    <rPh sb="26" eb="28">
      <t>ロウドウ</t>
    </rPh>
    <rPh sb="28" eb="30">
      <t>キョウヤク</t>
    </rPh>
    <rPh sb="38" eb="40">
      <t>ニンテイ</t>
    </rPh>
    <rPh sb="41" eb="42">
      <t>トウ</t>
    </rPh>
    <rPh sb="42" eb="43">
      <t>ウ</t>
    </rPh>
    <rPh sb="47" eb="49">
      <t>バアイ</t>
    </rPh>
    <rPh sb="51" eb="53">
      <t>キジュン</t>
    </rPh>
    <rPh sb="53" eb="55">
      <t>テキゴウ</t>
    </rPh>
    <rPh sb="55" eb="57">
      <t>イッパン</t>
    </rPh>
    <rPh sb="57" eb="60">
      <t>ジギョウヌシ</t>
    </rPh>
    <rPh sb="60" eb="62">
      <t>ニンテイ</t>
    </rPh>
    <rPh sb="62" eb="65">
      <t>ツウチショ</t>
    </rPh>
    <rPh sb="66" eb="67">
      <t>トウ</t>
    </rPh>
    <phoneticPr fontId="27"/>
  </si>
  <si>
    <r>
      <t>　直近３事業年度に所属する</t>
    </r>
    <r>
      <rPr>
        <b/>
        <u/>
        <sz val="11"/>
        <color theme="1"/>
        <rFont val="Meiryo UI"/>
        <family val="3"/>
        <charset val="128"/>
      </rPr>
      <t>労働者（通常の労働者以外も含む）</t>
    </r>
    <rPh sb="1" eb="3">
      <t>チョッキン</t>
    </rPh>
    <rPh sb="4" eb="6">
      <t>ジギョウ</t>
    </rPh>
    <rPh sb="6" eb="8">
      <t>ネンド</t>
    </rPh>
    <rPh sb="9" eb="11">
      <t>ショゾク</t>
    </rPh>
    <rPh sb="13" eb="16">
      <t>ロウドウシャ</t>
    </rPh>
    <rPh sb="17" eb="19">
      <t>ツウジョウ</t>
    </rPh>
    <rPh sb="20" eb="22">
      <t>ロウドウ</t>
    </rPh>
    <rPh sb="22" eb="23">
      <t>シャ</t>
    </rPh>
    <rPh sb="23" eb="25">
      <t>イガイ</t>
    </rPh>
    <rPh sb="26" eb="27">
      <t>フク</t>
    </rPh>
    <phoneticPr fontId="27"/>
  </si>
  <si>
    <t>以下①～⑭の青少年雇用情報について公開していること。
①直近３事業年度の新卒者等の採用者数及び離職者数
②①の男女別採用者数
③直近３事業年度の35歳未満の採用者数及び離職者数（①を除く）
④平均勤続勤務年数
⑤従業員の平均年齢</t>
    <rPh sb="0" eb="2">
      <t>イカ</t>
    </rPh>
    <rPh sb="6" eb="9">
      <t>セイショウネン</t>
    </rPh>
    <rPh sb="9" eb="11">
      <t>コヨウ</t>
    </rPh>
    <rPh sb="11" eb="13">
      <t>ジョウホウ</t>
    </rPh>
    <rPh sb="17" eb="19">
      <t>コウカイ</t>
    </rPh>
    <rPh sb="29" eb="31">
      <t>チョッキン</t>
    </rPh>
    <rPh sb="32" eb="34">
      <t>ジギョウ</t>
    </rPh>
    <rPh sb="34" eb="36">
      <t>ネンド</t>
    </rPh>
    <rPh sb="37" eb="40">
      <t>シンソツシャ</t>
    </rPh>
    <rPh sb="40" eb="41">
      <t>トウ</t>
    </rPh>
    <rPh sb="42" eb="45">
      <t>サイヨウシャ</t>
    </rPh>
    <rPh sb="45" eb="46">
      <t>スウ</t>
    </rPh>
    <rPh sb="46" eb="47">
      <t>オヨ</t>
    </rPh>
    <rPh sb="48" eb="51">
      <t>リショクシャ</t>
    </rPh>
    <rPh sb="51" eb="52">
      <t>スウ</t>
    </rPh>
    <rPh sb="56" eb="59">
      <t>ダンジョベツ</t>
    </rPh>
    <rPh sb="59" eb="61">
      <t>サイヨウ</t>
    </rPh>
    <rPh sb="61" eb="62">
      <t>シャ</t>
    </rPh>
    <rPh sb="62" eb="63">
      <t>スウ</t>
    </rPh>
    <rPh sb="65" eb="67">
      <t>チョッキン</t>
    </rPh>
    <rPh sb="68" eb="70">
      <t>ジギョウ</t>
    </rPh>
    <rPh sb="70" eb="72">
      <t>ネンド</t>
    </rPh>
    <rPh sb="75" eb="76">
      <t>サイ</t>
    </rPh>
    <rPh sb="76" eb="78">
      <t>ミマン</t>
    </rPh>
    <rPh sb="79" eb="82">
      <t>サイヨウシャ</t>
    </rPh>
    <rPh sb="82" eb="83">
      <t>スウ</t>
    </rPh>
    <rPh sb="83" eb="84">
      <t>オヨ</t>
    </rPh>
    <rPh sb="85" eb="88">
      <t>リショクシャ</t>
    </rPh>
    <rPh sb="88" eb="89">
      <t>スウ</t>
    </rPh>
    <rPh sb="92" eb="93">
      <t>ノゾ</t>
    </rPh>
    <phoneticPr fontId="27"/>
  </si>
  <si>
    <t>■①～⑬は正社員に係るもの
■申請時点で企業HP等で公表していなくても、「企業情報報告書」の申請提出をもって若者雇用促進総合サイトでの公表を予定していることで可</t>
    <rPh sb="5" eb="8">
      <t>セイシャイン</t>
    </rPh>
    <rPh sb="9" eb="10">
      <t>カカ</t>
    </rPh>
    <rPh sb="16" eb="18">
      <t>シンセイ</t>
    </rPh>
    <rPh sb="18" eb="20">
      <t>ジテン</t>
    </rPh>
    <rPh sb="21" eb="23">
      <t>キギョウ</t>
    </rPh>
    <rPh sb="25" eb="26">
      <t>トウ</t>
    </rPh>
    <rPh sb="27" eb="29">
      <t>コウヒョウ</t>
    </rPh>
    <rPh sb="38" eb="40">
      <t>キギョウ</t>
    </rPh>
    <rPh sb="40" eb="42">
      <t>ジョウホウ</t>
    </rPh>
    <rPh sb="42" eb="45">
      <t>ホウコクショ</t>
    </rPh>
    <rPh sb="47" eb="49">
      <t>シンセイ</t>
    </rPh>
    <rPh sb="49" eb="51">
      <t>テイシュツ</t>
    </rPh>
    <rPh sb="55" eb="57">
      <t>ワカモノ</t>
    </rPh>
    <rPh sb="57" eb="59">
      <t>コヨウ</t>
    </rPh>
    <rPh sb="59" eb="61">
      <t>ソクシン</t>
    </rPh>
    <rPh sb="61" eb="63">
      <t>ソウゴウ</t>
    </rPh>
    <rPh sb="68" eb="70">
      <t>コウヒョウ</t>
    </rPh>
    <rPh sb="71" eb="73">
      <t>ヨテイ</t>
    </rPh>
    <rPh sb="80" eb="81">
      <t>カ</t>
    </rPh>
    <phoneticPr fontId="27"/>
  </si>
  <si>
    <t>企業HPの該当ページ
または
企業情報報告書</t>
    <rPh sb="0" eb="2">
      <t>キギョウ</t>
    </rPh>
    <rPh sb="5" eb="7">
      <t>ガイトウ</t>
    </rPh>
    <rPh sb="17" eb="24">
      <t>キギョウジョウホウホウコクショ</t>
    </rPh>
    <phoneticPr fontId="27"/>
  </si>
  <si>
    <t>⑥研修の内容
⑦自己啓発支援の有無と内容
⑧メンター制度有無
⑨キャリアコンサルティング制度の有無と内容
⑩社内検定等の制度の有無と内容</t>
    <phoneticPr fontId="27"/>
  </si>
  <si>
    <t>申請前事業年度の
⑪月平均所定外労働時間数
⑫有給休暇の平均取得日数
⑬育児休業の男女別取得状況</t>
    <phoneticPr fontId="27"/>
  </si>
  <si>
    <t>⑭役員及び管理的地位にある者に占める女性の割合</t>
    <phoneticPr fontId="27"/>
  </si>
  <si>
    <t>■管理的地位にある者とは：
管理職に相当する者をいい、いわゆる課長級以上の者が該当</t>
    <rPh sb="1" eb="4">
      <t>カンリテキ</t>
    </rPh>
    <rPh sb="4" eb="6">
      <t>チイ</t>
    </rPh>
    <rPh sb="9" eb="10">
      <t>モノ</t>
    </rPh>
    <rPh sb="14" eb="17">
      <t>カンリショク</t>
    </rPh>
    <rPh sb="18" eb="20">
      <t>ソウトウ</t>
    </rPh>
    <rPh sb="22" eb="23">
      <t>モノ</t>
    </rPh>
    <rPh sb="31" eb="34">
      <t>カチョウキュウ</t>
    </rPh>
    <rPh sb="34" eb="36">
      <t>イジョウ</t>
    </rPh>
    <rPh sb="37" eb="38">
      <t>モノ</t>
    </rPh>
    <rPh sb="39" eb="41">
      <t>ガイトウ</t>
    </rPh>
    <phoneticPr fontId="27"/>
  </si>
  <si>
    <t>過去３年間にユースエール認定企業の取消を受けていないこと</t>
    <rPh sb="0" eb="2">
      <t>カコ</t>
    </rPh>
    <rPh sb="3" eb="5">
      <t>ネンカン</t>
    </rPh>
    <rPh sb="12" eb="14">
      <t>ニンテイ</t>
    </rPh>
    <rPh sb="14" eb="16">
      <t>キギョウ</t>
    </rPh>
    <rPh sb="17" eb="19">
      <t>トリケシ</t>
    </rPh>
    <rPh sb="20" eb="21">
      <t>ウ</t>
    </rPh>
    <phoneticPr fontId="27"/>
  </si>
  <si>
    <t>過去３年間に認定基準を満たさなくなったことにより、認定を辞退していないこと。</t>
    <rPh sb="0" eb="2">
      <t>カコ</t>
    </rPh>
    <rPh sb="3" eb="5">
      <t>ネンカン</t>
    </rPh>
    <rPh sb="6" eb="8">
      <t>ニンテイ</t>
    </rPh>
    <rPh sb="8" eb="10">
      <t>キジュン</t>
    </rPh>
    <rPh sb="11" eb="12">
      <t>ミ</t>
    </rPh>
    <rPh sb="25" eb="27">
      <t>ニンテイ</t>
    </rPh>
    <rPh sb="28" eb="30">
      <t>ジタイ</t>
    </rPh>
    <phoneticPr fontId="27"/>
  </si>
  <si>
    <t>■３、４の基準を満たさないことを理由に辞退した場合は、再度基準を満たせば３年以内であっても再申請が可能。</t>
    <rPh sb="5" eb="7">
      <t>キジュン</t>
    </rPh>
    <rPh sb="8" eb="9">
      <t>ミ</t>
    </rPh>
    <rPh sb="16" eb="18">
      <t>リユウ</t>
    </rPh>
    <rPh sb="19" eb="21">
      <t>ジタイ</t>
    </rPh>
    <rPh sb="23" eb="25">
      <t>バアイ</t>
    </rPh>
    <rPh sb="27" eb="29">
      <t>サイド</t>
    </rPh>
    <rPh sb="29" eb="31">
      <t>キジュン</t>
    </rPh>
    <rPh sb="32" eb="33">
      <t>ミ</t>
    </rPh>
    <rPh sb="37" eb="38">
      <t>ネン</t>
    </rPh>
    <rPh sb="38" eb="40">
      <t>イナイ</t>
    </rPh>
    <rPh sb="45" eb="48">
      <t>サイシンセイ</t>
    </rPh>
    <rPh sb="49" eb="51">
      <t>カノウ</t>
    </rPh>
    <phoneticPr fontId="27"/>
  </si>
  <si>
    <t>過去３年間に新規学卒者の採用内定取消を行っていないこと。</t>
    <rPh sb="0" eb="2">
      <t>カコ</t>
    </rPh>
    <rPh sb="3" eb="5">
      <t>ネンカン</t>
    </rPh>
    <rPh sb="6" eb="8">
      <t>シンキ</t>
    </rPh>
    <rPh sb="8" eb="11">
      <t>ガクソツシャ</t>
    </rPh>
    <rPh sb="12" eb="14">
      <t>サイヨウ</t>
    </rPh>
    <rPh sb="14" eb="16">
      <t>ナイテイ</t>
    </rPh>
    <rPh sb="16" eb="18">
      <t>トリケシ</t>
    </rPh>
    <rPh sb="19" eb="20">
      <t>オコナ</t>
    </rPh>
    <phoneticPr fontId="27"/>
  </si>
  <si>
    <t>過去１年間に事業主都合による解雇又は退職勧奨を行っていないこと。</t>
    <rPh sb="0" eb="2">
      <t>カコ</t>
    </rPh>
    <rPh sb="3" eb="5">
      <t>ネンカン</t>
    </rPh>
    <rPh sb="6" eb="9">
      <t>ジギョウヌシ</t>
    </rPh>
    <rPh sb="9" eb="11">
      <t>ツゴウ</t>
    </rPh>
    <rPh sb="14" eb="16">
      <t>カイコ</t>
    </rPh>
    <rPh sb="16" eb="17">
      <t>マタ</t>
    </rPh>
    <rPh sb="18" eb="20">
      <t>タイショク</t>
    </rPh>
    <rPh sb="20" eb="22">
      <t>カンショウ</t>
    </rPh>
    <rPh sb="23" eb="24">
      <t>オコナ</t>
    </rPh>
    <phoneticPr fontId="27"/>
  </si>
  <si>
    <t>■過去１年間：起算日＝認定申請日前日</t>
    <rPh sb="1" eb="3">
      <t>カコ</t>
    </rPh>
    <rPh sb="4" eb="6">
      <t>ネンカン</t>
    </rPh>
    <rPh sb="7" eb="10">
      <t>キサンビ</t>
    </rPh>
    <rPh sb="11" eb="13">
      <t>ニンテイ</t>
    </rPh>
    <rPh sb="13" eb="15">
      <t>シンセイ</t>
    </rPh>
    <rPh sb="15" eb="16">
      <t>ビ</t>
    </rPh>
    <rPh sb="16" eb="18">
      <t>ゼンジツ</t>
    </rPh>
    <phoneticPr fontId="27"/>
  </si>
  <si>
    <t>暴力団関係事業主でないこと</t>
    <rPh sb="0" eb="3">
      <t>ボウリョクダン</t>
    </rPh>
    <rPh sb="3" eb="5">
      <t>カンケイ</t>
    </rPh>
    <rPh sb="5" eb="8">
      <t>ジギョウヌシ</t>
    </rPh>
    <phoneticPr fontId="27"/>
  </si>
  <si>
    <t>風俗営業等関係事業主でないこと</t>
    <rPh sb="0" eb="2">
      <t>フウゾク</t>
    </rPh>
    <rPh sb="2" eb="4">
      <t>エイギョウ</t>
    </rPh>
    <rPh sb="4" eb="5">
      <t>トウ</t>
    </rPh>
    <rPh sb="5" eb="7">
      <t>カンケイ</t>
    </rPh>
    <rPh sb="7" eb="10">
      <t>ジギョウヌシ</t>
    </rPh>
    <phoneticPr fontId="27"/>
  </si>
  <si>
    <t>各種助成金の不支給措置を受けていないこと</t>
    <rPh sb="0" eb="2">
      <t>カクシュ</t>
    </rPh>
    <rPh sb="2" eb="5">
      <t>ジョセイキン</t>
    </rPh>
    <rPh sb="6" eb="9">
      <t>フシキュウ</t>
    </rPh>
    <rPh sb="9" eb="11">
      <t>ソチ</t>
    </rPh>
    <rPh sb="12" eb="13">
      <t>ウ</t>
    </rPh>
    <phoneticPr fontId="27"/>
  </si>
  <si>
    <t>重大な労働関係等法令違反を行っていないこと</t>
    <rPh sb="0" eb="2">
      <t>ジュウダイ</t>
    </rPh>
    <rPh sb="3" eb="5">
      <t>ロウドウ</t>
    </rPh>
    <rPh sb="5" eb="7">
      <t>カンケイ</t>
    </rPh>
    <rPh sb="7" eb="8">
      <t>トウ</t>
    </rPh>
    <rPh sb="8" eb="10">
      <t>ホウレイ</t>
    </rPh>
    <rPh sb="10" eb="12">
      <t>イハン</t>
    </rPh>
    <rPh sb="13" eb="14">
      <t>オコナ</t>
    </rPh>
    <phoneticPr fontId="27"/>
  </si>
  <si>
    <t>詳細のケースについては別添８（誓約書）参照</t>
    <rPh sb="0" eb="2">
      <t>ショウサイ</t>
    </rPh>
    <rPh sb="11" eb="13">
      <t>ベッテン</t>
    </rPh>
    <rPh sb="15" eb="18">
      <t>セイヤクショ</t>
    </rPh>
    <rPh sb="19" eb="21">
      <t>サンショウ</t>
    </rPh>
    <phoneticPr fontId="27"/>
  </si>
  <si>
    <t>別添７
別添８(誓約書)
※労働法令違反歴等がある場合は、必要に応じて「是正報告書」等</t>
    <rPh sb="0" eb="2">
      <t>ベッテン</t>
    </rPh>
    <rPh sb="4" eb="6">
      <t>ベッテン</t>
    </rPh>
    <rPh sb="8" eb="11">
      <t>セイヤクショ</t>
    </rPh>
    <rPh sb="14" eb="16">
      <t>ロウドウ</t>
    </rPh>
    <rPh sb="16" eb="18">
      <t>ホウレイ</t>
    </rPh>
    <rPh sb="18" eb="20">
      <t>イハン</t>
    </rPh>
    <rPh sb="20" eb="21">
      <t>レキ</t>
    </rPh>
    <rPh sb="21" eb="22">
      <t>トウ</t>
    </rPh>
    <rPh sb="25" eb="27">
      <t>バアイ</t>
    </rPh>
    <rPh sb="29" eb="31">
      <t>ヒツヨウ</t>
    </rPh>
    <rPh sb="32" eb="33">
      <t>オウ</t>
    </rPh>
    <rPh sb="36" eb="38">
      <t>ゼセイ</t>
    </rPh>
    <rPh sb="38" eb="41">
      <t>ホウコクショ</t>
    </rPh>
    <rPh sb="42" eb="43">
      <t>トウ</t>
    </rPh>
    <phoneticPr fontId="27"/>
  </si>
  <si>
    <t xml:space="preserve">様式第１号（第６条関係）（第１面から第３面まで）　　　　　　　　　　　　　　 </t>
  </si>
  <si>
    <t>（A４）</t>
  </si>
  <si>
    <t>基準適合事業主認定申請書</t>
  </si>
  <si>
    <t>申請年月日</t>
  </si>
  <si>
    <t>都道府県労働局長　殿</t>
  </si>
  <si>
    <t>（法人の場合）代表者の氏名</t>
  </si>
  <si>
    <t>主たる事業</t>
    <phoneticPr fontId="3"/>
  </si>
  <si>
    <t>住　　　　　所</t>
  </si>
  <si>
    <t>〒</t>
  </si>
  <si>
    <t>電　話　番　号</t>
  </si>
  <si>
    <t>　青少年の雇用の促進等に関する法律第15条の認定を受けたいので、下記のとおり申請します。</t>
  </si>
  <si>
    <t>記</t>
  </si>
  <si>
    <t>１．報告対象期間</t>
  </si>
  <si>
    <t>から</t>
    <phoneticPr fontId="3"/>
  </si>
  <si>
    <t>まで</t>
    <phoneticPr fontId="3"/>
  </si>
  <si>
    <t>２．常時雇用する労働者の数</t>
  </si>
  <si>
    <t>人</t>
  </si>
  <si>
    <t>３．事業所一覧（※本社のほか、支店、支社等本社に属する全ての事業所を記載すること。）</t>
  </si>
  <si>
    <t>事業所の名称</t>
  </si>
  <si>
    <t>事業所所在地
（住所）</t>
  </si>
  <si>
    <t>労働保険番号</t>
  </si>
  <si>
    <t>雇用保険適用
事業所番号</t>
  </si>
  <si>
    <t>事業所番号</t>
  </si>
  <si>
    <t>４．認定基準に関する状況</t>
  </si>
  <si>
    <t>　（１）青少年であることを条件とした求人の申込み又は労働者の募集の状況（通常の労働者と
　　して雇い入れることを目的とするものに限る。）</t>
  </si>
  <si>
    <t>　　　　以下について、申請時点で行っているものに○を付すこと。</t>
  </si>
  <si>
    <t>公共職業安定所への求人</t>
  </si>
  <si>
    <t>公共職業安定所以外の
職業紹介事業者への求人</t>
  </si>
  <si>
    <t>自社で直接募集</t>
  </si>
  <si>
    <t>　（２）数値要件等に関する状況</t>
  </si>
  <si>
    <t>　　①　新規学卒者等の定着状況</t>
  </si>
  <si>
    <t>　　　　以下について記載すること。（ニ）については、該当する場合に○を付すこと。</t>
  </si>
  <si>
    <t>（イ）直近３事業年
度の新規学卒者等の
採用者数計</t>
  </si>
  <si>
    <t>（ロ）（イ）のうち
直近の事業年度末時点における在籍者数計</t>
  </si>
  <si>
    <t>（ハ）離職率
（（イ－ロ）／イ）</t>
  </si>
  <si>
    <t>（ニ）直近３事業年
度の新規学卒者等
の採用実績がない</t>
  </si>
  <si>
    <t>　　　　※（イ）及び（ロ）で記載する数は、企業（法人）全体での数とする。</t>
  </si>
  <si>
    <t>　　②　その雇用する労働者の育成に関する方針並びにその雇用する労働者の職業能力の開発</t>
  </si>
  <si>
    <t>　　　及び向上を促進するための計画の策定状況</t>
  </si>
  <si>
    <t>　　　　以下について、提出する資料に○を付すこと。</t>
  </si>
  <si>
    <t>　　　　なお、職業能力開発促進法第11条第１項の事業内職業能力開発計画を提出する場合、人
　　　　材育成方針及び教育訓練計画の記載を必須事項とする。</t>
  </si>
  <si>
    <t>人材育成方針及び教育訓練計画報告書</t>
  </si>
  <si>
    <t>　　③　その雇用する労働者（通常の労働者に限る。）の所定外労働時間等の状況</t>
  </si>
  <si>
    <t>　　　　以下について直近の事業年度の実績を記載すること。</t>
  </si>
  <si>
    <t>月平均所定外労働時間</t>
  </si>
  <si>
    <t>平均した１月当たりの時間外労働時間が
60時間以上である労働者数</t>
  </si>
  <si>
    <t>　　④　その雇用する労働者（通常の労働者に限る。）の有給休暇の取得の状況</t>
  </si>
  <si>
    <t>　　　　以下のいずれかについて直近の事業年度の実績を記載すること。</t>
  </si>
  <si>
    <t>年平均取得率</t>
  </si>
  <si>
    <t>年平均取得日数</t>
  </si>
  <si>
    <t>　　⑤　その雇用する労働者の育児休業等の取得の状況</t>
  </si>
  <si>
    <t>　　　　以下について直近の３事業年度の実績を記載すること。（ハ）及び（ニ）については、
　　　該当する場合に○を付すこと。</t>
  </si>
  <si>
    <t>（イ）男性
育児休業等
取得者数</t>
  </si>
  <si>
    <t>（ロ）女性
育児休業等
取得率</t>
  </si>
  <si>
    <t>（ハ）（イ）及び
（ロ）の実績が
ない場合、育児
休業等制度が整
備されている</t>
  </si>
  <si>
    <t>（ニ）次世代育成支援対策推進法第13条
又は第15条の2の認定を受けている</t>
  </si>
  <si>
    <t>※　直近の認定取得年度を右欄に記載すること</t>
  </si>
  <si>
    <t>作成担当者
氏　名</t>
  </si>
  <si>
    <t>作成担当者所属先
（部署名）</t>
  </si>
  <si>
    <t>作成担当者所属先
（住所）</t>
  </si>
  <si>
    <t>作成担当者所属先
（電話番号）</t>
  </si>
  <si>
    <t>様式第１号（第６条関係）（第４面）</t>
  </si>
  <si>
    <t>（記載要領）</t>
  </si>
  <si>
    <t>１</t>
    <phoneticPr fontId="3"/>
  </si>
  <si>
    <t>.「申請年月日」欄は、本申請書を都道府県労働局長に提出する年月日を記載すること。</t>
    <phoneticPr fontId="3"/>
  </si>
  <si>
    <t>２</t>
    <phoneticPr fontId="3"/>
  </si>
  <si>
    <t>.「事業主の氏名又は名称、代表者の氏名、主たる事業、住所及び電話番号」欄は、申請を行う事業主の氏名又は名称、主たる事業、主たる事業所の所在地及び電話番号を記載すること。事業主が法人の場合にあっては、法人の名称、代表者の氏名、主たる事業、主たる事業所の所在地及び電話番号を記載すること。電話番号については、主たる事業所の電話番号を記載すること。</t>
    <phoneticPr fontId="3"/>
  </si>
  <si>
    <t>３</t>
    <phoneticPr fontId="3"/>
  </si>
  <si>
    <t>．「１．報告対象期間」欄は、本申請書の申請の日の属する事業年度の直近の３事業年度について、初日及び末日の年月日を記載すること。</t>
    <phoneticPr fontId="3"/>
  </si>
  <si>
    <t>４</t>
    <phoneticPr fontId="3"/>
  </si>
  <si>
    <t>．「２．常時雇用する労働者の数」欄は、申請の日時点の常時雇用する労働者数を記載すること。なお、常時雇用する労働者とは、雇用契約の形態を問わず、期間の定めなく雇用されている者のほか、事実上期間の定めなく雇用されている労働者も含むものとすること。</t>
    <phoneticPr fontId="3"/>
  </si>
  <si>
    <t>５</t>
    <phoneticPr fontId="3"/>
  </si>
  <si>
    <t>．「３．事業書一覧」欄のうち、事業所番号（公共職業安定所に求人を提出する際に交付されている番号）欄については、労働者を直接募集している場合で事業所番号がないときは空欄とすること。</t>
    <phoneticPr fontId="3"/>
  </si>
  <si>
    <t>６</t>
    <phoneticPr fontId="3"/>
  </si>
  <si>
    <t>．「４．（１）青少年であることを条件とした求人の申込み又は労働者の募集の状況（通常の労働者として雇い入れることを目的とするものに限る。）」欄は、申請の日時点において提出している青少年であることを条件とした求人の申込み及び労働者の募集の状況を記載すること。なお、通常の労働者とは、短時間正社員を含み、常用型派遣労働者を除くこと。</t>
    <phoneticPr fontId="3"/>
  </si>
  <si>
    <t>　対象となる求人の申込み又は労働者の募集は、以下のものであって、通常の労働者として雇い入れることを目的とするものをいうこと。</t>
    <phoneticPr fontId="3"/>
  </si>
  <si>
    <t>・</t>
    <phoneticPr fontId="3"/>
  </si>
  <si>
    <t>新規学卒者等であることを条件とした求人の申込み又は労働者の募集（卒業後少なくとも３年間応募可能なものに限る。）</t>
    <phoneticPr fontId="3"/>
  </si>
  <si>
    <t>15歳以上35歳未満の青少年であることを条件とした求人の申込み又は労働者の募集</t>
    <phoneticPr fontId="3"/>
  </si>
  <si>
    <t>７</t>
    <phoneticPr fontId="3"/>
  </si>
  <si>
    <t>．「４．（２）①新規学卒者等の定着状況」欄は、直近の３事業年度において採用した新規学卒者等（新規学卒者及び卒業者であって新規学卒者と同じ採用枠で採用したもの等、新規学卒者と同等の処遇を行う者をいい、通常の労働者として雇い入れた者に限る。）について記載すること。なお、（ハ）離職率は、小数点第２位以下を切り捨てて記載すること。</t>
    <phoneticPr fontId="3"/>
  </si>
  <si>
    <t>８</t>
    <phoneticPr fontId="3"/>
  </si>
  <si>
    <t>．「４．（２）③その雇用する労働者（通常の労働者に限る。）の所定外労働時間等の状況」の「月平均所定外労働時間」欄は、直近の事業年度におけるその雇用する労働者（通常の労働者に限る。）１人当たりの１月当たりの平均所定外労働時間について記載すること。なお、割合は、小数点第２位以下を切り捨てて記載すること。</t>
    <phoneticPr fontId="3"/>
  </si>
  <si>
    <t>「平均した１月当たりの時間外労働時間が60時間以上である労働者数」欄は、直近の事業年度における平均した１月当たりの時間外労働時間が60時間以上である労働者の数を記載すること。</t>
    <phoneticPr fontId="3"/>
  </si>
  <si>
    <t>９</t>
    <phoneticPr fontId="3"/>
  </si>
  <si>
    <t>．「４．（２）④ その雇用する労働者（通常の労働者に限る。）の有給休暇の取得の状況」欄は、直近の事業年度におけるその雇用する労働者（通常の労働者に限る。以下９．において同じ。）の有給休暇（有給休暇に準ずる休暇として人材開発統括官が定めるものが与えられた場合にあっては、当該休暇を含む。以下９．において同じ。）の年平均取得率（その雇用する労働者に対して与えられた有給休暇の日数に対するその雇用する労働者が取得した有給休暇の日数の割合をいう。）又は年平均取得日数（その雇用する労働者１人当たりの取得した有給休暇の平均日数をいう。）について記載すること。なお、有給休暇に準ずる休暇として人材開発統括官が定めるものについては、その雇用する労働者１人当たり５日を上限として算入すること。また、年平均取得率は、小数点第２位以下を切り捨てて記載すること。</t>
    <phoneticPr fontId="3"/>
  </si>
  <si>
    <t>10</t>
    <phoneticPr fontId="3"/>
  </si>
  <si>
    <t>．「４．（２）⑤ その雇用する労働者の育児休業等の取得の状況」欄は、直近の３事業年度における育児休業等の取得実績を記載すること。なお、男性は取得人数を、女性は取得率（その雇用する女性労働者であって直近の３事業年度において出産したものの数に対するその雇用する女性労働者であって直近の３事業年度において育児休業をしたものの数の割合をいう。）を記載することに注意すること。</t>
    <phoneticPr fontId="3"/>
  </si>
  <si>
    <t>「育児休業等」とは、育児休業、介護休業等育児又は家族介護を行う労働者の福祉に関する法律（平成３年法律第76号）第２条第１号に規定する原則として１歳未満の子を養育する労働者を対象とした育児休業、同法第23条第２項の規定による３歳未満の子を養育する労働者を対象とした休業及び同法第24条第１項の規定による小学校就学前の子を養育する労働者を対象とした休業をいうこと。なお、育児休業等取得率は、小数点第２位以下を切り捨てて記載すること。</t>
    <phoneticPr fontId="3"/>
  </si>
  <si>
    <t>【別添２】</t>
    <rPh sb="1" eb="3">
      <t>ベッテン</t>
    </rPh>
    <phoneticPr fontId="35"/>
  </si>
  <si>
    <t>都道府県労働局長　殿</t>
    <rPh sb="0" eb="4">
      <t>トドウフケン</t>
    </rPh>
    <rPh sb="4" eb="6">
      <t>ロウドウ</t>
    </rPh>
    <rPh sb="6" eb="8">
      <t>キョクチョウ</t>
    </rPh>
    <rPh sb="9" eb="10">
      <t>ドノ</t>
    </rPh>
    <phoneticPr fontId="35"/>
  </si>
  <si>
    <t>新規学卒者等採用実績及び定着状況報告書</t>
    <rPh sb="0" eb="2">
      <t>シンキ</t>
    </rPh>
    <rPh sb="2" eb="5">
      <t>ガクソツシャ</t>
    </rPh>
    <rPh sb="5" eb="6">
      <t>トウ</t>
    </rPh>
    <rPh sb="6" eb="8">
      <t>サイヨウ</t>
    </rPh>
    <rPh sb="8" eb="10">
      <t>ジッセキ</t>
    </rPh>
    <rPh sb="10" eb="11">
      <t>オヨ</t>
    </rPh>
    <rPh sb="12" eb="14">
      <t>テイチャク</t>
    </rPh>
    <rPh sb="14" eb="16">
      <t>ジョウキョウ</t>
    </rPh>
    <rPh sb="16" eb="19">
      <t>ホウコクショ</t>
    </rPh>
    <phoneticPr fontId="35"/>
  </si>
  <si>
    <t>　新規学卒者等の採用実績及び定着状況について、以下のとおり報告します。</t>
    <rPh sb="1" eb="3">
      <t>シンキ</t>
    </rPh>
    <rPh sb="3" eb="6">
      <t>ガクソツシャ</t>
    </rPh>
    <rPh sb="6" eb="7">
      <t>トウ</t>
    </rPh>
    <rPh sb="8" eb="10">
      <t>サイヨウ</t>
    </rPh>
    <rPh sb="10" eb="12">
      <t>ジッセキ</t>
    </rPh>
    <rPh sb="12" eb="13">
      <t>オヨ</t>
    </rPh>
    <rPh sb="14" eb="16">
      <t>テイチャク</t>
    </rPh>
    <rPh sb="16" eb="18">
      <t>ジョウキョウ</t>
    </rPh>
    <rPh sb="23" eb="25">
      <t>イカ</t>
    </rPh>
    <rPh sb="29" eb="31">
      <t>ホウコク</t>
    </rPh>
    <phoneticPr fontId="35"/>
  </si>
  <si>
    <t>入社年月日</t>
    <rPh sb="0" eb="2">
      <t>ニュウシャ</t>
    </rPh>
    <rPh sb="2" eb="3">
      <t>ネン</t>
    </rPh>
    <rPh sb="3" eb="5">
      <t>ガッピ</t>
    </rPh>
    <phoneticPr fontId="35"/>
  </si>
  <si>
    <t>氏名</t>
    <rPh sb="0" eb="2">
      <t>シメイ</t>
    </rPh>
    <phoneticPr fontId="35"/>
  </si>
  <si>
    <t>雇用保険被保険者番号</t>
    <rPh sb="0" eb="2">
      <t>コヨウ</t>
    </rPh>
    <rPh sb="2" eb="4">
      <t>ホケン</t>
    </rPh>
    <rPh sb="4" eb="8">
      <t>ヒホケンシャ</t>
    </rPh>
    <rPh sb="8" eb="10">
      <t>バンゴウ</t>
    </rPh>
    <phoneticPr fontId="35"/>
  </si>
  <si>
    <t>（「その他」の理由）</t>
    <rPh sb="4" eb="5">
      <t>タ</t>
    </rPh>
    <rPh sb="7" eb="9">
      <t>リユウ</t>
    </rPh>
    <phoneticPr fontId="35"/>
  </si>
  <si>
    <t>採用者数</t>
    <rPh sb="0" eb="3">
      <t>サイヨウシャ</t>
    </rPh>
    <rPh sb="3" eb="4">
      <t>スウ</t>
    </rPh>
    <phoneticPr fontId="35"/>
  </si>
  <si>
    <t>離職者数</t>
    <rPh sb="0" eb="3">
      <t>リショクシャ</t>
    </rPh>
    <rPh sb="3" eb="4">
      <t>スウ</t>
    </rPh>
    <phoneticPr fontId="35"/>
  </si>
  <si>
    <t>離職率</t>
    <rPh sb="0" eb="3">
      <t>リショクリツ</t>
    </rPh>
    <phoneticPr fontId="35"/>
  </si>
  <si>
    <t>(留意事項）</t>
    <rPh sb="1" eb="3">
      <t>リュウイ</t>
    </rPh>
    <rPh sb="3" eb="5">
      <t>ジコウ</t>
    </rPh>
    <phoneticPr fontId="35"/>
  </si>
  <si>
    <t>【別添３】</t>
  </si>
  <si>
    <t>人材育成方針・教育訓練計画報告書</t>
  </si>
  <si>
    <t>　人材育成方針及び教育訓練計画について、以下のとおり報告します。</t>
  </si>
  <si>
    <t>１．人材育成方針</t>
  </si>
  <si>
    <t>２．教育訓練計画</t>
  </si>
  <si>
    <t>訓練・研修名称</t>
  </si>
  <si>
    <t>場所</t>
  </si>
  <si>
    <t>方法</t>
  </si>
  <si>
    <t>対象者</t>
  </si>
  <si>
    <t>時期</t>
  </si>
  <si>
    <t>日数</t>
  </si>
  <si>
    <t>主な内容</t>
  </si>
  <si>
    <t>(留意事項）</t>
  </si>
  <si>
    <t>１　人材育成方針については、経営理念・経営方針を実現するための必要な人材像及び雇用する労働者に対してどのような目標を持ち、どのように</t>
  </si>
  <si>
    <t>　育成していくかについて記載してください。</t>
  </si>
  <si>
    <t>２　教育訓練計画の場所欄には、当該訓練・研修の実施場所が「社内」なのか「社外」なのかを記載してください。</t>
  </si>
  <si>
    <t>３　方法欄には、当該訓練・研修の実施方法（通信、座学等）を記載してください。</t>
  </si>
  <si>
    <t>４　対象者欄には、当該訓練・研修の主な受講対象者（全社員、新入社員、３年目社員等）について記載してください。</t>
  </si>
  <si>
    <t>５　時期欄には、当該訓練・研修の主な時期（○月、○月～○月等）について記載してください。</t>
  </si>
  <si>
    <t>６　日数欄には、当該訓練・研修の所要日数を記載してください。</t>
  </si>
  <si>
    <t>７　本様式に記載する内容が含まれていれば、任意の様式で作成しても差し支えありません。</t>
  </si>
  <si>
    <t>【別添４】</t>
  </si>
  <si>
    <t>【計上期間について】</t>
    <rPh sb="1" eb="5">
      <t>ケイジョウキカン</t>
    </rPh>
    <phoneticPr fontId="3"/>
  </si>
  <si>
    <t>マスターシートの６で計上対象期間を設定できます。</t>
    <phoneticPr fontId="3"/>
  </si>
  <si>
    <t>▼現在設定されている計上対象期間</t>
    <rPh sb="1" eb="3">
      <t>ゲンザイ</t>
    </rPh>
    <rPh sb="3" eb="5">
      <t>セッテイ</t>
    </rPh>
    <rPh sb="10" eb="12">
      <t>ケイジョウ</t>
    </rPh>
    <rPh sb="12" eb="14">
      <t>タイショウ</t>
    </rPh>
    <rPh sb="14" eb="16">
      <t>キカン</t>
    </rPh>
    <phoneticPr fontId="3"/>
  </si>
  <si>
    <t>労働時間等実績報告書</t>
    <phoneticPr fontId="3"/>
  </si>
  <si>
    <t>～</t>
    <phoneticPr fontId="3"/>
  </si>
  <si>
    <t>正社員の労働時間等実績について、以下のとおり報告します。</t>
  </si>
  <si>
    <t>１．＜月平均所定外労働時間＞</t>
  </si>
  <si>
    <t>氏名</t>
  </si>
  <si>
    <t>所定外労働時間</t>
  </si>
  <si>
    <t>備考</t>
  </si>
  <si>
    <t>合計</t>
  </si>
  <si>
    <t>労働者数</t>
  </si>
  <si>
    <t>所定外労働時間計</t>
  </si>
  <si>
    <t>労働者数計</t>
  </si>
  <si>
    <t>２．＜月平均所定外労働時間60時間以上の労働者の法定外労働時間＞</t>
  </si>
  <si>
    <t>労働者数</t>
    <rPh sb="0" eb="3">
      <t>ロウドウシャ</t>
    </rPh>
    <rPh sb="3" eb="4">
      <t>スウ</t>
    </rPh>
    <phoneticPr fontId="35"/>
  </si>
  <si>
    <t>月平均法定外労働時間60時間以上の者</t>
  </si>
  <si>
    <t>（留意事項）</t>
    <rPh sb="1" eb="3">
      <t>リュウイ</t>
    </rPh>
    <rPh sb="3" eb="5">
      <t>ジコウ</t>
    </rPh>
    <phoneticPr fontId="35"/>
  </si>
  <si>
    <t>１　認定申請の日の属する事業年度の前事業年度の状況について記載してください。</t>
    <rPh sb="2" eb="4">
      <t>ニンテイ</t>
    </rPh>
    <rPh sb="4" eb="6">
      <t>シンセイ</t>
    </rPh>
    <rPh sb="7" eb="8">
      <t>ヒ</t>
    </rPh>
    <rPh sb="9" eb="10">
      <t>ゾク</t>
    </rPh>
    <rPh sb="12" eb="14">
      <t>ジギョウ</t>
    </rPh>
    <rPh sb="14" eb="16">
      <t>ネンド</t>
    </rPh>
    <rPh sb="17" eb="18">
      <t>マエ</t>
    </rPh>
    <rPh sb="18" eb="20">
      <t>ジギョウ</t>
    </rPh>
    <rPh sb="20" eb="21">
      <t>ネン</t>
    </rPh>
    <rPh sb="21" eb="22">
      <t>ド</t>
    </rPh>
    <rPh sb="23" eb="25">
      <t>ジョウキョウ</t>
    </rPh>
    <rPh sb="29" eb="31">
      <t>キサイ</t>
    </rPh>
    <phoneticPr fontId="35"/>
  </si>
  <si>
    <t>３　「正社員」とは、直接雇用であり、期間の定めがなく、社内の他の雇用形態の労働者（役員を除く）に比べて高い責任を負いながら業務に従事する労働者をいいます。</t>
    <rPh sb="3" eb="6">
      <t>セイシャイン</t>
    </rPh>
    <phoneticPr fontId="35"/>
  </si>
  <si>
    <t>　「正社員」には短時間正社員を含むものとし、派遣業務に従事する者は含みません。また、産前産後休業、育児休業等で労働実績が無かった者は含みません。</t>
    <rPh sb="2" eb="5">
      <t>セイシャイン</t>
    </rPh>
    <rPh sb="8" eb="11">
      <t>タンジカン</t>
    </rPh>
    <rPh sb="11" eb="14">
      <t>セイシャイン</t>
    </rPh>
    <rPh sb="15" eb="16">
      <t>フク</t>
    </rPh>
    <rPh sb="22" eb="24">
      <t>ハケン</t>
    </rPh>
    <rPh sb="24" eb="26">
      <t>ギョウム</t>
    </rPh>
    <rPh sb="27" eb="29">
      <t>ジュウジ</t>
    </rPh>
    <rPh sb="31" eb="32">
      <t>モノ</t>
    </rPh>
    <rPh sb="33" eb="34">
      <t>フク</t>
    </rPh>
    <phoneticPr fontId="35"/>
  </si>
  <si>
    <t>４　氏名欄には、前事業年度に正社員として雇用されていた労働者の氏名を記載してください。</t>
    <rPh sb="2" eb="4">
      <t>シメイ</t>
    </rPh>
    <rPh sb="4" eb="5">
      <t>ラン</t>
    </rPh>
    <rPh sb="8" eb="9">
      <t>ゼン</t>
    </rPh>
    <rPh sb="9" eb="11">
      <t>ジギョウ</t>
    </rPh>
    <rPh sb="11" eb="13">
      <t>ネンド</t>
    </rPh>
    <rPh sb="14" eb="17">
      <t>セイシャイン</t>
    </rPh>
    <rPh sb="20" eb="22">
      <t>コヨウ</t>
    </rPh>
    <rPh sb="27" eb="30">
      <t>ロウドウシャ</t>
    </rPh>
    <rPh sb="31" eb="33">
      <t>シメイ</t>
    </rPh>
    <rPh sb="34" eb="36">
      <t>キサイ</t>
    </rPh>
    <phoneticPr fontId="35"/>
  </si>
  <si>
    <t>５　歴月、賃金締切日のいずれで記載してもかまいません。賃金締切日で記載する場合、申請前事業年度末日の属する賃金算定期間の賃金締切日から遡って１年間の状況</t>
    <rPh sb="2" eb="3">
      <t>レキ</t>
    </rPh>
    <rPh sb="3" eb="4">
      <t>ゲツ</t>
    </rPh>
    <rPh sb="5" eb="7">
      <t>チンギン</t>
    </rPh>
    <rPh sb="7" eb="8">
      <t>シ</t>
    </rPh>
    <rPh sb="8" eb="9">
      <t>キ</t>
    </rPh>
    <rPh sb="9" eb="10">
      <t>ビ</t>
    </rPh>
    <rPh sb="15" eb="17">
      <t>キサイ</t>
    </rPh>
    <rPh sb="27" eb="29">
      <t>チンギン</t>
    </rPh>
    <rPh sb="29" eb="31">
      <t>シメキリ</t>
    </rPh>
    <rPh sb="31" eb="32">
      <t>ビ</t>
    </rPh>
    <rPh sb="33" eb="35">
      <t>キサイ</t>
    </rPh>
    <rPh sb="37" eb="39">
      <t>バアイ</t>
    </rPh>
    <rPh sb="40" eb="43">
      <t>シンセイマエ</t>
    </rPh>
    <rPh sb="43" eb="45">
      <t>ジギョウ</t>
    </rPh>
    <rPh sb="45" eb="47">
      <t>ネンド</t>
    </rPh>
    <rPh sb="47" eb="49">
      <t>マツジツ</t>
    </rPh>
    <rPh sb="50" eb="51">
      <t>ゾク</t>
    </rPh>
    <rPh sb="53" eb="55">
      <t>チンギン</t>
    </rPh>
    <rPh sb="55" eb="57">
      <t>サンテイ</t>
    </rPh>
    <rPh sb="57" eb="59">
      <t>キカン</t>
    </rPh>
    <rPh sb="60" eb="62">
      <t>チンギン</t>
    </rPh>
    <rPh sb="62" eb="65">
      <t>シメキリビ</t>
    </rPh>
    <phoneticPr fontId="35"/>
  </si>
  <si>
    <t>　について記載してください。</t>
    <phoneticPr fontId="35"/>
  </si>
  <si>
    <t>　記載してください。</t>
    <phoneticPr fontId="35"/>
  </si>
  <si>
    <t>８　所定外労働時間とは、就業規則等で定められた労働時間を超えた労働時間の合計を指します。</t>
    <rPh sb="2" eb="5">
      <t>ショテイガイ</t>
    </rPh>
    <rPh sb="5" eb="7">
      <t>ロウドウ</t>
    </rPh>
    <rPh sb="7" eb="9">
      <t>ジカン</t>
    </rPh>
    <rPh sb="12" eb="14">
      <t>シュウギョウ</t>
    </rPh>
    <rPh sb="14" eb="16">
      <t>キソク</t>
    </rPh>
    <rPh sb="16" eb="17">
      <t>トウ</t>
    </rPh>
    <rPh sb="18" eb="19">
      <t>サダ</t>
    </rPh>
    <rPh sb="23" eb="25">
      <t>ロウドウ</t>
    </rPh>
    <rPh sb="25" eb="27">
      <t>ジカン</t>
    </rPh>
    <rPh sb="28" eb="29">
      <t>コ</t>
    </rPh>
    <rPh sb="31" eb="33">
      <t>ロウドウ</t>
    </rPh>
    <rPh sb="33" eb="35">
      <t>ジカン</t>
    </rPh>
    <rPh sb="36" eb="38">
      <t>ゴウケイ</t>
    </rPh>
    <rPh sb="39" eb="40">
      <t>サ</t>
    </rPh>
    <phoneticPr fontId="35"/>
  </si>
  <si>
    <t>９　法定外労働時間とは、労働基準法第32条に規定する労働時間（週40時間、１日８時間）を超えた労働時間を指します。</t>
    <rPh sb="2" eb="5">
      <t>ホウテイガイ</t>
    </rPh>
    <rPh sb="5" eb="7">
      <t>ロウドウ</t>
    </rPh>
    <rPh sb="7" eb="9">
      <t>ジカン</t>
    </rPh>
    <rPh sb="12" eb="14">
      <t>ロウドウ</t>
    </rPh>
    <rPh sb="14" eb="17">
      <t>キジュンホウ</t>
    </rPh>
    <rPh sb="17" eb="18">
      <t>ダイ</t>
    </rPh>
    <rPh sb="20" eb="21">
      <t>ジョウ</t>
    </rPh>
    <rPh sb="22" eb="24">
      <t>キテイ</t>
    </rPh>
    <rPh sb="26" eb="28">
      <t>ロウドウ</t>
    </rPh>
    <rPh sb="28" eb="30">
      <t>ジカン</t>
    </rPh>
    <rPh sb="31" eb="32">
      <t>シュウ</t>
    </rPh>
    <rPh sb="34" eb="36">
      <t>ジカン</t>
    </rPh>
    <rPh sb="38" eb="39">
      <t>ニチ</t>
    </rPh>
    <rPh sb="40" eb="42">
      <t>ジカン</t>
    </rPh>
    <rPh sb="44" eb="45">
      <t>コ</t>
    </rPh>
    <rPh sb="47" eb="49">
      <t>ロウドウ</t>
    </rPh>
    <rPh sb="49" eb="51">
      <t>ジカン</t>
    </rPh>
    <rPh sb="52" eb="53">
      <t>サ</t>
    </rPh>
    <phoneticPr fontId="35"/>
  </si>
  <si>
    <t>10　管理職については、労働条件の決定その他労務管理について経営者と一体的な立場にある場合は算定対象外とします。</t>
    <rPh sb="3" eb="6">
      <t>カンリショク</t>
    </rPh>
    <rPh sb="12" eb="14">
      <t>ロウドウ</t>
    </rPh>
    <rPh sb="14" eb="16">
      <t>ジョウケン</t>
    </rPh>
    <rPh sb="17" eb="19">
      <t>ケッテイ</t>
    </rPh>
    <rPh sb="21" eb="22">
      <t>タ</t>
    </rPh>
    <rPh sb="22" eb="24">
      <t>ロウム</t>
    </rPh>
    <rPh sb="24" eb="26">
      <t>カンリ</t>
    </rPh>
    <rPh sb="30" eb="33">
      <t>ケイエイシャ</t>
    </rPh>
    <rPh sb="34" eb="37">
      <t>イッタイテキ</t>
    </rPh>
    <rPh sb="38" eb="40">
      <t>タチバ</t>
    </rPh>
    <rPh sb="43" eb="45">
      <t>バアイ</t>
    </rPh>
    <rPh sb="46" eb="48">
      <t>サンテイ</t>
    </rPh>
    <rPh sb="48" eb="51">
      <t>タイショウガイ</t>
    </rPh>
    <phoneticPr fontId="35"/>
  </si>
  <si>
    <t>11　備考欄には、当該労働者についての就業に関する特記事項（○月～○月まで育児休業等）があれば記載してください。</t>
    <rPh sb="3" eb="5">
      <t>ビコウ</t>
    </rPh>
    <rPh sb="5" eb="6">
      <t>ラン</t>
    </rPh>
    <rPh sb="9" eb="11">
      <t>トウガイ</t>
    </rPh>
    <rPh sb="11" eb="14">
      <t>ロウドウシャ</t>
    </rPh>
    <rPh sb="19" eb="21">
      <t>シュウギョウ</t>
    </rPh>
    <rPh sb="22" eb="23">
      <t>カン</t>
    </rPh>
    <rPh sb="25" eb="27">
      <t>トッキ</t>
    </rPh>
    <rPh sb="27" eb="29">
      <t>ジコウ</t>
    </rPh>
    <rPh sb="31" eb="32">
      <t>ガツ</t>
    </rPh>
    <rPh sb="34" eb="35">
      <t>ガツ</t>
    </rPh>
    <rPh sb="37" eb="39">
      <t>イクジ</t>
    </rPh>
    <rPh sb="39" eb="41">
      <t>キュウギョウ</t>
    </rPh>
    <rPh sb="41" eb="42">
      <t>ナド</t>
    </rPh>
    <phoneticPr fontId="35"/>
  </si>
  <si>
    <t>　を記載した場合、正社員の労働時間が分かるタイムカード等の写しをすべて提出してください。</t>
    <phoneticPr fontId="35"/>
  </si>
  <si>
    <t>　なお、基準適合確認時においては、原則として賃金台帳等の添付書類は提出不要です。</t>
    <rPh sb="4" eb="6">
      <t>キジュン</t>
    </rPh>
    <rPh sb="6" eb="8">
      <t>テキゴウ</t>
    </rPh>
    <rPh sb="8" eb="10">
      <t>カクニン</t>
    </rPh>
    <rPh sb="10" eb="11">
      <t>ジ</t>
    </rPh>
    <rPh sb="17" eb="19">
      <t>ゲンソク</t>
    </rPh>
    <rPh sb="22" eb="24">
      <t>チンギン</t>
    </rPh>
    <rPh sb="24" eb="26">
      <t>ダイチョウ</t>
    </rPh>
    <rPh sb="26" eb="27">
      <t>トウ</t>
    </rPh>
    <rPh sb="28" eb="30">
      <t>テンプ</t>
    </rPh>
    <rPh sb="30" eb="32">
      <t>ショルイ</t>
    </rPh>
    <rPh sb="33" eb="35">
      <t>テイシュツ</t>
    </rPh>
    <rPh sb="35" eb="37">
      <t>フヨウ</t>
    </rPh>
    <phoneticPr fontId="35"/>
  </si>
  <si>
    <t>13　本様式に記載する内容が含まれていれば、任意の様式で作成しても差し支えありません。</t>
    <rPh sb="3" eb="4">
      <t>ホン</t>
    </rPh>
    <rPh sb="4" eb="6">
      <t>ヨウシキ</t>
    </rPh>
    <rPh sb="7" eb="9">
      <t>キサイ</t>
    </rPh>
    <rPh sb="11" eb="13">
      <t>ナイヨウ</t>
    </rPh>
    <rPh sb="14" eb="15">
      <t>ガン</t>
    </rPh>
    <rPh sb="22" eb="24">
      <t>ニンイ</t>
    </rPh>
    <rPh sb="25" eb="27">
      <t>ヨウシキ</t>
    </rPh>
    <rPh sb="28" eb="30">
      <t>サクセイ</t>
    </rPh>
    <rPh sb="33" eb="34">
      <t>サ</t>
    </rPh>
    <rPh sb="35" eb="36">
      <t>ツカ</t>
    </rPh>
    <phoneticPr fontId="35"/>
  </si>
  <si>
    <t>【別添５】</t>
  </si>
  <si>
    <t>１．正社員の有給休暇の取得実績について、以下のとおり報告します。</t>
  </si>
  <si>
    <t>(1)前事業年度の
有給休暇取得日数</t>
  </si>
  <si>
    <t>(2)前事業年度の
有給休暇付与日数</t>
  </si>
  <si>
    <t>(3)前事業年度の有給休暇に準ずる休暇取得日数</t>
  </si>
  <si>
    <t>正社員数(A)</t>
  </si>
  <si>
    <t>有給休暇取得日数計(B)</t>
  </si>
  <si>
    <t>有給休暇付与日数計(C)</t>
  </si>
  <si>
    <t>有給休暇に準ずる休暇
取得日数計(D)</t>
  </si>
  <si>
    <t>年平均取得日数(B+D)/A</t>
  </si>
  <si>
    <t>年平均取得率(B+D)/(C+D)</t>
  </si>
  <si>
    <t>２．有給休暇に準ずる休暇について、以下のとおり報告します。</t>
  </si>
  <si>
    <t>就業規則等に規定</t>
  </si>
  <si>
    <t>正社員全員に付与</t>
  </si>
  <si>
    <t>給与の支払</t>
  </si>
  <si>
    <t>休暇の名称、内容及び付与日数</t>
  </si>
  <si>
    <t>10　提出にあたっては、正社員の有給休暇の取得実績が分かる賃金台帳又は出勤簿等の写しをすべて提出してください。</t>
    <rPh sb="3" eb="5">
      <t>テイシュツ</t>
    </rPh>
    <rPh sb="12" eb="15">
      <t>セイシャイン</t>
    </rPh>
    <rPh sb="16" eb="18">
      <t>ユウキュウ</t>
    </rPh>
    <rPh sb="18" eb="20">
      <t>キュウカ</t>
    </rPh>
    <rPh sb="21" eb="23">
      <t>シュトク</t>
    </rPh>
    <rPh sb="23" eb="25">
      <t>ジッセキ</t>
    </rPh>
    <rPh sb="26" eb="27">
      <t>ワ</t>
    </rPh>
    <rPh sb="29" eb="31">
      <t>チンギン</t>
    </rPh>
    <rPh sb="31" eb="33">
      <t>ダイチョウ</t>
    </rPh>
    <rPh sb="33" eb="34">
      <t>マタ</t>
    </rPh>
    <rPh sb="35" eb="38">
      <t>シュッキンボ</t>
    </rPh>
    <rPh sb="38" eb="39">
      <t>トウ</t>
    </rPh>
    <rPh sb="40" eb="41">
      <t>ウツ</t>
    </rPh>
    <rPh sb="46" eb="48">
      <t>テイシュツ</t>
    </rPh>
    <phoneticPr fontId="35"/>
  </si>
  <si>
    <t>　　なお、基準適合確認時においては、原則として賃金台帳、出勤簿等の添付書類は提出不要です。</t>
    <rPh sb="28" eb="31">
      <t>シュッキンボ</t>
    </rPh>
    <phoneticPr fontId="35"/>
  </si>
  <si>
    <t>11　本様式に記載する内容が含まれていれば、任意の様式で作成しても差し支えありません。</t>
    <rPh sb="3" eb="4">
      <t>ホン</t>
    </rPh>
    <rPh sb="4" eb="6">
      <t>ヨウシキ</t>
    </rPh>
    <rPh sb="7" eb="9">
      <t>キサイ</t>
    </rPh>
    <rPh sb="11" eb="13">
      <t>ナイヨウ</t>
    </rPh>
    <rPh sb="14" eb="15">
      <t>ガン</t>
    </rPh>
    <rPh sb="22" eb="24">
      <t>ニンイ</t>
    </rPh>
    <rPh sb="25" eb="27">
      <t>ヨウシキ</t>
    </rPh>
    <rPh sb="28" eb="30">
      <t>サクセイ</t>
    </rPh>
    <rPh sb="33" eb="34">
      <t>サ</t>
    </rPh>
    <rPh sb="35" eb="36">
      <t>ツカ</t>
    </rPh>
    <phoneticPr fontId="35"/>
  </si>
  <si>
    <t>【別添６】</t>
    <rPh sb="1" eb="3">
      <t>ベッテン</t>
    </rPh>
    <phoneticPr fontId="35"/>
  </si>
  <si>
    <t>育児休業等取得実績報告書</t>
    <rPh sb="0" eb="2">
      <t>イクジ</t>
    </rPh>
    <rPh sb="2" eb="4">
      <t>キュウギョウ</t>
    </rPh>
    <rPh sb="4" eb="5">
      <t>トウ</t>
    </rPh>
    <rPh sb="5" eb="7">
      <t>シュトク</t>
    </rPh>
    <rPh sb="7" eb="9">
      <t>ジッセキ</t>
    </rPh>
    <rPh sb="9" eb="12">
      <t>ホウコクショ</t>
    </rPh>
    <phoneticPr fontId="35"/>
  </si>
  <si>
    <t>労働者の育児休業等取得実績について、以下のとおり報告します。</t>
    <rPh sb="0" eb="3">
      <t>ロウドウシャ</t>
    </rPh>
    <rPh sb="4" eb="6">
      <t>イクジ</t>
    </rPh>
    <rPh sb="6" eb="8">
      <t>キュウギョウ</t>
    </rPh>
    <rPh sb="8" eb="9">
      <t>トウ</t>
    </rPh>
    <rPh sb="9" eb="11">
      <t>シュトク</t>
    </rPh>
    <rPh sb="11" eb="13">
      <t>ジッセキ</t>
    </rPh>
    <rPh sb="18" eb="20">
      <t>イカ</t>
    </rPh>
    <rPh sb="24" eb="26">
      <t>ホウコク</t>
    </rPh>
    <phoneticPr fontId="35"/>
  </si>
  <si>
    <t>＜男性＞</t>
    <rPh sb="1" eb="3">
      <t>ダンセイ</t>
    </rPh>
    <phoneticPr fontId="35"/>
  </si>
  <si>
    <t>出産日</t>
    <rPh sb="0" eb="3">
      <t>シュッサンビ</t>
    </rPh>
    <phoneticPr fontId="35"/>
  </si>
  <si>
    <t>育児休業等取得の有無</t>
    <rPh sb="0" eb="2">
      <t>イクジ</t>
    </rPh>
    <rPh sb="2" eb="4">
      <t>キュウギョウ</t>
    </rPh>
    <rPh sb="4" eb="5">
      <t>トウ</t>
    </rPh>
    <rPh sb="5" eb="7">
      <t>シュトク</t>
    </rPh>
    <rPh sb="8" eb="10">
      <t>ウム</t>
    </rPh>
    <phoneticPr fontId="35"/>
  </si>
  <si>
    <t>育児休業等（予定）期間</t>
    <rPh sb="0" eb="2">
      <t>イクジ</t>
    </rPh>
    <rPh sb="2" eb="4">
      <t>キュウギョウ</t>
    </rPh>
    <rPh sb="4" eb="5">
      <t>トウ</t>
    </rPh>
    <rPh sb="6" eb="8">
      <t>ヨテイ</t>
    </rPh>
    <rPh sb="9" eb="11">
      <t>キカン</t>
    </rPh>
    <phoneticPr fontId="35"/>
  </si>
  <si>
    <t>備考</t>
    <rPh sb="0" eb="2">
      <t>ビコウ</t>
    </rPh>
    <phoneticPr fontId="35"/>
  </si>
  <si>
    <t>男性対象者</t>
    <rPh sb="0" eb="2">
      <t>ダンセイ</t>
    </rPh>
    <rPh sb="2" eb="5">
      <t>タイショウシャ</t>
    </rPh>
    <phoneticPr fontId="35"/>
  </si>
  <si>
    <t>男性取得率</t>
    <rPh sb="0" eb="2">
      <t>ダンセイ</t>
    </rPh>
    <rPh sb="2" eb="5">
      <t>シュトクリツ</t>
    </rPh>
    <phoneticPr fontId="35"/>
  </si>
  <si>
    <t>＜女性＞</t>
    <rPh sb="1" eb="3">
      <t>ジョセイ</t>
    </rPh>
    <phoneticPr fontId="35"/>
  </si>
  <si>
    <t>女性対象者</t>
    <rPh sb="0" eb="2">
      <t>ジョセイ</t>
    </rPh>
    <rPh sb="2" eb="5">
      <t>タイショウシャ</t>
    </rPh>
    <phoneticPr fontId="35"/>
  </si>
  <si>
    <t>女性取得率</t>
    <rPh sb="0" eb="2">
      <t>ジョセイ</t>
    </rPh>
    <rPh sb="2" eb="5">
      <t>シュトクリツ</t>
    </rPh>
    <phoneticPr fontId="35"/>
  </si>
  <si>
    <t>【別添７】</t>
  </si>
  <si>
    <t>　　都道府県労働局長殿　</t>
  </si>
  <si>
    <t>関係法令遵守状況報告書</t>
  </si>
  <si>
    <t>　　青少年の雇用の促進等に関する法律施行規則第７条第５号トに掲げる基準について、
　　以下のとおり報告します。</t>
  </si>
  <si>
    <t>　　以下について該当するものに○を付すこと。</t>
  </si>
  <si>
    <t>　認定申請日から過去１年間に、労働関係法令違反により労働基準監督署から是正勧告書を交付されていない。</t>
  </si>
  <si>
    <t xml:space="preserve">
　認定申請日から過去１年間に、労働関係法令違反により労働基準監督署から是正勧告書の交付がなされているものの、是正期日までに是正報告を行っている。
（※　是正を受けた法令と条文を右欄に記載すること。）</t>
  </si>
  <si>
    <t>　　　※右欄に記載がある場合、是正済みであることが確認できる是正報告書の写し等を添付すること。</t>
  </si>
  <si>
    <t>認定申請日から過去１年間に労働関係法令違反で送検され公表されていない。</t>
  </si>
  <si>
    <t xml:space="preserve">
　認定申請日から過去１年間に労働関係法
令違反で送検されているものの、不起訴又
は裁判で無罪となっている。</t>
  </si>
  <si>
    <t>　　　※右欄に記載がある場合、不起訴であることが確認できる不起訴処分告知書等の写し、また
　　　　は裁判で無罪となっていることが確認できる判決文の写しを添付すること。</t>
  </si>
  <si>
    <t>【別添８】</t>
  </si>
  <si>
    <t>誓約書（認定申請用）</t>
  </si>
  <si>
    <t>青少年の雇用の促進等に関する法律第15条の規定に基づく基準適合事業主となるため、
以下の基準を満たしていることを誓約します。</t>
  </si>
  <si>
    <t>（該当する場合、チェックボックスにチェックを入れて下さい。</t>
  </si>
  <si>
    <t>１　若者を対象とした正社員の求人申込み又は募集を行っていること。</t>
  </si>
  <si>
    <t>２　若者の正社員としての採用及び人材育成に積極的に取り組んでいること。</t>
    <phoneticPr fontId="3"/>
  </si>
  <si>
    <t>３　以下の数値要件等を満たしていること。</t>
  </si>
  <si>
    <t>(１)　直近の３事業年度において採用した新規学校卒業者等のうち、当該３事業年度に</t>
  </si>
  <si>
    <t>　　　おいて離職した数の割合が20％以下であること。</t>
  </si>
  <si>
    <t>　　　　ただし、直近の３事業年度において採用した新規学校卒業者等が３人又は４人の</t>
  </si>
  <si>
    <t>　　　場合は、当該３事業年度において離職した者の数が１人以下であること。なお、直</t>
  </si>
  <si>
    <t>　　　近の３事業年度において採用した新規学校卒業者等がいない場合は、本要件は不問</t>
  </si>
  <si>
    <t>　　　とする。</t>
  </si>
  <si>
    <t xml:space="preserve"> (２)　 人材育成方針及び教育訓練計画を策定していること。</t>
  </si>
  <si>
    <t xml:space="preserve"> (３)　 直近の事業年度において、正社員の月平均所定外労働時間が20時間以下で</t>
  </si>
  <si>
    <t>　　　あること、かつ、月平均法定外労働時間が60時間以上の正社員がいないこと。</t>
  </si>
  <si>
    <t xml:space="preserve"> (４)　 直近の事業年度において、正社員の有給休暇取得率が70％以上であること、</t>
  </si>
  <si>
    <t>　　　又は正社員の有給休暇の平均取得日数が10日以上であること。（有給休暇に準ず</t>
  </si>
  <si>
    <t>　　　る休暇として厚生労働省人材開発統括官が定める休暇を正社員1人当たり５日を上</t>
  </si>
  <si>
    <t>　　　限に含むことができる。）</t>
  </si>
  <si>
    <t xml:space="preserve"> (５)　 直近の３事業年度において、男性労働者のうち育児休業等を取得した者が１人</t>
  </si>
  <si>
    <t>　　　以上いること、又は女性労働者の育児休業等の取得率が75％以上であること。</t>
  </si>
  <si>
    <t>　　　　ただし、直近の３事業年度において配偶者が出産した男性労働者及び出産した</t>
  </si>
  <si>
    <t>　　　女性労働者のいずれもいない場合にあっては、育児休業等に関する制度が設けら</t>
  </si>
  <si>
    <t>　　　れていれば足りること。なお、次世代育成支援対策推進法（平成15年法律第120</t>
  </si>
  <si>
    <t>　　　号）第13条又は15条の２に規定する認定（くるみん認定等）を受けた事業主に</t>
  </si>
  <si>
    <t>　　　にあっては、直近において当該認定を受けた事業年度を含む３年度の間は、本要件</t>
  </si>
  <si>
    <t>　　　は不問とする。</t>
  </si>
  <si>
    <t>４　 青少年の雇用の促進等に関する法律施行規則第７条第４号に掲げる項目について、</t>
    <phoneticPr fontId="3"/>
  </si>
  <si>
    <t>　　正しい情報を公表していること。</t>
  </si>
  <si>
    <t>５　過去３年以内に認定取消しを受けていないこと。</t>
  </si>
  <si>
    <t>６　過去３年以内に７から12までの要件を満たさなかったことを理由に認定を辞退して</t>
  </si>
  <si>
    <t>　　いないこと。</t>
  </si>
  <si>
    <t>７　過去３年間に新卒者の採用内定取消しを行っていないこと。</t>
  </si>
  <si>
    <t>８　過去１年間に、事業主都合による解雇又は退職勧奨を行っていないこと。</t>
  </si>
  <si>
    <t>９　暴力団関係事業主でないこと。</t>
  </si>
  <si>
    <t xml:space="preserve"> 10　風俗営業等関係事業主でないこと。</t>
  </si>
  <si>
    <t xml:space="preserve"> 11　認定申請日時点で雇用関係助成金を受給できない事業主でないこと。</t>
  </si>
  <si>
    <t xml:space="preserve"> 12　関係法令に違反する以下の重大な事実がないこと。</t>
  </si>
  <si>
    <t xml:space="preserve">     ①　認定申請日の前日を起算日とする過去１年以内において、重大な労働関係法令に違反し、当該違反を是正する
       意思がない場合</t>
  </si>
  <si>
    <t xml:space="preserve">     ②　認定申請日の前日を起算日とする過去１年以内において、当該事業主又はその属する事業所が労働基準法、最
       低賃金法等の労働基準関係法令違反で送検され公表された場合</t>
  </si>
  <si>
    <t xml:space="preserve">     ③　認定申請日の前日を起算日とする過去１年以内において、「違法な長時間労働や過労死等が複数の事業場で</t>
  </si>
  <si>
    <t xml:space="preserve">       認められた企業の経営トップに対する都道府県労働局長等による指導の実施及び企業名の公表について」</t>
  </si>
  <si>
    <t xml:space="preserve">       （平成29年１月20日付け基発0120第１号）及び「裁量労働制の不適正な運用が複数の事業場で認めら</t>
  </si>
  <si>
    <t xml:space="preserve">       れた企業の経営トップに対する都道府県労働局長による指導の実施及び企業名の公表について」（平成31</t>
  </si>
  <si>
    <t xml:space="preserve">       年１月25日付け基発0125第１号）に基づき、当該事業主の企業名が公表された場合</t>
  </si>
  <si>
    <t xml:space="preserve">     ④　認定申請日の前日を起算日とする過去１年以内において、労働施策の総合的な推進並びに労働者の雇用の安</t>
    <phoneticPr fontId="3"/>
  </si>
  <si>
    <t xml:space="preserve">       定及び職業生活の充実等に関する法律（昭和41年法律第132号）、雇用の分野における男女の均等な機</t>
    <phoneticPr fontId="3"/>
  </si>
  <si>
    <t xml:space="preserve">       会及び待遇の確保等に関する法律（昭和47年法律第113号）又は育児休業、介護休業等育児又は家族介</t>
    <phoneticPr fontId="3"/>
  </si>
  <si>
    <t xml:space="preserve">       護を行う労働者の福祉に関する法律（平成３年法律第76号）の規定に違反し、これらの法律の規定により勧</t>
    <phoneticPr fontId="3"/>
  </si>
  <si>
    <t xml:space="preserve">       告を受け、又は公表された場合</t>
    <phoneticPr fontId="3"/>
  </si>
  <si>
    <t xml:space="preserve">     ⑤　認定申請日の前日を起算日とする過去１年以内において、当該事業主又はその属する事業所が労働関係法令（上</t>
  </si>
  <si>
    <t xml:space="preserve">       記①に掲げる重大な労働関係法令）の同一条項に複数回違反した場合</t>
  </si>
  <si>
    <t xml:space="preserve">     ⑥　当該事業主又はその属する事業所のいずれかが職業安定法（昭和22年法律第141号）第５条の６第１</t>
    <phoneticPr fontId="3"/>
  </si>
  <si>
    <t xml:space="preserve">       項の規定に基づく求人不受理の対象である場合</t>
  </si>
  <si>
    <t xml:space="preserve">     ⑦　認定申請日の前日を起算日とする過去１年以内において、当該事業主又はその属する事業所が、次のアからエ</t>
  </si>
  <si>
    <t xml:space="preserve">       までのいずれかの法令の規定に違反する重大な事実があり、かつ、当該法令に基づき当該事業主の企業名が公</t>
  </si>
  <si>
    <t xml:space="preserve">       表された場合</t>
  </si>
  <si>
    <t xml:space="preserve">       ア　障害者の雇用の促進等に関する法律（昭和35年法律第123号）</t>
  </si>
  <si>
    <t xml:space="preserve">       イ　高年齢者等の雇用の安定等に関する法律（昭和46年法律第68号）</t>
  </si>
  <si>
    <t xml:space="preserve">       ウ　労働者派遣事業の適正な運営の確保及び派遣労働者の保護等に関する法律（昭和60年法律第88号）</t>
  </si>
  <si>
    <t xml:space="preserve">       エ　短時間労働者及び有期雇用労働者の雇用管理の改善等に関する法律（平成５年法律第76号）</t>
  </si>
  <si>
    <t xml:space="preserve">     ⑧　直近の事業年度より前のいずれかの保険年度（労働保険徴収法（昭和44年法律第84号）第２条第４項</t>
  </si>
  <si>
    <t xml:space="preserve">       に規定する保険年度）の労働保険料を納付していない場合（認定申請日の翌日から起算して２か月以内に</t>
  </si>
  <si>
    <t xml:space="preserve">       納付を行った事業主を除く。）</t>
  </si>
  <si>
    <t xml:space="preserve">     ⑨　その他社会的影響の大きさ等を考慮し、①から⑧までに相当する重大な関係法令違反が行われた場合</t>
  </si>
  <si>
    <t>　認定後に上記内容に反したことが判明した場合は速やかに報告し、認定を辞退します。</t>
  </si>
  <si>
    <t>事業主名</t>
  </si>
  <si>
    <t>申請担当者</t>
  </si>
  <si>
    <t>氏　　　名</t>
  </si>
  <si>
    <t>役　　職</t>
  </si>
  <si>
    <t>20250401更新版</t>
    <phoneticPr fontId="3"/>
  </si>
  <si>
    <t>企業情報報告書</t>
    <phoneticPr fontId="3"/>
  </si>
  <si>
    <t>1列目</t>
  </si>
  <si>
    <t>2列目</t>
  </si>
  <si>
    <t>3列目</t>
  </si>
  <si>
    <t>4列目</t>
  </si>
  <si>
    <t>5列目</t>
  </si>
  <si>
    <t>6列目</t>
  </si>
  <si>
    <t>7列目</t>
  </si>
  <si>
    <t>企業ＩＤ
（システム管理用の項目の為、編集しないで下さい）</t>
  </si>
  <si>
    <t>Ｎｏ</t>
  </si>
  <si>
    <t>法人番号
（13桁）</t>
    <rPh sb="8" eb="9">
      <t>ケタ</t>
    </rPh>
    <phoneticPr fontId="3"/>
  </si>
  <si>
    <t>①対象年度
（西暦）</t>
    <rPh sb="7" eb="9">
      <t>セイレキ</t>
    </rPh>
    <phoneticPr fontId="3"/>
  </si>
  <si>
    <t>企業名・
事業所名</t>
  </si>
  <si>
    <t>企業名・
事業所名
（カタカナ）</t>
  </si>
  <si>
    <t>郵便番号</t>
  </si>
  <si>
    <t>8列目</t>
  </si>
  <si>
    <t>9列目</t>
  </si>
  <si>
    <t>10列目</t>
  </si>
  <si>
    <t>11列目</t>
  </si>
  <si>
    <t>12列目</t>
  </si>
  <si>
    <t>13列目</t>
  </si>
  <si>
    <t>14列目</t>
  </si>
  <si>
    <t>15列目</t>
  </si>
  <si>
    <t>所在地</t>
  </si>
  <si>
    <t>交通手段・
アクセス方法
（18文字以内）</t>
    <rPh sb="16" eb="18">
      <t>モジ</t>
    </rPh>
    <rPh sb="18" eb="20">
      <t>イナイ</t>
    </rPh>
    <phoneticPr fontId="3"/>
  </si>
  <si>
    <t>企業ホームページ
ＵＲＬ</t>
  </si>
  <si>
    <t>企業採用
ページＵＲＬ
（HW求人
以外の
場合に記載）</t>
  </si>
  <si>
    <t>企業
設立年度
（西暦）</t>
    <rPh sb="9" eb="11">
      <t>セイレキ</t>
    </rPh>
    <phoneticPr fontId="3"/>
  </si>
  <si>
    <t>②従業員数</t>
    <phoneticPr fontId="3"/>
  </si>
  <si>
    <t>業種
（上３桁）</t>
  </si>
  <si>
    <t>（都道府県）</t>
    <rPh sb="1" eb="5">
      <t>トドウフケン</t>
    </rPh>
    <phoneticPr fontId="3"/>
  </si>
  <si>
    <t>（市区町村以下）</t>
    <rPh sb="1" eb="5">
      <t>シクチョウソン</t>
    </rPh>
    <rPh sb="5" eb="7">
      <t>イカ</t>
    </rPh>
    <phoneticPr fontId="3"/>
  </si>
  <si>
    <t>16列目</t>
  </si>
  <si>
    <t>17列目</t>
  </si>
  <si>
    <t>18列目</t>
  </si>
  <si>
    <t>19列目</t>
  </si>
  <si>
    <t>20列目</t>
  </si>
  <si>
    <t>21列目</t>
  </si>
  <si>
    <t>22列目</t>
  </si>
  <si>
    <t>23列目</t>
  </si>
  <si>
    <t>③企業区分</t>
    <phoneticPr fontId="3"/>
  </si>
  <si>
    <t>ユース
エール
認定企業</t>
  </si>
  <si>
    <t>プラチナ
くるみん・プラチナくるみんプラス
認定企業</t>
    <phoneticPr fontId="3"/>
  </si>
  <si>
    <t>くるみん・くるみんプラス・トライくるみん・トライくるみんプラス
認定企業</t>
    <phoneticPr fontId="3"/>
  </si>
  <si>
    <t>プラチナ
えるぼし
認定企業</t>
  </si>
  <si>
    <t>えるぼし
認定企業</t>
  </si>
  <si>
    <t>自治体の認定制度</t>
  </si>
  <si>
    <t>認定コード
１</t>
  </si>
  <si>
    <t>認定コード
２</t>
  </si>
  <si>
    <t>認定コード
３</t>
  </si>
  <si>
    <t>24列目</t>
  </si>
  <si>
    <t>25列目</t>
  </si>
  <si>
    <t>26列目</t>
  </si>
  <si>
    <t>27列目</t>
  </si>
  <si>
    <t>28列目</t>
  </si>
  <si>
    <t>④新卒者等の採用実績及び定着状況</t>
    <phoneticPr fontId="3"/>
  </si>
  <si>
    <t>３年度前</t>
  </si>
  <si>
    <t>正社員
募集</t>
  </si>
  <si>
    <t>男性
採用者数</t>
  </si>
  <si>
    <t>女性
採用者数</t>
  </si>
  <si>
    <t>採用者数計
(自動計算
のため
入力不要)</t>
  </si>
  <si>
    <t>離職者数</t>
  </si>
  <si>
    <t>29列目</t>
  </si>
  <si>
    <t>30列目</t>
  </si>
  <si>
    <t>31列目</t>
  </si>
  <si>
    <t>32列目</t>
  </si>
  <si>
    <t>33列目</t>
  </si>
  <si>
    <t>④新卒者等の採用実績及び定着状況</t>
  </si>
  <si>
    <t>２年度前</t>
  </si>
  <si>
    <t>34列目</t>
  </si>
  <si>
    <t>35列目</t>
  </si>
  <si>
    <t>36列目</t>
  </si>
  <si>
    <t>37列目</t>
  </si>
  <si>
    <t>38列目</t>
  </si>
  <si>
    <t>39列目</t>
  </si>
  <si>
    <t>前年度</t>
  </si>
  <si>
    <t>離職率
(自動計算
のため
入力不要)</t>
  </si>
  <si>
    <t>40列目</t>
  </si>
  <si>
    <t>41列目</t>
  </si>
  <si>
    <t>42列目</t>
  </si>
  <si>
    <t>43列目</t>
  </si>
  <si>
    <t>44列目</t>
  </si>
  <si>
    <t>⑤新卒者等以外(35歳未満)の採用実績及び定着状況</t>
    <phoneticPr fontId="3"/>
  </si>
  <si>
    <t>45列目</t>
  </si>
  <si>
    <t>46列目</t>
  </si>
  <si>
    <t>47列目</t>
  </si>
  <si>
    <t>48列目</t>
  </si>
  <si>
    <t>49列目</t>
  </si>
  <si>
    <t>⑤新卒者等以外(35歳未満)の採用実績及び定着状況</t>
  </si>
  <si>
    <t>50列目</t>
  </si>
  <si>
    <t>51列目</t>
  </si>
  <si>
    <t>52列目</t>
  </si>
  <si>
    <t>53列目</t>
  </si>
  <si>
    <t>54列目</t>
  </si>
  <si>
    <t>55列目</t>
  </si>
  <si>
    <t>56列目</t>
  </si>
  <si>
    <t>57列目</t>
  </si>
  <si>
    <t>58列目</t>
  </si>
  <si>
    <t>59列目</t>
  </si>
  <si>
    <t>⑥平均継続勤務年数</t>
  </si>
  <si>
    <t>⑦平均年齢</t>
  </si>
  <si>
    <t>⑧所定外労働時間実績</t>
  </si>
  <si>
    <t>⑨有給休暇取得状況</t>
  </si>
  <si>
    <t>所定外
労働時間
実績
（月平均）</t>
  </si>
  <si>
    <t>有給休暇
取得日数</t>
  </si>
  <si>
    <t>有給休暇
取得率(※）</t>
  </si>
  <si>
    <t>60列目</t>
  </si>
  <si>
    <t>61列目</t>
  </si>
  <si>
    <t>62列目</t>
  </si>
  <si>
    <t>63列目</t>
  </si>
  <si>
    <t>64列目</t>
  </si>
  <si>
    <t>⑩前事業年度の育児休業取得状況</t>
  </si>
  <si>
    <t>男性
育児休業
対象者数</t>
  </si>
  <si>
    <t>男性
育児休業
取得者数</t>
  </si>
  <si>
    <t>女性
育児休業
対象者数</t>
  </si>
  <si>
    <t>女性
育児休業
取得者数</t>
  </si>
  <si>
    <t>女性
育児休業
取得率
(自動計算
のため
入力不要)</t>
  </si>
  <si>
    <t>65列目</t>
  </si>
  <si>
    <t>66列目</t>
  </si>
  <si>
    <t>67列目</t>
  </si>
  <si>
    <t>68列目</t>
  </si>
  <si>
    <t>69列目</t>
  </si>
  <si>
    <t>70列目</t>
  </si>
  <si>
    <t>71列目</t>
  </si>
  <si>
    <t>72列目</t>
  </si>
  <si>
    <t>⑩直近3事業年度の育児休業取得状況</t>
  </si>
  <si>
    <t>⑪役員
女性割合</t>
  </si>
  <si>
    <t>⑫管理職
女性割合</t>
  </si>
  <si>
    <t>育児休業制度の有無</t>
  </si>
  <si>
    <t>73列目</t>
  </si>
  <si>
    <t>74列目</t>
  </si>
  <si>
    <t>75列目</t>
  </si>
  <si>
    <t>76列目</t>
  </si>
  <si>
    <t>77列目</t>
  </si>
  <si>
    <t>78列目</t>
  </si>
  <si>
    <t>79列目</t>
  </si>
  <si>
    <t>⑬研修制度の内容</t>
  </si>
  <si>
    <t>⑭自己啓発
支援制度の内容</t>
  </si>
  <si>
    <t>⑮メンター
制度の有無</t>
  </si>
  <si>
    <t>⑯キャリアコンサルティング制度の内容</t>
  </si>
  <si>
    <t>有無</t>
  </si>
  <si>
    <t>内容
（200文字以内）</t>
    <rPh sb="7" eb="9">
      <t>モジ</t>
    </rPh>
    <rPh sb="9" eb="11">
      <t>イナイ</t>
    </rPh>
    <phoneticPr fontId="3"/>
  </si>
  <si>
    <t>内容
（50文字以内）</t>
    <rPh sb="6" eb="8">
      <t>モジ</t>
    </rPh>
    <rPh sb="8" eb="10">
      <t>イナイ</t>
    </rPh>
    <phoneticPr fontId="3"/>
  </si>
  <si>
    <t>80列目</t>
  </si>
  <si>
    <t>81列目</t>
  </si>
  <si>
    <t>82列目</t>
  </si>
  <si>
    <t>83列目</t>
  </si>
  <si>
    <t>84列目</t>
  </si>
  <si>
    <t>85列目</t>
  </si>
  <si>
    <t>⑰社内検定等の
制度の内容</t>
  </si>
  <si>
    <t>⑱社長や先輩からの
メッセージ</t>
  </si>
  <si>
    <t>⑲求める人物像
（200文字以内）</t>
    <rPh sb="12" eb="14">
      <t>モジ</t>
    </rPh>
    <rPh sb="14" eb="16">
      <t>イナイ</t>
    </rPh>
    <phoneticPr fontId="3"/>
  </si>
  <si>
    <t>⑳福利厚生制度
（100文字以内）</t>
    <rPh sb="12" eb="14">
      <t>モジ</t>
    </rPh>
    <rPh sb="14" eb="16">
      <t>イナイ</t>
    </rPh>
    <phoneticPr fontId="3"/>
  </si>
  <si>
    <r>
      <t xml:space="preserve">社長
</t>
    </r>
    <r>
      <rPr>
        <sz val="12"/>
        <color theme="1"/>
        <rFont val="ＭＳ Ｐゴシック"/>
        <family val="3"/>
        <charset val="128"/>
      </rPr>
      <t>（300文字以内）</t>
    </r>
    <rPh sb="7" eb="9">
      <t>モジ</t>
    </rPh>
    <rPh sb="9" eb="11">
      <t>イナイ</t>
    </rPh>
    <phoneticPr fontId="3"/>
  </si>
  <si>
    <r>
      <t xml:space="preserve">先輩
</t>
    </r>
    <r>
      <rPr>
        <sz val="12"/>
        <color theme="1"/>
        <rFont val="ＭＳ Ｐゴシック"/>
        <family val="3"/>
        <charset val="128"/>
      </rPr>
      <t>（300文字以内）</t>
    </r>
    <rPh sb="7" eb="9">
      <t>モジ</t>
    </rPh>
    <rPh sb="9" eb="11">
      <t>イナイ</t>
    </rPh>
    <phoneticPr fontId="3"/>
  </si>
  <si>
    <t>86列目</t>
  </si>
  <si>
    <t>87列目</t>
  </si>
  <si>
    <t>88列目</t>
  </si>
  <si>
    <t>89列目</t>
  </si>
  <si>
    <t>90列目</t>
  </si>
  <si>
    <t>91列目</t>
  </si>
  <si>
    <t>92列目</t>
  </si>
  <si>
    <t>93列目</t>
  </si>
  <si>
    <t>㉑インターンシップの内容</t>
  </si>
  <si>
    <t>㉒職場見学・職場体験の内容</t>
  </si>
  <si>
    <t>受入可否</t>
  </si>
  <si>
    <r>
      <t xml:space="preserve">受入
可能時期
</t>
    </r>
    <r>
      <rPr>
        <sz val="11"/>
        <color theme="1"/>
        <rFont val="ＭＳ Ｐゴシック"/>
        <family val="3"/>
        <charset val="128"/>
      </rPr>
      <t>（50文字以内）</t>
    </r>
    <rPh sb="11" eb="13">
      <t>モジ</t>
    </rPh>
    <rPh sb="13" eb="15">
      <t>イナイ</t>
    </rPh>
    <phoneticPr fontId="3"/>
  </si>
  <si>
    <t>受入人数</t>
  </si>
  <si>
    <t>実施内容
（50文字以内）</t>
    <rPh sb="8" eb="10">
      <t>モジ</t>
    </rPh>
    <rPh sb="10" eb="12">
      <t>イナイ</t>
    </rPh>
    <phoneticPr fontId="3"/>
  </si>
  <si>
    <t>94列目</t>
  </si>
  <si>
    <t>95列目</t>
  </si>
  <si>
    <t>96列目</t>
  </si>
  <si>
    <t>97列目</t>
  </si>
  <si>
    <t>98列目</t>
  </si>
  <si>
    <t>99列目</t>
  </si>
  <si>
    <t>100列目</t>
  </si>
  <si>
    <t>101列目</t>
  </si>
  <si>
    <t>㉓出張
講話の可否</t>
  </si>
  <si>
    <t>㉔事業内容
（100文字以内）</t>
    <rPh sb="10" eb="12">
      <t>モジ</t>
    </rPh>
    <rPh sb="12" eb="14">
      <t>イナイ</t>
    </rPh>
    <phoneticPr fontId="3"/>
  </si>
  <si>
    <t>㉕非正規
雇用労働者
の職場情報
（50文字以内）</t>
    <rPh sb="20" eb="22">
      <t>モジ</t>
    </rPh>
    <rPh sb="22" eb="24">
      <t>イナイ</t>
    </rPh>
    <phoneticPr fontId="3"/>
  </si>
  <si>
    <t>㉖備考
（140文字以内）</t>
    <rPh sb="8" eb="10">
      <t>モジ</t>
    </rPh>
    <rPh sb="10" eb="12">
      <t>イナイ</t>
    </rPh>
    <phoneticPr fontId="3"/>
  </si>
  <si>
    <t>㉗PR文
（30文字以内）</t>
    <rPh sb="8" eb="10">
      <t>モジ</t>
    </rPh>
    <rPh sb="10" eb="12">
      <t>イナイ</t>
    </rPh>
    <phoneticPr fontId="3"/>
  </si>
  <si>
    <t>㉘通年採用等の対応</t>
  </si>
  <si>
    <t>㉙新規学卒枠での既卒２年以上の者の採用対応</t>
    <phoneticPr fontId="3"/>
  </si>
  <si>
    <t>㉚地域限定正社員採用対応</t>
  </si>
  <si>
    <t>102列目</t>
  </si>
  <si>
    <t>103列目</t>
  </si>
  <si>
    <t>104列目</t>
  </si>
  <si>
    <t>105列目</t>
  </si>
  <si>
    <t>106列目</t>
  </si>
  <si>
    <t>107列目</t>
  </si>
  <si>
    <t>108列目</t>
  </si>
  <si>
    <t>㉛総合サイトに転載</t>
    <phoneticPr fontId="3"/>
  </si>
  <si>
    <t>㉜ハローワーク求人以外</t>
    <phoneticPr fontId="3"/>
  </si>
  <si>
    <t>認定日/
宣言日</t>
  </si>
  <si>
    <t>就業
場所
-1
（５桁）</t>
    <rPh sb="11" eb="12">
      <t>ケタ</t>
    </rPh>
    <phoneticPr fontId="3"/>
  </si>
  <si>
    <t>就業
場所
-2
（５桁）</t>
    <rPh sb="11" eb="12">
      <t>ケタ</t>
    </rPh>
    <phoneticPr fontId="3"/>
  </si>
  <si>
    <t>就業
場所
-3
（５桁）</t>
    <rPh sb="11" eb="12">
      <t>ケタ</t>
    </rPh>
    <phoneticPr fontId="3"/>
  </si>
  <si>
    <t>職種
（上２桁）</t>
  </si>
  <si>
    <t>充足</t>
  </si>
  <si>
    <t>109列目</t>
  </si>
  <si>
    <t>110列目</t>
  </si>
  <si>
    <t>111列目</t>
  </si>
  <si>
    <t>112列目</t>
  </si>
  <si>
    <t>113列目</t>
  </si>
  <si>
    <t>114列目</t>
  </si>
  <si>
    <t>115列目</t>
  </si>
  <si>
    <t>116列目</t>
  </si>
  <si>
    <t>117列目</t>
  </si>
  <si>
    <t>ハローワーク求人１</t>
  </si>
  <si>
    <t>就業
場所
-1</t>
  </si>
  <si>
    <t>就業
場所
-2</t>
  </si>
  <si>
    <t>就業
場所
-3</t>
  </si>
  <si>
    <t>求人
区分</t>
  </si>
  <si>
    <t>求人番号</t>
  </si>
  <si>
    <t>求人
有効期限</t>
  </si>
  <si>
    <t>118列目</t>
  </si>
  <si>
    <t>119列目</t>
  </si>
  <si>
    <t>120列目</t>
  </si>
  <si>
    <t>121列目</t>
  </si>
  <si>
    <t>122列目</t>
  </si>
  <si>
    <t>123列目</t>
  </si>
  <si>
    <t>124列目</t>
  </si>
  <si>
    <t>125列目</t>
  </si>
  <si>
    <t>126列目</t>
  </si>
  <si>
    <t>ハローワーク求人２</t>
  </si>
  <si>
    <t>求人区分</t>
  </si>
  <si>
    <t>127列目</t>
  </si>
  <si>
    <t>128列目</t>
  </si>
  <si>
    <t>129列目</t>
  </si>
  <si>
    <t>130列目</t>
  </si>
  <si>
    <t>131列目</t>
  </si>
  <si>
    <t>132列目</t>
  </si>
  <si>
    <t>133列目</t>
  </si>
  <si>
    <t>134列目</t>
  </si>
  <si>
    <t>135列目</t>
  </si>
  <si>
    <t>ハローワーク求人３</t>
  </si>
  <si>
    <t>136列目</t>
  </si>
  <si>
    <t>137列目</t>
  </si>
  <si>
    <t>138列目</t>
  </si>
  <si>
    <t>非公開</t>
  </si>
  <si>
    <t>採用担当者連絡先
(メール
アドレス)</t>
  </si>
  <si>
    <t>最終
更新時刻</t>
  </si>
  <si>
    <t>　認定事業主の皆様からご提出いただく「企業情報報告書」に記載された情報は、原則として厚生労働省が運営する「若者雇用促進総合サイト」（https://wakamono-koyou-sokushin.mhlw.go.jp/search/service/top.action）に掲載することとしております。本サイトへの情報掲載にあたり、サイト利用規約を必ずご確認いただき、同意いただきますようお願いいたします。（裏面下部の同意欄に✓を入れ、日付と事業主名をご記入ください。）</t>
    <rPh sb="1" eb="3">
      <t>ニンテイ</t>
    </rPh>
    <rPh sb="3" eb="6">
      <t>ジギョウヌシ</t>
    </rPh>
    <rPh sb="7" eb="9">
      <t>ミナサマ</t>
    </rPh>
    <rPh sb="12" eb="14">
      <t>テイシュツ</t>
    </rPh>
    <rPh sb="19" eb="21">
      <t>キギョウ</t>
    </rPh>
    <rPh sb="21" eb="23">
      <t>ジョウホウ</t>
    </rPh>
    <rPh sb="23" eb="26">
      <t>ホウコクショ</t>
    </rPh>
    <rPh sb="28" eb="30">
      <t>キサイ</t>
    </rPh>
    <rPh sb="33" eb="35">
      <t>ジョウホウ</t>
    </rPh>
    <rPh sb="37" eb="39">
      <t>ゲンソク</t>
    </rPh>
    <rPh sb="42" eb="44">
      <t>コウセイ</t>
    </rPh>
    <rPh sb="44" eb="47">
      <t>ロウドウショウ</t>
    </rPh>
    <rPh sb="48" eb="50">
      <t>ウンエイ</t>
    </rPh>
    <rPh sb="53" eb="55">
      <t>ワカモノ</t>
    </rPh>
    <rPh sb="55" eb="57">
      <t>コヨウ</t>
    </rPh>
    <rPh sb="57" eb="59">
      <t>ソクシン</t>
    </rPh>
    <rPh sb="59" eb="61">
      <t>ソウゴウ</t>
    </rPh>
    <rPh sb="136" eb="138">
      <t>ケイサイ</t>
    </rPh>
    <rPh sb="150" eb="151">
      <t>ホン</t>
    </rPh>
    <rPh sb="156" eb="158">
      <t>ジョウホウ</t>
    </rPh>
    <rPh sb="158" eb="160">
      <t>ケイサイ</t>
    </rPh>
    <rPh sb="168" eb="170">
      <t>リヨウ</t>
    </rPh>
    <rPh sb="170" eb="172">
      <t>キヤク</t>
    </rPh>
    <rPh sb="173" eb="174">
      <t>カナラ</t>
    </rPh>
    <rPh sb="176" eb="178">
      <t>カクニン</t>
    </rPh>
    <rPh sb="183" eb="185">
      <t>ドウイ</t>
    </rPh>
    <rPh sb="194" eb="195">
      <t>ネガ</t>
    </rPh>
    <rPh sb="203" eb="205">
      <t>リメン</t>
    </rPh>
    <rPh sb="205" eb="207">
      <t>カブ</t>
    </rPh>
    <rPh sb="208" eb="210">
      <t>ドウイ</t>
    </rPh>
    <rPh sb="210" eb="211">
      <t>ラン</t>
    </rPh>
    <rPh sb="214" eb="215">
      <t>イ</t>
    </rPh>
    <rPh sb="217" eb="219">
      <t>ヒヅケ</t>
    </rPh>
    <rPh sb="220" eb="223">
      <t>ジギョウヌシ</t>
    </rPh>
    <rPh sb="223" eb="224">
      <t>メイ</t>
    </rPh>
    <rPh sb="226" eb="228">
      <t>キニュウ</t>
    </rPh>
    <phoneticPr fontId="27"/>
  </si>
  <si>
    <t>上記利用規約に同意します。</t>
    <rPh sb="0" eb="2">
      <t>ジョウキ</t>
    </rPh>
    <rPh sb="2" eb="4">
      <t>リヨウ</t>
    </rPh>
    <rPh sb="4" eb="6">
      <t>キヤク</t>
    </rPh>
    <rPh sb="7" eb="9">
      <t>ドウイ</t>
    </rPh>
    <phoneticPr fontId="27"/>
  </si>
  <si>
    <t>令和</t>
    <rPh sb="0" eb="2">
      <t>レイワ</t>
    </rPh>
    <phoneticPr fontId="27"/>
  </si>
  <si>
    <t>年</t>
    <rPh sb="0" eb="1">
      <t>ネン</t>
    </rPh>
    <phoneticPr fontId="27"/>
  </si>
  <si>
    <t>月</t>
    <rPh sb="0" eb="1">
      <t>ガツ</t>
    </rPh>
    <phoneticPr fontId="27"/>
  </si>
  <si>
    <t>日</t>
    <rPh sb="0" eb="1">
      <t>ニチ</t>
    </rPh>
    <phoneticPr fontId="27"/>
  </si>
  <si>
    <t>事業主の氏名または名称　</t>
    <rPh sb="0" eb="3">
      <t>ジギョウヌシ</t>
    </rPh>
    <rPh sb="4" eb="6">
      <t>シメイ</t>
    </rPh>
    <rPh sb="9" eb="11">
      <t>メイショウ</t>
    </rPh>
    <phoneticPr fontId="27"/>
  </si>
  <si>
    <t>企業採用ページURL
（HW求人以外の場合に記載）</t>
    <phoneticPr fontId="3"/>
  </si>
  <si>
    <t>対象年度（西暦）</t>
    <rPh sb="5" eb="7">
      <t>セイレキ</t>
    </rPh>
    <phoneticPr fontId="3"/>
  </si>
  <si>
    <t>従業員数</t>
    <phoneticPr fontId="3"/>
  </si>
  <si>
    <t>新潟県</t>
    <rPh sb="0" eb="3">
      <t>ニイガタケン</t>
    </rPh>
    <phoneticPr fontId="3"/>
  </si>
  <si>
    <t>項目</t>
    <rPh sb="0" eb="2">
      <t>コウモク</t>
    </rPh>
    <phoneticPr fontId="3"/>
  </si>
  <si>
    <t>入力欄</t>
    <rPh sb="0" eb="3">
      <t>ニュウリョクラン</t>
    </rPh>
    <phoneticPr fontId="3"/>
  </si>
  <si>
    <t>原則としてデータを登録した日における事業年度を記載してください。</t>
    <phoneticPr fontId="3"/>
  </si>
  <si>
    <t>交通手段・アクセス方法</t>
    <phoneticPr fontId="3"/>
  </si>
  <si>
    <t>▼企業情報</t>
    <rPh sb="1" eb="3">
      <t>キギョウ</t>
    </rPh>
    <rPh sb="3" eb="5">
      <t>ジョウホウ</t>
    </rPh>
    <phoneticPr fontId="3"/>
  </si>
  <si>
    <t>くるみん・くるみんプラス・トライくるみん
・トライくるみんプラス認定企業</t>
    <phoneticPr fontId="3"/>
  </si>
  <si>
    <t>プラチナくるみん・プラチナくるみんプラス
認定企業</t>
    <phoneticPr fontId="3"/>
  </si>
  <si>
    <t>○</t>
  </si>
  <si>
    <t>・現在の認定等の取得状況について○を付けてください。
・えるぼし認定を取得している場合は、段階を選択してください。</t>
    <phoneticPr fontId="3"/>
  </si>
  <si>
    <t>18文字以内で入力してください。</t>
    <rPh sb="2" eb="4">
      <t>モジ</t>
    </rPh>
    <rPh sb="4" eb="6">
      <t>イナイ</t>
    </rPh>
    <rPh sb="7" eb="9">
      <t>ニュウリョク</t>
    </rPh>
    <phoneticPr fontId="3"/>
  </si>
  <si>
    <t>自動で○が入ります。</t>
    <rPh sb="0" eb="2">
      <t>ジドウ</t>
    </rPh>
    <rPh sb="5" eb="6">
      <t>ハイ</t>
    </rPh>
    <phoneticPr fontId="3"/>
  </si>
  <si>
    <t>２年度前</t>
    <phoneticPr fontId="3"/>
  </si>
  <si>
    <t>前事業年度</t>
    <rPh sb="0" eb="1">
      <t>マエ</t>
    </rPh>
    <rPh sb="1" eb="3">
      <t>ジギョウ</t>
    </rPh>
    <rPh sb="3" eb="5">
      <t>ネンド</t>
    </rPh>
    <phoneticPr fontId="3"/>
  </si>
  <si>
    <t>男性採用者数</t>
    <phoneticPr fontId="3"/>
  </si>
  <si>
    <t>女性採用者数</t>
    <phoneticPr fontId="3"/>
  </si>
  <si>
    <t>①合計</t>
    <rPh sb="1" eb="3">
      <t>ゴウケイ</t>
    </rPh>
    <phoneticPr fontId="3"/>
  </si>
  <si>
    <t>②合計</t>
    <rPh sb="1" eb="3">
      <t>ゴウケイ</t>
    </rPh>
    <phoneticPr fontId="3"/>
  </si>
  <si>
    <t>③合計</t>
    <rPh sb="1" eb="3">
      <t>ゴウケイ</t>
    </rPh>
    <phoneticPr fontId="3"/>
  </si>
  <si>
    <t>有</t>
    <rPh sb="0" eb="1">
      <t>ア</t>
    </rPh>
    <phoneticPr fontId="3"/>
  </si>
  <si>
    <t>無</t>
    <rPh sb="0" eb="1">
      <t>ナ</t>
    </rPh>
    <phoneticPr fontId="3"/>
  </si>
  <si>
    <t>マスターシートの７で計上対象期間を設定できます。</t>
    <phoneticPr fontId="3"/>
  </si>
  <si>
    <t>有給休暇等取得実績報告書</t>
    <phoneticPr fontId="3"/>
  </si>
  <si>
    <t>．(別添５)有給休暇等取得実績報告書は、以下のどちらの期間で申請するか、選択してください。</t>
    <rPh sb="2" eb="4">
      <t>ベッテン</t>
    </rPh>
    <rPh sb="20" eb="22">
      <t>イカ</t>
    </rPh>
    <rPh sb="27" eb="29">
      <t>キカン</t>
    </rPh>
    <rPh sb="30" eb="32">
      <t>シンセイ</t>
    </rPh>
    <rPh sb="36" eb="38">
      <t>センタク</t>
    </rPh>
    <phoneticPr fontId="3"/>
  </si>
  <si>
    <t>離職日</t>
    <rPh sb="0" eb="2">
      <t>リショク</t>
    </rPh>
    <rPh sb="2" eb="3">
      <t>ヒ</t>
    </rPh>
    <phoneticPr fontId="35"/>
  </si>
  <si>
    <t>在籍
状況</t>
    <rPh sb="0" eb="2">
      <t>ザイセキ</t>
    </rPh>
    <rPh sb="3" eb="5">
      <t>ジョウキョウ</t>
    </rPh>
    <phoneticPr fontId="35"/>
  </si>
  <si>
    <t>平均継続勤務年数</t>
    <phoneticPr fontId="3"/>
  </si>
  <si>
    <t>平均年齢</t>
    <phoneticPr fontId="3"/>
  </si>
  <si>
    <t>メンター制度の有無</t>
    <phoneticPr fontId="3"/>
  </si>
  <si>
    <t>自己啓発支援制度の有無</t>
    <rPh sb="9" eb="11">
      <t>ウム</t>
    </rPh>
    <phoneticPr fontId="3"/>
  </si>
  <si>
    <t>研修制度の有無</t>
    <rPh sb="5" eb="7">
      <t>ウム</t>
    </rPh>
    <phoneticPr fontId="3"/>
  </si>
  <si>
    <t>キャリアコンサルティング制度の有無</t>
    <rPh sb="15" eb="17">
      <t>ウム</t>
    </rPh>
    <phoneticPr fontId="3"/>
  </si>
  <si>
    <r>
      <t>▼新卒者等</t>
    </r>
    <r>
      <rPr>
        <b/>
        <u/>
        <sz val="11"/>
        <color rgb="FF000000"/>
        <rFont val="Meiryo UI"/>
        <family val="3"/>
        <charset val="128"/>
      </rPr>
      <t>以外(35歳未満)</t>
    </r>
    <r>
      <rPr>
        <sz val="11"/>
        <color indexed="8"/>
        <rFont val="Meiryo UI"/>
        <family val="3"/>
        <charset val="128"/>
      </rPr>
      <t>の採用実績及び定着状況</t>
    </r>
    <phoneticPr fontId="3"/>
  </si>
  <si>
    <t>・役員総数に占める女性役員の割合（小数点第２位以下切り捨て。女性役員がいない場合は「０％」）
・役員とは会社法上の役員並びにその職務の内容及び責任の程度が役員に相当する者を指します。</t>
    <rPh sb="25" eb="26">
      <t>キ</t>
    </rPh>
    <rPh sb="27" eb="28">
      <t>ス</t>
    </rPh>
    <phoneticPr fontId="3"/>
  </si>
  <si>
    <t>役員に占める女性割合</t>
  </si>
  <si>
    <t>管理職に占める女性割合</t>
  </si>
  <si>
    <t>・企業における管理職の総数に占める女性管理職の割合（小数点第２位以下を切り捨て。女性管理職がいない場合は「0%」）
・管理職とは原則としていわゆる課長級以上の者（雇用形態に関わらず管理職に該当する者）が該当します。</t>
    <rPh sb="14" eb="15">
      <t>シ</t>
    </rPh>
    <rPh sb="17" eb="22">
      <t>ジョセイカンリショク</t>
    </rPh>
    <rPh sb="23" eb="25">
      <t>ワリアイ</t>
    </rPh>
    <rPh sb="40" eb="45">
      <t>ジョセイカンリショク</t>
    </rPh>
    <rPh sb="49" eb="51">
      <t>バアイ</t>
    </rPh>
    <phoneticPr fontId="3"/>
  </si>
  <si>
    <t>研修制度の有無を選択してください。</t>
    <phoneticPr fontId="3"/>
  </si>
  <si>
    <t>・「有」とした場合、実施内容を50文字以内で記載してください。
・教育訓練休暇制度、教育訓練短時間勤務制度がある場合はその情報を含めて記載してください。</t>
    <phoneticPr fontId="3"/>
  </si>
  <si>
    <t>自己啓発支援制度の有無を選択してください。</t>
    <phoneticPr fontId="3"/>
  </si>
  <si>
    <t xml:space="preserve">・メンター制度とは、新たに雇い入れた新卒者等からの職業能力の開発及び向上その他の職業生活に関する相談に応じ、必要な助言
その他の援助を行う者を当該新規学卒者等に割り当てる制度のことです。 </t>
    <phoneticPr fontId="3"/>
  </si>
  <si>
    <t>キャリアコンサルティング制度の有無を選択してください</t>
    <phoneticPr fontId="3"/>
  </si>
  <si>
    <t>・キャリアコンサルティングを実施する者が企業に雇用されているかどうか、また資格の有無は問いませんが、企業内の仕組みとしてキャリアコンサルティングが実施されていることが必要です。 
・労働者のキャリア形成における気づきを支援するため、年齢、就業年数、役職等の節目において定期的にキャリアコンサルティングを受ける機会を設定する仕組み（セルフキャリアドック）がある場合は、その内容についても記載してください。</t>
    <phoneticPr fontId="3"/>
  </si>
  <si>
    <t>・「有」とした場合、実施する研修の具体的な内容、対象者について200文字以内で記載してください。
・改行はできません。（以下同様）</t>
    <rPh sb="51" eb="53">
      <t>カイギョウ</t>
    </rPh>
    <rPh sb="61" eb="63">
      <t>イカ</t>
    </rPh>
    <rPh sb="63" eb="65">
      <t>ドウヨウ</t>
    </rPh>
    <phoneticPr fontId="3"/>
  </si>
  <si>
    <t>社内検定等の制度の有無</t>
    <rPh sb="9" eb="11">
      <t>ウム</t>
    </rPh>
    <phoneticPr fontId="3"/>
  </si>
  <si>
    <t>社長からのメッセージ（300文字以内）</t>
    <phoneticPr fontId="3"/>
  </si>
  <si>
    <t>先輩からのメッセージ（300文字以内）</t>
    <rPh sb="0" eb="2">
      <t>センパイ</t>
    </rPh>
    <phoneticPr fontId="3"/>
  </si>
  <si>
    <t>求める人物像（200文字以内）</t>
    <rPh sb="10" eb="12">
      <t>モジ</t>
    </rPh>
    <rPh sb="12" eb="14">
      <t>イナイ</t>
    </rPh>
    <phoneticPr fontId="3"/>
  </si>
  <si>
    <t>福利厚生制度（100文字以内）</t>
    <rPh sb="10" eb="12">
      <t>モジ</t>
    </rPh>
    <rPh sb="12" eb="14">
      <t>イナイ</t>
    </rPh>
    <phoneticPr fontId="3"/>
  </si>
  <si>
    <t>・「有」とした場合、実施内容を50文字以内で記載してください。
・事業主が実施する社内検定制度の他、業界団体が実施する検定を活用する場合も、その内容を記載してください。</t>
    <phoneticPr fontId="3"/>
  </si>
  <si>
    <t>社内検定制度の有無を選択してください。</t>
    <phoneticPr fontId="3"/>
  </si>
  <si>
    <t>新卒者等に対して企業から伝えたいメッセージを300文字以内で記載してください。</t>
    <phoneticPr fontId="3"/>
  </si>
  <si>
    <t>求人又は募集する業務の遂行に必要となる能力や適性を200文字以内で記載してください。</t>
    <phoneticPr fontId="3"/>
  </si>
  <si>
    <t>企業の福利厚生制度について100文字以内で記載してください。</t>
    <phoneticPr fontId="3"/>
  </si>
  <si>
    <t>（注意）各入力欄について、改行はできません（反映されません）のでご留意ください。</t>
    <rPh sb="1" eb="3">
      <t>チュウイ</t>
    </rPh>
    <rPh sb="4" eb="5">
      <t>カク</t>
    </rPh>
    <rPh sb="5" eb="8">
      <t>ニュウリョクラン</t>
    </rPh>
    <rPh sb="13" eb="15">
      <t>カイギョウ</t>
    </rPh>
    <rPh sb="22" eb="24">
      <t>ハンエイ</t>
    </rPh>
    <rPh sb="33" eb="35">
      <t>リュウイ</t>
    </rPh>
    <phoneticPr fontId="3"/>
  </si>
  <si>
    <t>インターンシップの受入可否</t>
    <phoneticPr fontId="3"/>
  </si>
  <si>
    <t>受入可能時期</t>
    <phoneticPr fontId="3"/>
  </si>
  <si>
    <t>実施内容</t>
    <phoneticPr fontId="3"/>
  </si>
  <si>
    <t>可</t>
    <rPh sb="0" eb="1">
      <t>カ</t>
    </rPh>
    <phoneticPr fontId="3"/>
  </si>
  <si>
    <t>否</t>
    <rPh sb="0" eb="1">
      <t>ヒ</t>
    </rPh>
    <phoneticPr fontId="3"/>
  </si>
  <si>
    <t>50文字以内で記載してください</t>
    <rPh sb="2" eb="4">
      <t>モジ</t>
    </rPh>
    <rPh sb="4" eb="6">
      <t>イナイ</t>
    </rPh>
    <rPh sb="7" eb="9">
      <t>キサイ</t>
    </rPh>
    <phoneticPr fontId="3"/>
  </si>
  <si>
    <t>職場見学・職場体験の受入可否</t>
    <phoneticPr fontId="3"/>
  </si>
  <si>
    <t>インターンシップの受入について、可否を選択してください。</t>
    <phoneticPr fontId="3"/>
  </si>
  <si>
    <t>職場見学・職場体験の受入について、可否を選択してください。</t>
    <phoneticPr fontId="3"/>
  </si>
  <si>
    <t>出張講話の可否</t>
    <phoneticPr fontId="3"/>
  </si>
  <si>
    <t>事業内容（100文字以内）</t>
    <rPh sb="8" eb="10">
      <t>モジ</t>
    </rPh>
    <rPh sb="10" eb="12">
      <t>イナイ</t>
    </rPh>
    <phoneticPr fontId="3"/>
  </si>
  <si>
    <t>非正規雇用労働者の職場情報</t>
    <phoneticPr fontId="3"/>
  </si>
  <si>
    <t>100文字以内で記載してください</t>
    <rPh sb="3" eb="5">
      <t>モジ</t>
    </rPh>
    <rPh sb="5" eb="7">
      <t>イナイ</t>
    </rPh>
    <rPh sb="8" eb="10">
      <t>キサイ</t>
    </rPh>
    <phoneticPr fontId="3"/>
  </si>
  <si>
    <t>PR文（30文字以内）</t>
    <rPh sb="6" eb="8">
      <t>モジ</t>
    </rPh>
    <rPh sb="8" eb="10">
      <t>イナイ</t>
    </rPh>
    <phoneticPr fontId="3"/>
  </si>
  <si>
    <t>非正規雇用労働者の職場情報（新卒者等の採用状況、所定外労働時間実績、有給休暇取得状況等）について50文字以内で記載してください。</t>
    <phoneticPr fontId="3"/>
  </si>
  <si>
    <t>備考（140文字以内）</t>
    <rPh sb="6" eb="8">
      <t>モジ</t>
    </rPh>
    <rPh sb="8" eb="10">
      <t>イナイ</t>
    </rPh>
    <phoneticPr fontId="3"/>
  </si>
  <si>
    <t>特記すべき事項があれば140文字以内で記載してください。</t>
    <phoneticPr fontId="3"/>
  </si>
  <si>
    <t>ユースエール認定企業のPRシートの見出しとなる文章を30文字以内で記載してください。</t>
    <phoneticPr fontId="3"/>
  </si>
  <si>
    <t>通年採用等の対応</t>
    <phoneticPr fontId="3"/>
  </si>
  <si>
    <t>新規学卒枠での既卒２年以上の者
の採用対応</t>
    <phoneticPr fontId="3"/>
  </si>
  <si>
    <t>地域限定正社員採用対応</t>
    <phoneticPr fontId="3"/>
  </si>
  <si>
    <t>職場情報総合サイトへの転載</t>
    <rPh sb="0" eb="2">
      <t>ショクバ</t>
    </rPh>
    <rPh sb="2" eb="4">
      <t>ジョウホウ</t>
    </rPh>
    <phoneticPr fontId="3"/>
  </si>
  <si>
    <t>有</t>
  </si>
  <si>
    <t>▼青少年雇用情報等</t>
    <rPh sb="1" eb="8">
      <t>セイショウネンコヨウジョウホウ</t>
    </rPh>
    <rPh sb="8" eb="9">
      <t>トウ</t>
    </rPh>
    <phoneticPr fontId="3"/>
  </si>
  <si>
    <t>ハローワーク求人以外で企業が直接募集等をしている場合に記載してください。
・就業場所は就業場所コード、職種は職種コードを参考に記載してください。</t>
    <phoneticPr fontId="3"/>
  </si>
  <si>
    <t>充足欄は労働局で記載するので、求人が充足した場合は労働局に連絡してください。</t>
    <phoneticPr fontId="3"/>
  </si>
  <si>
    <t>ハローワーク求人
以外の募集状況</t>
    <rPh sb="12" eb="14">
      <t>ボシュウ</t>
    </rPh>
    <rPh sb="14" eb="16">
      <t>ジョウキョウ</t>
    </rPh>
    <phoneticPr fontId="3"/>
  </si>
  <si>
    <t>「職場情報総合サイト（しょくばらぼ）」（※）への企業情報の転載について、する・しないのいずれかを選択してください。
※「若者雇用促進総合サイト」等と連携して、職場情報を集約し一覧化することで、求職者や学生に対しそれらの情報を総合的に提供するサイトです。転載を行うことで、より多くの求職者に職場情報を提供でき、より良いマッチングが期待できます。</t>
    <phoneticPr fontId="3"/>
  </si>
  <si>
    <t>新規学卒者等の通年採用や秋季採用などの状況（「対応」「応相談」「対応なし」）を選択してください。</t>
    <rPh sb="39" eb="41">
      <t>センタク</t>
    </rPh>
    <phoneticPr fontId="3"/>
  </si>
  <si>
    <t>新規学卒枠での既卒者の対応状況（「対応」「応相談」「対応なし」）を選択してください。なお、卒業後２年以内に限定している場合には「対応なし」と記入してください。</t>
    <rPh sb="33" eb="35">
      <t>センタク</t>
    </rPh>
    <phoneticPr fontId="3"/>
  </si>
  <si>
    <t>広域的な事業拠点を有する企業での一定の地域に限定して働ける勤務制度の適用状況（「対応」「応相談」「対応なし」。広域的な事業拠点を有していない場合には「対象外」を選択してください。）を選択してください。</t>
    <rPh sb="91" eb="93">
      <t>センタク</t>
    </rPh>
    <phoneticPr fontId="3"/>
  </si>
  <si>
    <t>法定外労働時間</t>
    <rPh sb="0" eb="2">
      <t>ホウテイ</t>
    </rPh>
    <phoneticPr fontId="3"/>
  </si>
  <si>
    <r>
      <rPr>
        <b/>
        <sz val="11"/>
        <color theme="1"/>
        <rFont val="Yu Gothic UI"/>
        <family val="3"/>
        <charset val="128"/>
      </rPr>
      <t xml:space="preserve">育児休業等の取得実績が確認できる
</t>
    </r>
    <r>
      <rPr>
        <sz val="11"/>
        <color theme="1"/>
        <rFont val="Yu Gothic UI"/>
        <family val="3"/>
        <charset val="128"/>
      </rPr>
      <t>出勤簿、育児休業申出書　等</t>
    </r>
    <rPh sb="0" eb="2">
      <t>イクジ</t>
    </rPh>
    <rPh sb="2" eb="4">
      <t>キュウギョウ</t>
    </rPh>
    <rPh sb="4" eb="5">
      <t>トウ</t>
    </rPh>
    <rPh sb="6" eb="8">
      <t>シュトク</t>
    </rPh>
    <rPh sb="8" eb="10">
      <t>ジッセキ</t>
    </rPh>
    <rPh sb="11" eb="13">
      <t>カクニン</t>
    </rPh>
    <rPh sb="17" eb="20">
      <t>シュッキンボ</t>
    </rPh>
    <rPh sb="21" eb="23">
      <t>イクジ</t>
    </rPh>
    <rPh sb="23" eb="25">
      <t>キュウギョウ</t>
    </rPh>
    <rPh sb="25" eb="28">
      <t>モウシデショ</t>
    </rPh>
    <rPh sb="29" eb="30">
      <t>トウ</t>
    </rPh>
    <phoneticPr fontId="27"/>
  </si>
  <si>
    <t>業種（産業分類）</t>
    <rPh sb="0" eb="2">
      <t>ギョウシュ</t>
    </rPh>
    <rPh sb="3" eb="5">
      <t>サンギョウ</t>
    </rPh>
    <rPh sb="5" eb="7">
      <t>ブンルイ</t>
    </rPh>
    <phoneticPr fontId="3"/>
  </si>
  <si>
    <t>3桁の半角数字で入力してください。（求人票に表示されています）</t>
    <rPh sb="1" eb="2">
      <t>ケタ</t>
    </rPh>
    <rPh sb="3" eb="5">
      <t>ハンカク</t>
    </rPh>
    <rPh sb="5" eb="7">
      <t>スウジ</t>
    </rPh>
    <rPh sb="8" eb="10">
      <t>ニュウリョク</t>
    </rPh>
    <rPh sb="18" eb="21">
      <t>キュウジンヒョウ</t>
    </rPh>
    <rPh sb="22" eb="24">
      <t>ヒョウジ</t>
    </rPh>
    <phoneticPr fontId="3"/>
  </si>
  <si>
    <t>認定申請日時点の状況を記載（小数点第２位以下を切り捨て）</t>
    <phoneticPr fontId="3"/>
  </si>
  <si>
    <t>・認定申請日時点の状況を記載してください。
・算出に当たっては、正社員について、労働者ごとのその企業への雇い入れからユースエール認定企業となった時点までに勤続した年数を合計した値を労働者数で除すること（小数点第２位以下を切り捨て）</t>
    <phoneticPr fontId="3"/>
  </si>
  <si>
    <t>13桁で入力してください。</t>
    <rPh sb="2" eb="3">
      <t>ケタ</t>
    </rPh>
    <rPh sb="4" eb="6">
      <t>ニュウリョク</t>
    </rPh>
    <phoneticPr fontId="3"/>
  </si>
  <si>
    <t>法人番号</t>
    <phoneticPr fontId="3"/>
  </si>
  <si>
    <t>作成した申請書類、確認資料等を、管轄のハローワークへ提出してください。</t>
    <rPh sb="0" eb="2">
      <t>サクセイ</t>
    </rPh>
    <rPh sb="4" eb="6">
      <t>シンセイ</t>
    </rPh>
    <rPh sb="6" eb="8">
      <t>ショルイ</t>
    </rPh>
    <rPh sb="9" eb="11">
      <t>カクニン</t>
    </rPh>
    <rPh sb="11" eb="13">
      <t>シリョウ</t>
    </rPh>
    <rPh sb="13" eb="14">
      <t>トウ</t>
    </rPh>
    <rPh sb="16" eb="18">
      <t>カンカツ</t>
    </rPh>
    <rPh sb="26" eb="28">
      <t>テイシュツ</t>
    </rPh>
    <phoneticPr fontId="27"/>
  </si>
  <si>
    <t>各申請書類の共通事項をあらかじめWeb上で入力し、Excel様式としてまとめてダウンロードすることができます。</t>
    <rPh sb="0" eb="1">
      <t>カク</t>
    </rPh>
    <rPh sb="1" eb="3">
      <t>シンセイ</t>
    </rPh>
    <rPh sb="3" eb="5">
      <t>ショルイ</t>
    </rPh>
    <rPh sb="6" eb="8">
      <t>キョウツウ</t>
    </rPh>
    <rPh sb="8" eb="10">
      <t>ジコウ</t>
    </rPh>
    <rPh sb="19" eb="20">
      <t>ジョウ</t>
    </rPh>
    <rPh sb="21" eb="23">
      <t>ニュウリョク</t>
    </rPh>
    <rPh sb="30" eb="32">
      <t>ヨウシキ</t>
    </rPh>
    <phoneticPr fontId="27"/>
  </si>
  <si>
    <t>なお、申請書類につきましては、可能な限りデータでの提供にご協力をお願いします。</t>
    <rPh sb="3" eb="5">
      <t>シンセイ</t>
    </rPh>
    <rPh sb="5" eb="7">
      <t>ショルイ</t>
    </rPh>
    <rPh sb="15" eb="17">
      <t>カノウ</t>
    </rPh>
    <rPh sb="18" eb="19">
      <t>カギ</t>
    </rPh>
    <rPh sb="25" eb="27">
      <t>テイキョウ</t>
    </rPh>
    <rPh sb="29" eb="31">
      <t>キョウリョク</t>
    </rPh>
    <rPh sb="33" eb="34">
      <t>ネガ</t>
    </rPh>
    <phoneticPr fontId="3"/>
  </si>
  <si>
    <t>職業能力開発促進法第11条第１項の
事業内職業能力開発計画</t>
    <phoneticPr fontId="3"/>
  </si>
  <si>
    <t>□</t>
  </si>
  <si>
    <t>□</t>
    <phoneticPr fontId="3"/>
  </si>
  <si>
    <t>この報告書に入力された内容をもとに、「若者雇用促進総合サイト」に掲載する企業情報や「PRシート」を作成します。</t>
    <rPh sb="2" eb="5">
      <t>ホウコクショ</t>
    </rPh>
    <rPh sb="6" eb="8">
      <t>ニュウリョク</t>
    </rPh>
    <rPh sb="11" eb="13">
      <t>ナイヨウ</t>
    </rPh>
    <rPh sb="19" eb="21">
      <t>ワカモノ</t>
    </rPh>
    <rPh sb="21" eb="23">
      <t>コヨウ</t>
    </rPh>
    <rPh sb="23" eb="25">
      <t>ソクシン</t>
    </rPh>
    <rPh sb="25" eb="27">
      <t>ソウゴウ</t>
    </rPh>
    <rPh sb="32" eb="34">
      <t>ケイサイ</t>
    </rPh>
    <rPh sb="36" eb="38">
      <t>キギョウ</t>
    </rPh>
    <rPh sb="38" eb="40">
      <t>ジョウホウ</t>
    </rPh>
    <rPh sb="49" eb="51">
      <t>サクセイ</t>
    </rPh>
    <phoneticPr fontId="3"/>
  </si>
  <si>
    <t>企業情報報告書（入力用シート）</t>
    <rPh sb="8" eb="10">
      <t>ニュウリョク</t>
    </rPh>
    <rPh sb="10" eb="11">
      <t>ヨウ</t>
    </rPh>
    <phoneticPr fontId="3"/>
  </si>
  <si>
    <t>自動計算</t>
    <rPh sb="0" eb="2">
      <t>ジドウ</t>
    </rPh>
    <rPh sb="2" eb="4">
      <t>ケイサン</t>
    </rPh>
    <phoneticPr fontId="3"/>
  </si>
  <si>
    <t>対象期間中に正社員募集を行った場合は「○」</t>
    <rPh sb="0" eb="2">
      <t>タイショウ</t>
    </rPh>
    <rPh sb="2" eb="5">
      <t>キカンチュウ</t>
    </rPh>
    <rPh sb="6" eb="9">
      <t>セイシャイン</t>
    </rPh>
    <rPh sb="9" eb="11">
      <t>ボシュウ</t>
    </rPh>
    <rPh sb="12" eb="13">
      <t>オコナ</t>
    </rPh>
    <rPh sb="15" eb="17">
      <t>バアイ</t>
    </rPh>
    <phoneticPr fontId="3"/>
  </si>
  <si>
    <t>対応</t>
  </si>
  <si>
    <t>対象外</t>
  </si>
  <si>
    <t>する</t>
  </si>
  <si>
    <t>研修制度の内容</t>
    <rPh sb="0" eb="2">
      <t>ケンシュウ</t>
    </rPh>
    <rPh sb="2" eb="4">
      <t>セイド</t>
    </rPh>
    <rPh sb="5" eb="7">
      <t>ナイヨウ</t>
    </rPh>
    <phoneticPr fontId="3"/>
  </si>
  <si>
    <t>自己啓発支援制度の内容</t>
    <rPh sb="0" eb="2">
      <t>ジコ</t>
    </rPh>
    <rPh sb="2" eb="4">
      <t>ケイハツ</t>
    </rPh>
    <rPh sb="4" eb="6">
      <t>シエン</t>
    </rPh>
    <rPh sb="6" eb="8">
      <t>セイド</t>
    </rPh>
    <rPh sb="9" eb="11">
      <t>ナイヨウ</t>
    </rPh>
    <phoneticPr fontId="3"/>
  </si>
  <si>
    <t>キャリコンの内容</t>
    <rPh sb="6" eb="8">
      <t>ナイヨウ</t>
    </rPh>
    <phoneticPr fontId="3"/>
  </si>
  <si>
    <t>社内検定の内容</t>
    <rPh sb="0" eb="2">
      <t>シャナイ</t>
    </rPh>
    <rPh sb="2" eb="4">
      <t>ケンテイ</t>
    </rPh>
    <rPh sb="5" eb="7">
      <t>ナイヨウ</t>
    </rPh>
    <phoneticPr fontId="3"/>
  </si>
  <si>
    <t>先輩からのメッセージ</t>
    <rPh sb="0" eb="2">
      <t>センパイ</t>
    </rPh>
    <phoneticPr fontId="3"/>
  </si>
  <si>
    <t>求める人物像</t>
    <rPh sb="0" eb="1">
      <t>モト</t>
    </rPh>
    <rPh sb="3" eb="6">
      <t>ジンブツゾウ</t>
    </rPh>
    <phoneticPr fontId="3"/>
  </si>
  <si>
    <t>福利厚生</t>
    <rPh sb="0" eb="2">
      <t>フクリ</t>
    </rPh>
    <rPh sb="2" eb="4">
      <t>コウセイ</t>
    </rPh>
    <phoneticPr fontId="3"/>
  </si>
  <si>
    <t>インターン受入可能時期</t>
    <rPh sb="5" eb="7">
      <t>ウケイレ</t>
    </rPh>
    <rPh sb="7" eb="9">
      <t>カノウ</t>
    </rPh>
    <rPh sb="9" eb="11">
      <t>ジキ</t>
    </rPh>
    <phoneticPr fontId="3"/>
  </si>
  <si>
    <t>インターンの実施内容</t>
    <rPh sb="6" eb="8">
      <t>ジッシ</t>
    </rPh>
    <rPh sb="8" eb="10">
      <t>ナイヨウ</t>
    </rPh>
    <phoneticPr fontId="3"/>
  </si>
  <si>
    <t>職場見学の受入可能時期</t>
    <rPh sb="0" eb="2">
      <t>ショクバ</t>
    </rPh>
    <rPh sb="2" eb="4">
      <t>ケンガク</t>
    </rPh>
    <rPh sb="5" eb="7">
      <t>ウケイレ</t>
    </rPh>
    <rPh sb="7" eb="11">
      <t>カノウジキ</t>
    </rPh>
    <phoneticPr fontId="3"/>
  </si>
  <si>
    <t>職場見学の内容</t>
    <rPh sb="0" eb="2">
      <t>ショクバ</t>
    </rPh>
    <rPh sb="2" eb="4">
      <t>ケンガク</t>
    </rPh>
    <rPh sb="5" eb="7">
      <t>ナイヨウ</t>
    </rPh>
    <phoneticPr fontId="3"/>
  </si>
  <si>
    <t>非正規雇用労働者の職場情報</t>
    <rPh sb="0" eb="3">
      <t>ヒセイキ</t>
    </rPh>
    <rPh sb="3" eb="5">
      <t>コヨウ</t>
    </rPh>
    <rPh sb="5" eb="8">
      <t>ロウドウシャ</t>
    </rPh>
    <rPh sb="9" eb="11">
      <t>ショクバ</t>
    </rPh>
    <rPh sb="11" eb="13">
      <t>ジョウホウ</t>
    </rPh>
    <phoneticPr fontId="3"/>
  </si>
  <si>
    <t>備考欄140文字</t>
    <rPh sb="0" eb="3">
      <t>ビコウラン</t>
    </rPh>
    <rPh sb="6" eb="8">
      <t>モジ</t>
    </rPh>
    <phoneticPr fontId="3"/>
  </si>
  <si>
    <t>社長からのメッセージ</t>
    <rPh sb="0" eb="2">
      <t>シャチョウ</t>
    </rPh>
    <phoneticPr fontId="3"/>
  </si>
  <si>
    <t>事業内容</t>
    <rPh sb="0" eb="2">
      <t>ジギョウ</t>
    </rPh>
    <rPh sb="2" eb="4">
      <t>ナイヨウ</t>
    </rPh>
    <phoneticPr fontId="3"/>
  </si>
  <si>
    <t>エラーチェック欄</t>
    <rPh sb="7" eb="8">
      <t>ラン</t>
    </rPh>
    <phoneticPr fontId="3"/>
  </si>
  <si>
    <t>※左に赤字のエラーメッセージが表示された場合は、「別添２」の申請内容と矛盾がありますので、上記の数字か「別添２」の内容を再確認、修正してください。</t>
    <rPh sb="1" eb="2">
      <t>ヒダリ</t>
    </rPh>
    <rPh sb="3" eb="5">
      <t>アカジ</t>
    </rPh>
    <rPh sb="15" eb="17">
      <t>ヒョウジ</t>
    </rPh>
    <rPh sb="20" eb="22">
      <t>バアイ</t>
    </rPh>
    <rPh sb="25" eb="27">
      <t>ベッテン</t>
    </rPh>
    <rPh sb="30" eb="32">
      <t>シンセイ</t>
    </rPh>
    <rPh sb="32" eb="34">
      <t>ナイヨウ</t>
    </rPh>
    <rPh sb="35" eb="37">
      <t>ムジュン</t>
    </rPh>
    <rPh sb="45" eb="47">
      <t>ジョウキ</t>
    </rPh>
    <rPh sb="48" eb="50">
      <t>スウジ</t>
    </rPh>
    <rPh sb="52" eb="54">
      <t>ベッテン</t>
    </rPh>
    <rPh sb="57" eb="59">
      <t>ナイヨウ</t>
    </rPh>
    <rPh sb="60" eb="63">
      <t>サイカクニン</t>
    </rPh>
    <rPh sb="64" eb="66">
      <t>シュウセイ</t>
    </rPh>
    <phoneticPr fontId="3"/>
  </si>
  <si>
    <r>
      <t>▼新卒者等の採用実績及び定着状況　　</t>
    </r>
    <r>
      <rPr>
        <sz val="9"/>
        <color rgb="FF000000"/>
        <rFont val="Meiryo UI"/>
        <family val="3"/>
        <charset val="128"/>
      </rPr>
      <t>※以下に入力いただく数値は、「別添２」の申請内容と一致します</t>
    </r>
    <r>
      <rPr>
        <sz val="11"/>
        <color indexed="8"/>
        <rFont val="Meiryo UI"/>
        <family val="3"/>
        <charset val="128"/>
      </rPr>
      <t>。</t>
    </r>
    <rPh sb="1" eb="4">
      <t>シンソツシャ</t>
    </rPh>
    <rPh sb="4" eb="5">
      <t>トウ</t>
    </rPh>
    <rPh sb="6" eb="8">
      <t>サイヨウ</t>
    </rPh>
    <rPh sb="8" eb="10">
      <t>ジッセキ</t>
    </rPh>
    <rPh sb="10" eb="11">
      <t>オヨ</t>
    </rPh>
    <rPh sb="12" eb="14">
      <t>テイチャク</t>
    </rPh>
    <rPh sb="14" eb="16">
      <t>ジョウキョウ</t>
    </rPh>
    <rPh sb="19" eb="21">
      <t>イカ</t>
    </rPh>
    <rPh sb="22" eb="24">
      <t>ニュウリョク</t>
    </rPh>
    <rPh sb="28" eb="30">
      <t>スウチ</t>
    </rPh>
    <rPh sb="33" eb="35">
      <t>ベッテン</t>
    </rPh>
    <rPh sb="38" eb="40">
      <t>シンセイ</t>
    </rPh>
    <rPh sb="40" eb="42">
      <t>ナイヨウ</t>
    </rPh>
    <rPh sb="43" eb="45">
      <t>イッチ</t>
    </rPh>
    <phoneticPr fontId="3"/>
  </si>
  <si>
    <r>
      <t>前事業年度の育児休業取得状況　　</t>
    </r>
    <r>
      <rPr>
        <sz val="9"/>
        <color rgb="FF000000"/>
        <rFont val="Meiryo UI"/>
        <family val="3"/>
        <charset val="128"/>
      </rPr>
      <t>※「別添6」では直近3事業年度における取得状況を申請いただくため、以下の数値とは必ずしも一致しません。</t>
    </r>
    <rPh sb="0" eb="3">
      <t>ゼンジギョウ</t>
    </rPh>
    <rPh sb="3" eb="5">
      <t>ネンド</t>
    </rPh>
    <rPh sb="6" eb="8">
      <t>イクジ</t>
    </rPh>
    <rPh sb="8" eb="10">
      <t>キュウギョウ</t>
    </rPh>
    <rPh sb="10" eb="12">
      <t>シュトク</t>
    </rPh>
    <rPh sb="12" eb="14">
      <t>ジョウキョウ</t>
    </rPh>
    <rPh sb="18" eb="20">
      <t>ベッテン</t>
    </rPh>
    <rPh sb="24" eb="26">
      <t>チョッキン</t>
    </rPh>
    <rPh sb="27" eb="29">
      <t>ジギョウ</t>
    </rPh>
    <rPh sb="29" eb="31">
      <t>ネンド</t>
    </rPh>
    <rPh sb="35" eb="37">
      <t>シュトク</t>
    </rPh>
    <rPh sb="37" eb="39">
      <t>ジョウキョウ</t>
    </rPh>
    <rPh sb="40" eb="42">
      <t>シンセイ</t>
    </rPh>
    <rPh sb="49" eb="51">
      <t>イカ</t>
    </rPh>
    <rPh sb="52" eb="54">
      <t>スウチ</t>
    </rPh>
    <rPh sb="56" eb="57">
      <t>カナラ</t>
    </rPh>
    <rPh sb="60" eb="62">
      <t>イッチ</t>
    </rPh>
    <phoneticPr fontId="3"/>
  </si>
  <si>
    <t>対象期間中に配偶者が出産した者の数</t>
    <rPh sb="0" eb="2">
      <t>タイショウ</t>
    </rPh>
    <rPh sb="2" eb="5">
      <t>キカンチュウ</t>
    </rPh>
    <rPh sb="6" eb="9">
      <t>ハイグウシャ</t>
    </rPh>
    <rPh sb="10" eb="12">
      <t>シュッサン</t>
    </rPh>
    <rPh sb="14" eb="15">
      <t>モノ</t>
    </rPh>
    <rPh sb="16" eb="17">
      <t>カズ</t>
    </rPh>
    <phoneticPr fontId="3"/>
  </si>
  <si>
    <t>対象期間中に育児休業を取得した者の数</t>
    <rPh sb="0" eb="2">
      <t>タイショウ</t>
    </rPh>
    <rPh sb="2" eb="5">
      <t>キカンチュウ</t>
    </rPh>
    <rPh sb="6" eb="8">
      <t>イクジ</t>
    </rPh>
    <rPh sb="8" eb="10">
      <t>キュウギョウ</t>
    </rPh>
    <rPh sb="11" eb="13">
      <t>シュトク</t>
    </rPh>
    <rPh sb="15" eb="16">
      <t>モノ</t>
    </rPh>
    <rPh sb="17" eb="18">
      <t>カズ</t>
    </rPh>
    <phoneticPr fontId="3"/>
  </si>
  <si>
    <t>対象期間中に出産した者の数</t>
    <rPh sb="0" eb="5">
      <t>タイショウキカンチュウ</t>
    </rPh>
    <rPh sb="6" eb="8">
      <t>シュッサン</t>
    </rPh>
    <rPh sb="10" eb="11">
      <t>モノ</t>
    </rPh>
    <rPh sb="12" eb="13">
      <t>カズ</t>
    </rPh>
    <phoneticPr fontId="3"/>
  </si>
  <si>
    <r>
      <t>（１）新潟労働局の申請様式を活用　</t>
    </r>
    <r>
      <rPr>
        <b/>
        <sz val="11"/>
        <color rgb="FFFF0000"/>
        <rFont val="Yu Gothic UI"/>
        <family val="3"/>
        <charset val="128"/>
      </rPr>
      <t>【オススメ】</t>
    </r>
    <rPh sb="3" eb="5">
      <t>ニイガタ</t>
    </rPh>
    <rPh sb="5" eb="7">
      <t>ロウドウ</t>
    </rPh>
    <rPh sb="7" eb="8">
      <t>キョク</t>
    </rPh>
    <rPh sb="9" eb="11">
      <t>シンセイ</t>
    </rPh>
    <rPh sb="11" eb="13">
      <t>ヨウシキ</t>
    </rPh>
    <rPh sb="14" eb="16">
      <t>カツヨウ</t>
    </rPh>
    <phoneticPr fontId="27"/>
  </si>
  <si>
    <r>
      <rPr>
        <b/>
        <u/>
        <sz val="11"/>
        <color theme="1"/>
        <rFont val="Yu Gothic UI"/>
        <family val="3"/>
        <charset val="128"/>
      </rPr>
      <t>自動計算式等が組み込まれた便利な申請データ</t>
    </r>
    <r>
      <rPr>
        <sz val="11"/>
        <color theme="1"/>
        <rFont val="Yu Gothic UI"/>
        <family val="3"/>
        <charset val="128"/>
      </rPr>
      <t>を、新潟労働局のホームページで配布しています。</t>
    </r>
    <rPh sb="0" eb="2">
      <t>ジドウ</t>
    </rPh>
    <rPh sb="2" eb="5">
      <t>ケイサンシキ</t>
    </rPh>
    <rPh sb="5" eb="6">
      <t>トウ</t>
    </rPh>
    <rPh sb="7" eb="8">
      <t>ク</t>
    </rPh>
    <rPh sb="9" eb="10">
      <t>コ</t>
    </rPh>
    <rPh sb="13" eb="15">
      <t>ベンリ</t>
    </rPh>
    <rPh sb="16" eb="18">
      <t>シンセイ</t>
    </rPh>
    <rPh sb="23" eb="28">
      <t>ニイガタロウドウキョク</t>
    </rPh>
    <rPh sb="36" eb="38">
      <t>ハイフ</t>
    </rPh>
    <phoneticPr fontId="27"/>
  </si>
  <si>
    <t>または、管轄のハローワークへご連絡いただければ、メールで提供させていただくことも可能です。</t>
    <rPh sb="4" eb="6">
      <t>カンカツ</t>
    </rPh>
    <rPh sb="15" eb="17">
      <t>レンラク</t>
    </rPh>
    <rPh sb="28" eb="30">
      <t>テイキョウ</t>
    </rPh>
    <rPh sb="40" eb="42">
      <t>カノウ</t>
    </rPh>
    <phoneticPr fontId="3"/>
  </si>
  <si>
    <t>https://jsite.mhlw.go.jp/niigata-hellowork/youthyell_001.html</t>
    <phoneticPr fontId="27"/>
  </si>
  <si>
    <t>　新潟ワークナビ &gt; 各種バナー ＞ユースエール認定制度（バナーをクリック）</t>
    <rPh sb="1" eb="3">
      <t>ニイガタ</t>
    </rPh>
    <rPh sb="11" eb="13">
      <t>カクシュ</t>
    </rPh>
    <rPh sb="24" eb="26">
      <t>ニンテイ</t>
    </rPh>
    <rPh sb="26" eb="28">
      <t>セイド</t>
    </rPh>
    <phoneticPr fontId="27"/>
  </si>
  <si>
    <t>　＞ （ページの一番最後）認定の手続きやお問い合わせについて</t>
    <rPh sb="8" eb="10">
      <t>イチバン</t>
    </rPh>
    <rPh sb="10" eb="12">
      <t>サイゴ</t>
    </rPh>
    <phoneticPr fontId="3"/>
  </si>
  <si>
    <t>Ni-ful</t>
    <phoneticPr fontId="3"/>
  </si>
  <si>
    <t>・Ni-fulの認定を受けている場合は○を付けてください。</t>
    <rPh sb="8" eb="10">
      <t>ニンテイ</t>
    </rPh>
    <rPh sb="11" eb="12">
      <t>ウ</t>
    </rPh>
    <rPh sb="16" eb="18">
      <t>バアイ</t>
    </rPh>
    <rPh sb="21" eb="22">
      <t>ツ</t>
    </rPh>
    <phoneticPr fontId="3"/>
  </si>
  <si>
    <t>・その他の自治体認定制度を取得している場合は、自由記入で入力してください。</t>
    <rPh sb="3" eb="4">
      <t>タ</t>
    </rPh>
    <rPh sb="5" eb="8">
      <t>ジチタイ</t>
    </rPh>
    <rPh sb="8" eb="10">
      <t>ニンテイ</t>
    </rPh>
    <rPh sb="10" eb="12">
      <t>セイド</t>
    </rPh>
    <rPh sb="13" eb="15">
      <t>シュトク</t>
    </rPh>
    <rPh sb="19" eb="21">
      <t>バアイ</t>
    </rPh>
    <rPh sb="23" eb="25">
      <t>ジユウ</t>
    </rPh>
    <rPh sb="25" eb="27">
      <t>キニュウ</t>
    </rPh>
    <rPh sb="28" eb="30">
      <t>ニュウリョク</t>
    </rPh>
    <phoneticPr fontId="3"/>
  </si>
  <si>
    <t>テスト株式会社</t>
    <rPh sb="3" eb="7">
      <t>カブシキガイシャ</t>
    </rPh>
    <phoneticPr fontId="3"/>
  </si>
  <si>
    <t>テストカブシキガイシャ</t>
    <phoneticPr fontId="3"/>
  </si>
  <si>
    <t>新潟市</t>
    <rPh sb="0" eb="3">
      <t>ニイガタシ</t>
    </rPh>
    <phoneticPr fontId="3"/>
  </si>
  <si>
    <t>アクセス方法</t>
    <rPh sb="4" eb="6">
      <t>ホウホウ</t>
    </rPh>
    <phoneticPr fontId="3"/>
  </si>
  <si>
    <t>http://</t>
    <phoneticPr fontId="3"/>
  </si>
  <si>
    <t>企業設立年度（西暦）</t>
    <rPh sb="7" eb="9">
      <t>セイレキ</t>
    </rPh>
    <phoneticPr fontId="3"/>
  </si>
  <si>
    <t>PR文</t>
    <rPh sb="2" eb="3">
      <t>ブン</t>
    </rPh>
    <phoneticPr fontId="3"/>
  </si>
  <si>
    <t>別添１の２から自動入力。修正する場合は別添１を修正してください。</t>
    <rPh sb="7" eb="9">
      <t>ジドウ</t>
    </rPh>
    <rPh sb="9" eb="11">
      <t>ニュウリョク</t>
    </rPh>
    <rPh sb="18" eb="20">
      <t>ベッテン</t>
    </rPh>
    <rPh sb="23" eb="25">
      <t>サンショウシュウセイバアイベッテンシュウセイ</t>
    </rPh>
    <phoneticPr fontId="3"/>
  </si>
  <si>
    <t>https://www.mhlw.go.jp/stf/seisakunitsuite/bunya/0000100266.html#wakamonoouen_info</t>
    <phoneticPr fontId="3"/>
  </si>
  <si>
    <t>２　「新規学卒者等」とは、新卒者、並びに既卒者であって新卒者と同じ採用枠で採用したもの等新卒者と同等の処遇を行う労働者のうち「正社員」である労働者をいいます。</t>
    <rPh sb="3" eb="5">
      <t>シンキ</t>
    </rPh>
    <rPh sb="5" eb="8">
      <t>ガクソツシャ</t>
    </rPh>
    <rPh sb="8" eb="9">
      <t>トウ</t>
    </rPh>
    <phoneticPr fontId="1"/>
  </si>
  <si>
    <t>「新規学卒者等」とは、新卒者、並びに既卒者であって新卒者と同じ採用枠で採用したもの等新卒者と同等の処遇を行う労働者のうち「正社員」である労働者をいいます。</t>
    <rPh sb="1" eb="3">
      <t>シンキ</t>
    </rPh>
    <rPh sb="3" eb="6">
      <t>ガクソツシャ</t>
    </rPh>
    <rPh sb="6" eb="7">
      <t>トウ</t>
    </rPh>
    <phoneticPr fontId="1"/>
  </si>
  <si>
    <t>１ 　認定申請の日の属する事業年度の直近３年度の状況について記載してください。</t>
    <rPh sb="3" eb="5">
      <t>ニンテイ</t>
    </rPh>
    <rPh sb="5" eb="7">
      <t>シンセイ</t>
    </rPh>
    <rPh sb="8" eb="9">
      <t>ヒ</t>
    </rPh>
    <rPh sb="10" eb="11">
      <t>ゾク</t>
    </rPh>
    <rPh sb="13" eb="15">
      <t>ジギョウ</t>
    </rPh>
    <rPh sb="15" eb="17">
      <t>ネンド</t>
    </rPh>
    <rPh sb="18" eb="20">
      <t>チョッキン</t>
    </rPh>
    <rPh sb="21" eb="23">
      <t>ネンド</t>
    </rPh>
    <rPh sb="24" eb="26">
      <t>ジョウキョウ</t>
    </rPh>
    <rPh sb="30" eb="32">
      <t>キサイ</t>
    </rPh>
    <phoneticPr fontId="1"/>
  </si>
  <si>
    <t>認定申請の日の属する事業年度の直近３年度の状況について記載してください。</t>
  </si>
  <si>
    <t>ここでいう「正社員」とは、直接雇用であり、期間の定めがなく、社内の他の雇用形態の労働者（役員を除く）に比べて高い責任を負いながら業務に従事する労働者をいいます。</t>
    <rPh sb="6" eb="9">
      <t>セイシャイン</t>
    </rPh>
    <phoneticPr fontId="1"/>
  </si>
  <si>
    <t>３　  ここでいう「正社員」とは、直接雇用であり、期間の定めがなく、社内の他の雇用形態の労働者（役員を除く）に比べて</t>
    <rPh sb="10" eb="13">
      <t>セイシャイン</t>
    </rPh>
    <phoneticPr fontId="1"/>
  </si>
  <si>
    <t>「正社員」には短時間正社員を含むものとし、派遣業務に従事する者は含みません。</t>
    <rPh sb="1" eb="4">
      <t>セイシャイン</t>
    </rPh>
    <rPh sb="7" eb="10">
      <t>タンジカン</t>
    </rPh>
    <rPh sb="10" eb="13">
      <t>セイシャイン</t>
    </rPh>
    <rPh sb="14" eb="15">
      <t>フク</t>
    </rPh>
    <rPh sb="21" eb="23">
      <t>ハケン</t>
    </rPh>
    <rPh sb="23" eb="25">
      <t>ギョウム</t>
    </rPh>
    <rPh sb="26" eb="28">
      <t>ジュウジ</t>
    </rPh>
    <rPh sb="30" eb="31">
      <t>モノ</t>
    </rPh>
    <rPh sb="32" eb="33">
      <t>フク</t>
    </rPh>
    <phoneticPr fontId="1"/>
  </si>
  <si>
    <t>４ 　「在籍状況」の欄については、事業年度の直近３年度において当該労働者が在籍していれば「在籍」、離職していれば「離職」、</t>
    <rPh sb="4" eb="6">
      <t>ザイセキ</t>
    </rPh>
    <rPh sb="6" eb="8">
      <t>ジョウキョウ</t>
    </rPh>
    <rPh sb="10" eb="11">
      <t>ラン</t>
    </rPh>
    <rPh sb="17" eb="19">
      <t>ジギョウ</t>
    </rPh>
    <rPh sb="19" eb="21">
      <t>ネンド</t>
    </rPh>
    <rPh sb="22" eb="24">
      <t>チョッキン</t>
    </rPh>
    <rPh sb="25" eb="27">
      <t>ネンド</t>
    </rPh>
    <rPh sb="31" eb="33">
      <t>トウガイ</t>
    </rPh>
    <rPh sb="33" eb="36">
      <t>ロウドウシャ</t>
    </rPh>
    <rPh sb="37" eb="39">
      <t>ザイセキ</t>
    </rPh>
    <rPh sb="45" eb="47">
      <t>ザイセキ</t>
    </rPh>
    <rPh sb="49" eb="51">
      <t>リショク</t>
    </rPh>
    <phoneticPr fontId="1"/>
  </si>
  <si>
    <t>「在籍状況」の欄については、事業年度の直近３年度において当該労働者が在籍していれば「在籍」、離職していれば「離職」、死亡や在籍出向等により雇用保険被保険者資格を喪失している場合は「その他」と記載してください。「その他」とした場合には、「『その他』の理由」の欄に資格喪失理由を記載してください。</t>
    <rPh sb="1" eb="3">
      <t>ザイセキ</t>
    </rPh>
    <rPh sb="3" eb="5">
      <t>ジョウキョウ</t>
    </rPh>
    <rPh sb="7" eb="8">
      <t>ラン</t>
    </rPh>
    <rPh sb="14" eb="16">
      <t>ジギョウ</t>
    </rPh>
    <rPh sb="16" eb="18">
      <t>ネンド</t>
    </rPh>
    <rPh sb="19" eb="21">
      <t>チョッキン</t>
    </rPh>
    <rPh sb="22" eb="24">
      <t>ネンド</t>
    </rPh>
    <rPh sb="28" eb="30">
      <t>トウガイ</t>
    </rPh>
    <rPh sb="30" eb="33">
      <t>ロウドウシャ</t>
    </rPh>
    <rPh sb="34" eb="36">
      <t>ザイセキ</t>
    </rPh>
    <rPh sb="42" eb="44">
      <t>ザイセキ</t>
    </rPh>
    <rPh sb="46" eb="48">
      <t>リショク</t>
    </rPh>
    <phoneticPr fontId="1"/>
  </si>
  <si>
    <t>なお、「その他」の者は離職者数には含みません。</t>
    <phoneticPr fontId="3"/>
  </si>
  <si>
    <t>５  　採用者数欄が３人または４人で離職者数欄が１人以下の場合、離職率の記載は不要です。</t>
    <rPh sb="4" eb="7">
      <t>サイヨウシャ</t>
    </rPh>
    <rPh sb="7" eb="8">
      <t>スウ</t>
    </rPh>
    <rPh sb="8" eb="9">
      <t>ラン</t>
    </rPh>
    <rPh sb="11" eb="12">
      <t>ニン</t>
    </rPh>
    <rPh sb="16" eb="17">
      <t>ニン</t>
    </rPh>
    <rPh sb="18" eb="21">
      <t>リショクシャ</t>
    </rPh>
    <rPh sb="21" eb="22">
      <t>スウ</t>
    </rPh>
    <rPh sb="22" eb="23">
      <t>ラン</t>
    </rPh>
    <rPh sb="25" eb="26">
      <t>ニン</t>
    </rPh>
    <rPh sb="26" eb="28">
      <t>イカ</t>
    </rPh>
    <rPh sb="29" eb="31">
      <t>バアイ</t>
    </rPh>
    <rPh sb="32" eb="35">
      <t>リショクリツ</t>
    </rPh>
    <rPh sb="36" eb="38">
      <t>キサイ</t>
    </rPh>
    <rPh sb="39" eb="41">
      <t>フヨウ</t>
    </rPh>
    <phoneticPr fontId="1"/>
  </si>
  <si>
    <t>採用者数欄が３人または４人で離職者数欄が１人以下の場合、離職率の記載は不要です。</t>
    <rPh sb="0" eb="3">
      <t>サイヨウシャ</t>
    </rPh>
    <rPh sb="3" eb="4">
      <t>スウ</t>
    </rPh>
    <rPh sb="4" eb="5">
      <t>ラン</t>
    </rPh>
    <rPh sb="7" eb="8">
      <t>ニン</t>
    </rPh>
    <rPh sb="12" eb="13">
      <t>ニン</t>
    </rPh>
    <rPh sb="14" eb="17">
      <t>リショクシャ</t>
    </rPh>
    <rPh sb="17" eb="18">
      <t>スウ</t>
    </rPh>
    <rPh sb="18" eb="19">
      <t>ラン</t>
    </rPh>
    <rPh sb="21" eb="22">
      <t>ニン</t>
    </rPh>
    <rPh sb="22" eb="24">
      <t>イカ</t>
    </rPh>
    <rPh sb="25" eb="27">
      <t>バアイ</t>
    </rPh>
    <rPh sb="28" eb="31">
      <t>リショクリツ</t>
    </rPh>
    <rPh sb="32" eb="34">
      <t>キサイ</t>
    </rPh>
    <rPh sb="35" eb="37">
      <t>フヨウ</t>
    </rPh>
    <phoneticPr fontId="1"/>
  </si>
  <si>
    <t>「離職率」の欄は、小数点第２位以下を切り捨てて記載してください。</t>
    <rPh sb="1" eb="4">
      <t>リショクリツ</t>
    </rPh>
    <rPh sb="6" eb="7">
      <t>ラン</t>
    </rPh>
    <rPh sb="9" eb="12">
      <t>ショウスウテン</t>
    </rPh>
    <rPh sb="12" eb="13">
      <t>ダイ</t>
    </rPh>
    <rPh sb="14" eb="15">
      <t>イ</t>
    </rPh>
    <rPh sb="15" eb="17">
      <t>イカ</t>
    </rPh>
    <rPh sb="18" eb="19">
      <t>キ</t>
    </rPh>
    <rPh sb="20" eb="21">
      <t>ス</t>
    </rPh>
    <rPh sb="23" eb="25">
      <t>キサイ</t>
    </rPh>
    <phoneticPr fontId="1"/>
  </si>
  <si>
    <t>６ 　「離職率」の欄は、小数点第２位以下を切り捨てて記載してください。</t>
    <rPh sb="4" eb="7">
      <t>リショクリツ</t>
    </rPh>
    <rPh sb="9" eb="10">
      <t>ラン</t>
    </rPh>
    <rPh sb="12" eb="15">
      <t>ショウスウテン</t>
    </rPh>
    <rPh sb="15" eb="16">
      <t>ダイ</t>
    </rPh>
    <rPh sb="17" eb="18">
      <t>イ</t>
    </rPh>
    <rPh sb="18" eb="20">
      <t>イカ</t>
    </rPh>
    <rPh sb="21" eb="22">
      <t>キ</t>
    </rPh>
    <rPh sb="23" eb="24">
      <t>ス</t>
    </rPh>
    <rPh sb="26" eb="28">
      <t>キサイ</t>
    </rPh>
    <phoneticPr fontId="1"/>
  </si>
  <si>
    <t>本様式に記載する内容が含まれていれば、任意の様式で作成しても差し支えありません。</t>
    <phoneticPr fontId="3"/>
  </si>
  <si>
    <t>７  　本様式に記載する内容が含まれていれば、任意の様式で作成しても差し支えありません。</t>
    <rPh sb="4" eb="5">
      <t>ホン</t>
    </rPh>
    <rPh sb="5" eb="7">
      <t>ヨウシキ</t>
    </rPh>
    <rPh sb="8" eb="10">
      <t>キサイ</t>
    </rPh>
    <rPh sb="12" eb="14">
      <t>ナイヨウ</t>
    </rPh>
    <rPh sb="15" eb="16">
      <t>ガン</t>
    </rPh>
    <rPh sb="23" eb="25">
      <t>ニンイ</t>
    </rPh>
    <rPh sb="26" eb="28">
      <t>ヨウシキ</t>
    </rPh>
    <rPh sb="29" eb="31">
      <t>サクセイ</t>
    </rPh>
    <rPh sb="34" eb="35">
      <t>サ</t>
    </rPh>
    <rPh sb="36" eb="37">
      <t>ツカ</t>
    </rPh>
    <phoneticPr fontId="1"/>
  </si>
  <si>
    <r>
      <rPr>
        <sz val="8"/>
        <color rgb="FF000000"/>
        <rFont val="ＭＳ ゴシック"/>
        <family val="3"/>
        <charset val="128"/>
      </rPr>
      <t>２　記載にあたっては、１．＜月平均所定外労働時間＞に正社員ごとの所定外労働時間の状況を記載してください。</t>
    </r>
    <r>
      <rPr>
        <sz val="8"/>
        <rFont val="ＭＳ ゴシック"/>
        <family val="3"/>
        <charset val="128"/>
      </rPr>
      <t>また、月平均所定外労働時間欄が60時間以上の者が</t>
    </r>
    <phoneticPr fontId="35"/>
  </si>
  <si>
    <r>
      <rPr>
        <sz val="8"/>
        <color rgb="FF000000"/>
        <rFont val="ＭＳ ゴシック"/>
        <family val="3"/>
        <charset val="128"/>
      </rPr>
      <t>　</t>
    </r>
    <r>
      <rPr>
        <sz val="8"/>
        <rFont val="ＭＳ ゴシック"/>
        <family val="3"/>
        <charset val="128"/>
      </rPr>
      <t>いる</t>
    </r>
    <r>
      <rPr>
        <sz val="8"/>
        <color rgb="FF000000"/>
        <rFont val="ＭＳ ゴシック"/>
        <family val="3"/>
        <charset val="128"/>
      </rPr>
      <t>場合、２〈月平均所定外労働時間60時間以上の労働者の法定外労働時間〉にその者の法定外労働時間の状況を記載してください。</t>
    </r>
    <phoneticPr fontId="35"/>
  </si>
  <si>
    <r>
      <t>６　</t>
    </r>
    <r>
      <rPr>
        <sz val="8"/>
        <rFont val="ＭＳ ゴシック"/>
        <family val="3"/>
        <charset val="128"/>
      </rPr>
      <t>「</t>
    </r>
    <r>
      <rPr>
        <sz val="8"/>
        <color theme="1"/>
        <rFont val="ＭＳ ゴシック"/>
        <family val="3"/>
        <charset val="128"/>
      </rPr>
      <t>労働者数</t>
    </r>
    <r>
      <rPr>
        <sz val="8"/>
        <rFont val="ＭＳ ゴシック"/>
        <family val="3"/>
        <charset val="128"/>
      </rPr>
      <t>」の欄</t>
    </r>
    <r>
      <rPr>
        <sz val="8"/>
        <color theme="1"/>
        <rFont val="ＭＳ ゴシック"/>
        <family val="3"/>
        <charset val="128"/>
      </rPr>
      <t>は、歴月で記載する場合は各月の1日時点、賃金締切日で記載する場合は各月の賃金算定期間の初日時点で正社員として雇用している労働者数を</t>
    </r>
    <rPh sb="3" eb="6">
      <t>ロウドウシャ</t>
    </rPh>
    <rPh sb="6" eb="7">
      <t>スウ</t>
    </rPh>
    <rPh sb="9" eb="10">
      <t>ラン</t>
    </rPh>
    <rPh sb="12" eb="13">
      <t>レキ</t>
    </rPh>
    <rPh sb="13" eb="14">
      <t>ゲツ</t>
    </rPh>
    <rPh sb="15" eb="17">
      <t>キサイ</t>
    </rPh>
    <rPh sb="19" eb="21">
      <t>バアイ</t>
    </rPh>
    <rPh sb="22" eb="24">
      <t>カクツキ</t>
    </rPh>
    <rPh sb="26" eb="27">
      <t>ニチ</t>
    </rPh>
    <rPh sb="27" eb="29">
      <t>ジテン</t>
    </rPh>
    <rPh sb="30" eb="32">
      <t>チンギン</t>
    </rPh>
    <rPh sb="32" eb="33">
      <t>シ</t>
    </rPh>
    <rPh sb="33" eb="34">
      <t>キ</t>
    </rPh>
    <rPh sb="34" eb="35">
      <t>ビ</t>
    </rPh>
    <rPh sb="36" eb="38">
      <t>キサイ</t>
    </rPh>
    <rPh sb="40" eb="42">
      <t>バアイ</t>
    </rPh>
    <rPh sb="43" eb="45">
      <t>カクツキ</t>
    </rPh>
    <rPh sb="46" eb="48">
      <t>チンギン</t>
    </rPh>
    <rPh sb="48" eb="50">
      <t>サンテイ</t>
    </rPh>
    <rPh sb="50" eb="52">
      <t>キカン</t>
    </rPh>
    <rPh sb="53" eb="55">
      <t>ショニチ</t>
    </rPh>
    <rPh sb="55" eb="57">
      <t>ジテン</t>
    </rPh>
    <rPh sb="58" eb="61">
      <t>セイシャイン</t>
    </rPh>
    <phoneticPr fontId="35"/>
  </si>
  <si>
    <r>
      <t>　　</t>
    </r>
    <r>
      <rPr>
        <sz val="8"/>
        <rFont val="ＭＳ ゴシック"/>
        <family val="3"/>
        <charset val="128"/>
      </rPr>
      <t>「</t>
    </r>
    <r>
      <rPr>
        <sz val="8"/>
        <color theme="1"/>
        <rFont val="ＭＳ ゴシック"/>
        <family val="3"/>
        <charset val="128"/>
      </rPr>
      <t>労働者数計</t>
    </r>
    <r>
      <rPr>
        <sz val="8"/>
        <rFont val="ＭＳ ゴシック"/>
        <family val="3"/>
        <charset val="128"/>
      </rPr>
      <t>」の欄</t>
    </r>
    <r>
      <rPr>
        <sz val="8"/>
        <color theme="1"/>
        <rFont val="ＭＳ ゴシック"/>
        <family val="3"/>
        <charset val="128"/>
      </rPr>
      <t>は、各月毎の労働者数計を合計した数(延べ人数)を記載してください。</t>
    </r>
    <rPh sb="3" eb="6">
      <t>ロウドウシャ</t>
    </rPh>
    <rPh sb="6" eb="7">
      <t>スウ</t>
    </rPh>
    <rPh sb="7" eb="8">
      <t>ケイ</t>
    </rPh>
    <rPh sb="10" eb="11">
      <t>ラン</t>
    </rPh>
    <rPh sb="13" eb="15">
      <t>カクツキ</t>
    </rPh>
    <rPh sb="15" eb="16">
      <t>ゴト</t>
    </rPh>
    <rPh sb="17" eb="20">
      <t>ロウドウシャ</t>
    </rPh>
    <rPh sb="20" eb="22">
      <t>スウケイ</t>
    </rPh>
    <rPh sb="23" eb="25">
      <t>ゴウケイ</t>
    </rPh>
    <rPh sb="29" eb="30">
      <t>ノ</t>
    </rPh>
    <rPh sb="31" eb="33">
      <t>ニンズウ</t>
    </rPh>
    <phoneticPr fontId="35"/>
  </si>
  <si>
    <t>７　労働時間については、それぞれ時間数を記載してください（１時間30分の場合は1.5と記載し、小数点第２位以下を切り捨て。）。</t>
  </si>
  <si>
    <t>12　提出に当たっては、正社員の所定外労働時間が分かる賃金台帳等の写しをすべて提出してください。２．＜月平均所定外労働時間60時間以上の労働者の法定外労働時間＞</t>
    <rPh sb="3" eb="5">
      <t>テイシュツ</t>
    </rPh>
    <rPh sb="6" eb="7">
      <t>ア</t>
    </rPh>
    <rPh sb="12" eb="15">
      <t>セイシャイン</t>
    </rPh>
    <rPh sb="16" eb="19">
      <t>ショテイガイ</t>
    </rPh>
    <rPh sb="19" eb="21">
      <t>ロウドウ</t>
    </rPh>
    <rPh sb="21" eb="23">
      <t>ジカン</t>
    </rPh>
    <rPh sb="24" eb="25">
      <t>ワ</t>
    </rPh>
    <rPh sb="27" eb="29">
      <t>チンギン</t>
    </rPh>
    <rPh sb="29" eb="31">
      <t>ダイチョウ</t>
    </rPh>
    <rPh sb="31" eb="32">
      <t>トウ</t>
    </rPh>
    <rPh sb="33" eb="34">
      <t>ウツ</t>
    </rPh>
    <rPh sb="39" eb="41">
      <t>テイシュツ</t>
    </rPh>
    <phoneticPr fontId="35"/>
  </si>
  <si>
    <t>２　ここでいう「正社員」とは、直接雇用であり、期間の定めがなく、社内の他の雇用形態の労働者（役員を除く）に比べて高い責任を負いなが</t>
    <rPh sb="8" eb="11">
      <t>セイシャイン</t>
    </rPh>
    <phoneticPr fontId="35"/>
  </si>
  <si>
    <t xml:space="preserve">  　産前産後休業、育児休業等で労働実績が無かった者及び申請前事業年度に有給休暇を付与されていない者は除きます。</t>
    <phoneticPr fontId="35"/>
  </si>
  <si>
    <t>　　また、申請前事業年度に初めて有給休暇を付与された者についても算定対象から除いて差し支えありません。</t>
    <phoneticPr fontId="35"/>
  </si>
  <si>
    <t xml:space="preserve">  　加えて、一部の期間において労働実績がある産前産後休業・育児休業等の取得者も算定対象から除いて差し支えありません。  </t>
    <phoneticPr fontId="35"/>
  </si>
  <si>
    <t>３　氏名欄には、前事業年度に「正社員」として雇用されていた労働者の氏名を記載してください。</t>
    <rPh sb="2" eb="4">
      <t>シメイ</t>
    </rPh>
    <rPh sb="4" eb="5">
      <t>ラン</t>
    </rPh>
    <rPh sb="8" eb="11">
      <t>ゼンジギョウ</t>
    </rPh>
    <rPh sb="11" eb="13">
      <t>ネンド</t>
    </rPh>
    <rPh sb="15" eb="18">
      <t>セイシャイン</t>
    </rPh>
    <rPh sb="22" eb="24">
      <t>コヨウ</t>
    </rPh>
    <rPh sb="29" eb="32">
      <t>ロウドウシャ</t>
    </rPh>
    <rPh sb="33" eb="35">
      <t>シメイ</t>
    </rPh>
    <rPh sb="36" eb="38">
      <t>キサイ</t>
    </rPh>
    <phoneticPr fontId="35"/>
  </si>
  <si>
    <t>４　歴月、賃金締切日のいずれで記載してもかまいません。賃金締切日で記載する場合、申請前事業年度末日の属する賃金算定期間の賃金締切日</t>
    <rPh sb="2" eb="3">
      <t>レキ</t>
    </rPh>
    <rPh sb="3" eb="4">
      <t>ゲツ</t>
    </rPh>
    <rPh sb="5" eb="7">
      <t>チンギン</t>
    </rPh>
    <rPh sb="7" eb="8">
      <t>シ</t>
    </rPh>
    <rPh sb="8" eb="9">
      <t>キ</t>
    </rPh>
    <rPh sb="9" eb="10">
      <t>ビ</t>
    </rPh>
    <rPh sb="15" eb="17">
      <t>キサイ</t>
    </rPh>
    <rPh sb="27" eb="29">
      <t>チンギン</t>
    </rPh>
    <rPh sb="29" eb="31">
      <t>シメキリ</t>
    </rPh>
    <rPh sb="31" eb="32">
      <t>ビ</t>
    </rPh>
    <rPh sb="33" eb="35">
      <t>キサイ</t>
    </rPh>
    <rPh sb="37" eb="39">
      <t>バアイ</t>
    </rPh>
    <rPh sb="40" eb="43">
      <t>シンセイマエ</t>
    </rPh>
    <rPh sb="43" eb="45">
      <t>ジギョウ</t>
    </rPh>
    <rPh sb="45" eb="47">
      <t>ネンド</t>
    </rPh>
    <rPh sb="47" eb="49">
      <t>マツジツ</t>
    </rPh>
    <rPh sb="50" eb="51">
      <t>ゾク</t>
    </rPh>
    <rPh sb="53" eb="55">
      <t>チンギン</t>
    </rPh>
    <rPh sb="55" eb="57">
      <t>サンテイ</t>
    </rPh>
    <rPh sb="57" eb="59">
      <t>キカン</t>
    </rPh>
    <rPh sb="60" eb="62">
      <t>チンギン</t>
    </rPh>
    <rPh sb="62" eb="65">
      <t>シメキリビ</t>
    </rPh>
    <phoneticPr fontId="35"/>
  </si>
  <si>
    <t>５　有給休暇取得日数は、前事業年度に実際に取得した日数をいい、有給休暇付与日数には、前事業年度からの繰越し日数は含みません。</t>
    <rPh sb="2" eb="4">
      <t>ユウキュウ</t>
    </rPh>
    <rPh sb="4" eb="6">
      <t>キュウカ</t>
    </rPh>
    <rPh sb="6" eb="8">
      <t>シュトク</t>
    </rPh>
    <rPh sb="8" eb="10">
      <t>ニッスウ</t>
    </rPh>
    <rPh sb="12" eb="13">
      <t>マエ</t>
    </rPh>
    <rPh sb="13" eb="15">
      <t>ジギョウ</t>
    </rPh>
    <rPh sb="15" eb="17">
      <t>ネンド</t>
    </rPh>
    <rPh sb="18" eb="20">
      <t>ジッサイ</t>
    </rPh>
    <rPh sb="21" eb="23">
      <t>シュトク</t>
    </rPh>
    <rPh sb="25" eb="27">
      <t>ニッスウ</t>
    </rPh>
    <rPh sb="31" eb="33">
      <t>ユウキュウ</t>
    </rPh>
    <rPh sb="33" eb="35">
      <t>キュウカ</t>
    </rPh>
    <rPh sb="35" eb="37">
      <t>フヨ</t>
    </rPh>
    <rPh sb="37" eb="39">
      <t>ニッスウ</t>
    </rPh>
    <rPh sb="42" eb="45">
      <t>ゼンジギョウ</t>
    </rPh>
    <rPh sb="45" eb="47">
      <t>ネンド</t>
    </rPh>
    <rPh sb="50" eb="52">
      <t>クリコ</t>
    </rPh>
    <rPh sb="53" eb="55">
      <t>ニッスウ</t>
    </rPh>
    <phoneticPr fontId="35"/>
  </si>
  <si>
    <t>６　「(1)前事業年度の有給休暇取得日数」の欄の実績のみで認定基準を満たす場合、「(3)前事業年度の有給休暇に準ずる休暇取得日数」の欄の</t>
    <rPh sb="6" eb="7">
      <t>ゼン</t>
    </rPh>
    <rPh sb="7" eb="9">
      <t>ジギョウ</t>
    </rPh>
    <rPh sb="9" eb="11">
      <t>ネンド</t>
    </rPh>
    <rPh sb="12" eb="14">
      <t>ユウキュウ</t>
    </rPh>
    <rPh sb="14" eb="16">
      <t>キュウカ</t>
    </rPh>
    <rPh sb="16" eb="18">
      <t>シュトク</t>
    </rPh>
    <rPh sb="18" eb="19">
      <t>ニチ</t>
    </rPh>
    <rPh sb="19" eb="20">
      <t>カズ</t>
    </rPh>
    <rPh sb="22" eb="23">
      <t>ラン</t>
    </rPh>
    <rPh sb="24" eb="26">
      <t>ジッセキ</t>
    </rPh>
    <rPh sb="29" eb="31">
      <t>ニンテイ</t>
    </rPh>
    <rPh sb="31" eb="33">
      <t>キジュン</t>
    </rPh>
    <rPh sb="34" eb="35">
      <t>ミ</t>
    </rPh>
    <rPh sb="37" eb="39">
      <t>バアイ</t>
    </rPh>
    <rPh sb="44" eb="45">
      <t>ゼン</t>
    </rPh>
    <rPh sb="45" eb="47">
      <t>ジギョウ</t>
    </rPh>
    <rPh sb="47" eb="49">
      <t>ネンド</t>
    </rPh>
    <rPh sb="50" eb="52">
      <t>ユウキュウ</t>
    </rPh>
    <rPh sb="52" eb="54">
      <t>キュウカ</t>
    </rPh>
    <rPh sb="55" eb="56">
      <t>ジュン</t>
    </rPh>
    <rPh sb="58" eb="60">
      <t>キュウカ</t>
    </rPh>
    <rPh sb="60" eb="62">
      <t>シュトク</t>
    </rPh>
    <rPh sb="62" eb="64">
      <t>ニッスウ</t>
    </rPh>
    <rPh sb="66" eb="67">
      <t>ラン</t>
    </rPh>
    <phoneticPr fontId="35"/>
  </si>
  <si>
    <t>７　有給休暇に準ずる休暇とは、所定労働日でありながら、労働者が申請することにより使用者の指揮・命令の下に労働を提供する義務が免除さ</t>
    <phoneticPr fontId="35"/>
  </si>
  <si>
    <t>８　備考欄には、当該労働者についての有給休暇に関する特記事項（○月○日付入社等）があれば記載してください。</t>
    <rPh sb="2" eb="4">
      <t>ビコウ</t>
    </rPh>
    <rPh sb="4" eb="5">
      <t>ラン</t>
    </rPh>
    <rPh sb="18" eb="20">
      <t>ユウキュウ</t>
    </rPh>
    <rPh sb="20" eb="22">
      <t>キュウカ</t>
    </rPh>
    <rPh sb="32" eb="33">
      <t>ガツ</t>
    </rPh>
    <rPh sb="34" eb="35">
      <t>ニチ</t>
    </rPh>
    <rPh sb="35" eb="36">
      <t>ツ</t>
    </rPh>
    <rPh sb="36" eb="38">
      <t>ニュウシャ</t>
    </rPh>
    <rPh sb="38" eb="39">
      <t>トウ</t>
    </rPh>
    <phoneticPr fontId="35"/>
  </si>
  <si>
    <t>９　　「年平均取得率」の欄は、小数点第２位以下を切り捨てて記載してください。</t>
    <rPh sb="4" eb="5">
      <t>ネン</t>
    </rPh>
    <rPh sb="5" eb="7">
      <t>ヘイキン</t>
    </rPh>
    <rPh sb="7" eb="10">
      <t>シュトクリツ</t>
    </rPh>
    <rPh sb="12" eb="13">
      <t>ラン</t>
    </rPh>
    <rPh sb="15" eb="18">
      <t>ショウスウテン</t>
    </rPh>
    <rPh sb="18" eb="19">
      <t>ダイ</t>
    </rPh>
    <rPh sb="20" eb="23">
      <t>イイカ</t>
    </rPh>
    <rPh sb="24" eb="25">
      <t>キ</t>
    </rPh>
    <rPh sb="26" eb="27">
      <t>ス</t>
    </rPh>
    <rPh sb="29" eb="31">
      <t>キサイ</t>
    </rPh>
    <phoneticPr fontId="35"/>
  </si>
  <si>
    <t>認定申請の日の属する事業年度の前事業年度の状況について記載してください。</t>
    <rPh sb="0" eb="2">
      <t>ニンテイ</t>
    </rPh>
    <rPh sb="2" eb="4">
      <t>シンセイ</t>
    </rPh>
    <rPh sb="5" eb="6">
      <t>ヒ</t>
    </rPh>
    <rPh sb="7" eb="8">
      <t>ゾク</t>
    </rPh>
    <rPh sb="10" eb="12">
      <t>ジギョウ</t>
    </rPh>
    <rPh sb="12" eb="14">
      <t>ネンド</t>
    </rPh>
    <rPh sb="15" eb="16">
      <t>マエ</t>
    </rPh>
    <rPh sb="16" eb="18">
      <t>ジギョウ</t>
    </rPh>
    <rPh sb="18" eb="19">
      <t>ネン</t>
    </rPh>
    <rPh sb="19" eb="20">
      <t>ド</t>
    </rPh>
    <rPh sb="21" eb="23">
      <t>ジョウキョウ</t>
    </rPh>
    <rPh sb="27" eb="29">
      <t>キサイ</t>
    </rPh>
    <phoneticPr fontId="35"/>
  </si>
  <si>
    <t>ここでいう「正社員」とは、直接雇用であり、期間の定めがなく、社内の他の雇用形態の労働者（役員を除く）に比べて高い責任を負いながら業務に従事する労働者をいいます。「正社員」には短時間正社員を含むものとし、派遣業務に従事する者は含みません。</t>
    <rPh sb="6" eb="9">
      <t>セイシャイン</t>
    </rPh>
    <phoneticPr fontId="35"/>
  </si>
  <si>
    <t>産前産後休業、育児休業等で労働実績が無かった者及び申請前事業年度に有給休暇を付与されていない者は除きます。</t>
    <phoneticPr fontId="35"/>
  </si>
  <si>
    <t>氏名欄には、前事業年度に「正社員」として雇用されていた労働者の氏名を記載してください。</t>
    <rPh sb="0" eb="2">
      <t>シメイ</t>
    </rPh>
    <rPh sb="2" eb="3">
      <t>ラン</t>
    </rPh>
    <rPh sb="6" eb="9">
      <t>ゼンジギョウ</t>
    </rPh>
    <rPh sb="9" eb="11">
      <t>ネンド</t>
    </rPh>
    <rPh sb="13" eb="16">
      <t>セイシャイン</t>
    </rPh>
    <rPh sb="20" eb="22">
      <t>コヨウ</t>
    </rPh>
    <rPh sb="27" eb="30">
      <t>ロウドウシャ</t>
    </rPh>
    <rPh sb="31" eb="33">
      <t>シメイ</t>
    </rPh>
    <rPh sb="34" eb="36">
      <t>キサイ</t>
    </rPh>
    <phoneticPr fontId="35"/>
  </si>
  <si>
    <t>歴月、賃金締切日のいずれで記載してもかまいません。賃金締切日で記載する場合、申請前事業年度末日の属する賃金算定期間の賃金締切日から遡って１年間の状況について記載してください。</t>
    <rPh sb="0" eb="1">
      <t>レキ</t>
    </rPh>
    <rPh sb="1" eb="2">
      <t>ゲツ</t>
    </rPh>
    <rPh sb="3" eb="5">
      <t>チンギン</t>
    </rPh>
    <rPh sb="5" eb="6">
      <t>シ</t>
    </rPh>
    <rPh sb="6" eb="7">
      <t>キ</t>
    </rPh>
    <rPh sb="7" eb="8">
      <t>ビ</t>
    </rPh>
    <rPh sb="13" eb="15">
      <t>キサイ</t>
    </rPh>
    <rPh sb="25" eb="27">
      <t>チンギン</t>
    </rPh>
    <rPh sb="27" eb="29">
      <t>シメキリ</t>
    </rPh>
    <rPh sb="29" eb="30">
      <t>ビ</t>
    </rPh>
    <rPh sb="31" eb="33">
      <t>キサイ</t>
    </rPh>
    <rPh sb="35" eb="37">
      <t>バアイ</t>
    </rPh>
    <rPh sb="38" eb="41">
      <t>シンセイマエ</t>
    </rPh>
    <rPh sb="41" eb="43">
      <t>ジギョウ</t>
    </rPh>
    <rPh sb="43" eb="45">
      <t>ネンド</t>
    </rPh>
    <rPh sb="45" eb="47">
      <t>マツジツ</t>
    </rPh>
    <rPh sb="48" eb="49">
      <t>ゾク</t>
    </rPh>
    <rPh sb="51" eb="53">
      <t>チンギン</t>
    </rPh>
    <rPh sb="53" eb="55">
      <t>サンテイ</t>
    </rPh>
    <rPh sb="55" eb="57">
      <t>キカン</t>
    </rPh>
    <rPh sb="58" eb="60">
      <t>チンギン</t>
    </rPh>
    <rPh sb="60" eb="63">
      <t>シメキリビ</t>
    </rPh>
    <phoneticPr fontId="35"/>
  </si>
  <si>
    <t>有給休暇取得日数は、前事業年度に実際に取得した日数をいい、有給休暇付与日数には、前事業年度からの繰越し日数は含みません。</t>
    <rPh sb="0" eb="2">
      <t>ユウキュウ</t>
    </rPh>
    <rPh sb="2" eb="4">
      <t>キュウカ</t>
    </rPh>
    <rPh sb="4" eb="6">
      <t>シュトク</t>
    </rPh>
    <rPh sb="6" eb="8">
      <t>ニッスウ</t>
    </rPh>
    <rPh sb="10" eb="11">
      <t>マエ</t>
    </rPh>
    <rPh sb="11" eb="13">
      <t>ジギョウ</t>
    </rPh>
    <rPh sb="13" eb="15">
      <t>ネンド</t>
    </rPh>
    <rPh sb="16" eb="18">
      <t>ジッサイ</t>
    </rPh>
    <rPh sb="19" eb="21">
      <t>シュトク</t>
    </rPh>
    <rPh sb="23" eb="25">
      <t>ニッスウ</t>
    </rPh>
    <rPh sb="29" eb="31">
      <t>ユウキュウ</t>
    </rPh>
    <rPh sb="31" eb="33">
      <t>キュウカ</t>
    </rPh>
    <rPh sb="33" eb="35">
      <t>フヨ</t>
    </rPh>
    <rPh sb="35" eb="37">
      <t>ニッスウ</t>
    </rPh>
    <rPh sb="40" eb="43">
      <t>ゼンジギョウ</t>
    </rPh>
    <rPh sb="43" eb="45">
      <t>ネンド</t>
    </rPh>
    <rPh sb="48" eb="50">
      <t>クリコ</t>
    </rPh>
    <rPh sb="51" eb="53">
      <t>ニッスウ</t>
    </rPh>
    <phoneticPr fontId="35"/>
  </si>
  <si>
    <t>「(1)前事業年度の有給休暇取得日数」の欄の実績のみで認定基準を満たす場合、「(3)前事業年度の有給休暇に準ずる休暇取得日数」の欄の記載は不要です。
「(3)前事業年度の有給休暇に準ずる休暇取得日数」の欄に記載する場合は、２．についても記載するとともに、休暇の内容が分かる就業規則等の写しを提出してください。</t>
    <rPh sb="4" eb="5">
      <t>ゼン</t>
    </rPh>
    <rPh sb="5" eb="7">
      <t>ジギョウ</t>
    </rPh>
    <rPh sb="7" eb="9">
      <t>ネンド</t>
    </rPh>
    <rPh sb="10" eb="12">
      <t>ユウキュウ</t>
    </rPh>
    <rPh sb="12" eb="14">
      <t>キュウカ</t>
    </rPh>
    <rPh sb="14" eb="16">
      <t>シュトク</t>
    </rPh>
    <rPh sb="16" eb="17">
      <t>ニチ</t>
    </rPh>
    <rPh sb="17" eb="18">
      <t>カズ</t>
    </rPh>
    <rPh sb="20" eb="21">
      <t>ラン</t>
    </rPh>
    <rPh sb="22" eb="24">
      <t>ジッセキ</t>
    </rPh>
    <rPh sb="27" eb="29">
      <t>ニンテイ</t>
    </rPh>
    <rPh sb="29" eb="31">
      <t>キジュン</t>
    </rPh>
    <rPh sb="32" eb="33">
      <t>ミ</t>
    </rPh>
    <rPh sb="35" eb="37">
      <t>バアイ</t>
    </rPh>
    <rPh sb="42" eb="43">
      <t>ゼン</t>
    </rPh>
    <rPh sb="43" eb="45">
      <t>ジギョウ</t>
    </rPh>
    <rPh sb="45" eb="47">
      <t>ネンド</t>
    </rPh>
    <rPh sb="48" eb="50">
      <t>ユウキュウ</t>
    </rPh>
    <rPh sb="50" eb="52">
      <t>キュウカ</t>
    </rPh>
    <rPh sb="53" eb="54">
      <t>ジュン</t>
    </rPh>
    <rPh sb="56" eb="58">
      <t>キュウカ</t>
    </rPh>
    <rPh sb="58" eb="60">
      <t>シュトク</t>
    </rPh>
    <rPh sb="60" eb="62">
      <t>ニッスウ</t>
    </rPh>
    <rPh sb="64" eb="65">
      <t>ラン</t>
    </rPh>
    <phoneticPr fontId="35"/>
  </si>
  <si>
    <t>有給休暇に準ずる休暇とは、所定労働日でありながら、労働者が申請することにより使用者の指揮・命令の下に労働を提供する義務が免除され、この日分も給与が支給される（給与が控除されない。）ものであって、就業規則又は労働協約に規定され、かつ、毎年、正社員全員に付与されるものであるものをいいます(有給休暇に準ずる休暇の日数は、労働者１人当たり５日を上限とします。)。</t>
    <phoneticPr fontId="35"/>
  </si>
  <si>
    <t>備考欄には、当該労働者についての有給休暇に関する特記事項（○月○日付入社等）があれば記載してください。</t>
    <rPh sb="0" eb="2">
      <t>ビコウ</t>
    </rPh>
    <rPh sb="2" eb="3">
      <t>ラン</t>
    </rPh>
    <rPh sb="16" eb="18">
      <t>ユウキュウ</t>
    </rPh>
    <rPh sb="18" eb="20">
      <t>キュウカ</t>
    </rPh>
    <rPh sb="30" eb="31">
      <t>ガツ</t>
    </rPh>
    <rPh sb="32" eb="33">
      <t>ニチ</t>
    </rPh>
    <rPh sb="33" eb="34">
      <t>ツ</t>
    </rPh>
    <rPh sb="34" eb="36">
      <t>ニュウシャ</t>
    </rPh>
    <rPh sb="36" eb="37">
      <t>トウ</t>
    </rPh>
    <phoneticPr fontId="35"/>
  </si>
  <si>
    <t>「年平均取得率」の欄は、小数点第２位以下を切り捨てて記載してください。</t>
    <rPh sb="1" eb="2">
      <t>ネン</t>
    </rPh>
    <rPh sb="2" eb="4">
      <t>ヘイキン</t>
    </rPh>
    <rPh sb="4" eb="7">
      <t>シュトクリツ</t>
    </rPh>
    <rPh sb="9" eb="10">
      <t>ラン</t>
    </rPh>
    <rPh sb="12" eb="15">
      <t>ショウスウテン</t>
    </rPh>
    <rPh sb="15" eb="16">
      <t>ダイ</t>
    </rPh>
    <rPh sb="17" eb="20">
      <t>イイカ</t>
    </rPh>
    <rPh sb="21" eb="22">
      <t>キ</t>
    </rPh>
    <rPh sb="23" eb="24">
      <t>ス</t>
    </rPh>
    <rPh sb="26" eb="28">
      <t>キサイ</t>
    </rPh>
    <phoneticPr fontId="35"/>
  </si>
  <si>
    <t>提出にあたっては、正社員の有給休暇の取得実績が分かる賃金台帳又は出勤簿等の写しをすべて提出してください。</t>
    <rPh sb="0" eb="2">
      <t>テイシュツ</t>
    </rPh>
    <rPh sb="9" eb="12">
      <t>セイシャイン</t>
    </rPh>
    <rPh sb="13" eb="15">
      <t>ユウキュウ</t>
    </rPh>
    <rPh sb="15" eb="17">
      <t>キュウカ</t>
    </rPh>
    <rPh sb="18" eb="20">
      <t>シュトク</t>
    </rPh>
    <rPh sb="20" eb="22">
      <t>ジッセキ</t>
    </rPh>
    <rPh sb="23" eb="24">
      <t>ワ</t>
    </rPh>
    <rPh sb="26" eb="28">
      <t>チンギン</t>
    </rPh>
    <rPh sb="28" eb="30">
      <t>ダイチョウ</t>
    </rPh>
    <rPh sb="30" eb="31">
      <t>マタ</t>
    </rPh>
    <rPh sb="32" eb="35">
      <t>シュッキンボ</t>
    </rPh>
    <rPh sb="35" eb="36">
      <t>トウ</t>
    </rPh>
    <rPh sb="37" eb="38">
      <t>ウツ</t>
    </rPh>
    <rPh sb="43" eb="45">
      <t>テイシュツ</t>
    </rPh>
    <phoneticPr fontId="35"/>
  </si>
  <si>
    <t>なお、基準適合確認時においては、原則として賃金台帳、出勤簿等の添付書類は提出不要です。</t>
    <rPh sb="26" eb="29">
      <t>シュッキンボ</t>
    </rPh>
    <phoneticPr fontId="35"/>
  </si>
  <si>
    <t>本様式に記載する内容が含まれていれば、任意の様式で作成しても差し支えありません。</t>
    <rPh sb="0" eb="1">
      <t>ホン</t>
    </rPh>
    <rPh sb="1" eb="3">
      <t>ヨウシキ</t>
    </rPh>
    <rPh sb="4" eb="6">
      <t>キサイ</t>
    </rPh>
    <rPh sb="8" eb="10">
      <t>ナイヨウ</t>
    </rPh>
    <rPh sb="11" eb="12">
      <t>ガン</t>
    </rPh>
    <rPh sb="19" eb="21">
      <t>ニンイ</t>
    </rPh>
    <rPh sb="22" eb="24">
      <t>ヨウシキ</t>
    </rPh>
    <rPh sb="25" eb="27">
      <t>サクセイ</t>
    </rPh>
    <rPh sb="30" eb="31">
      <t>サ</t>
    </rPh>
    <rPh sb="32" eb="33">
      <t>ツカ</t>
    </rPh>
    <phoneticPr fontId="35"/>
  </si>
  <si>
    <t>育休取得者</t>
    <rPh sb="0" eb="2">
      <t>イクキュウ</t>
    </rPh>
    <rPh sb="2" eb="5">
      <t>シュトクシャ</t>
    </rPh>
    <phoneticPr fontId="35"/>
  </si>
  <si>
    <t>５　＜男性＞の出産日には、配偶者が出産した日付を記載してください。</t>
    <rPh sb="3" eb="5">
      <t>ダンセイ</t>
    </rPh>
    <rPh sb="7" eb="9">
      <t>シュッサン</t>
    </rPh>
    <rPh sb="9" eb="10">
      <t>ニチ</t>
    </rPh>
    <rPh sb="13" eb="16">
      <t>ハイグウシャ</t>
    </rPh>
    <rPh sb="17" eb="19">
      <t>シュッサン</t>
    </rPh>
    <rPh sb="21" eb="23">
      <t>ヒヅケ</t>
    </rPh>
    <rPh sb="24" eb="26">
      <t>キサイ</t>
    </rPh>
    <phoneticPr fontId="35"/>
  </si>
  <si>
    <t>６　＜女性＞の氏名欄には、出産した女性労働者について記載してください。</t>
    <rPh sb="3" eb="5">
      <t>ジョセイ</t>
    </rPh>
    <rPh sb="7" eb="9">
      <t>シメイ</t>
    </rPh>
    <rPh sb="9" eb="10">
      <t>ラン</t>
    </rPh>
    <rPh sb="13" eb="15">
      <t>シュッサン</t>
    </rPh>
    <rPh sb="26" eb="28">
      <t>キサイ</t>
    </rPh>
    <phoneticPr fontId="35"/>
  </si>
  <si>
    <t>７　育児休業等取得の有無欄には、当該労働者が育児休業等を取得した場合は「○」、取得しなかった場合は「×」を記載してください。</t>
    <rPh sb="2" eb="4">
      <t>イクジ</t>
    </rPh>
    <rPh sb="4" eb="6">
      <t>キュウギョウ</t>
    </rPh>
    <rPh sb="6" eb="7">
      <t>トウ</t>
    </rPh>
    <rPh sb="7" eb="9">
      <t>シュトク</t>
    </rPh>
    <rPh sb="10" eb="12">
      <t>ウム</t>
    </rPh>
    <rPh sb="12" eb="13">
      <t>ラン</t>
    </rPh>
    <rPh sb="16" eb="18">
      <t>トウガイ</t>
    </rPh>
    <rPh sb="18" eb="20">
      <t>ロウドウ</t>
    </rPh>
    <rPh sb="20" eb="21">
      <t>シャ</t>
    </rPh>
    <rPh sb="22" eb="24">
      <t>イクジ</t>
    </rPh>
    <rPh sb="24" eb="26">
      <t>キュウギョウ</t>
    </rPh>
    <rPh sb="26" eb="27">
      <t>トウ</t>
    </rPh>
    <rPh sb="28" eb="30">
      <t>シュトク</t>
    </rPh>
    <rPh sb="32" eb="34">
      <t>バアイ</t>
    </rPh>
    <rPh sb="39" eb="41">
      <t>シュトク</t>
    </rPh>
    <rPh sb="46" eb="48">
      <t>バアイ</t>
    </rPh>
    <rPh sb="53" eb="55">
      <t>キサイ</t>
    </rPh>
    <phoneticPr fontId="35"/>
  </si>
  <si>
    <t>８　育児休業等（予定）期間欄には、育児休業等の開始日及び終了日（申請時点において終了していない場合は終了予定日）を記載してくだ</t>
    <rPh sb="2" eb="4">
      <t>イクジ</t>
    </rPh>
    <rPh sb="4" eb="6">
      <t>キュウギョウ</t>
    </rPh>
    <rPh sb="6" eb="7">
      <t>トウ</t>
    </rPh>
    <rPh sb="8" eb="10">
      <t>ヨテイ</t>
    </rPh>
    <rPh sb="11" eb="13">
      <t>キカン</t>
    </rPh>
    <rPh sb="13" eb="14">
      <t>ラン</t>
    </rPh>
    <rPh sb="17" eb="19">
      <t>イクジ</t>
    </rPh>
    <rPh sb="19" eb="21">
      <t>キュウギョウ</t>
    </rPh>
    <rPh sb="21" eb="22">
      <t>トウ</t>
    </rPh>
    <rPh sb="23" eb="26">
      <t>カイシビ</t>
    </rPh>
    <rPh sb="26" eb="27">
      <t>オヨ</t>
    </rPh>
    <rPh sb="28" eb="31">
      <t>シュウリョウビ</t>
    </rPh>
    <rPh sb="32" eb="34">
      <t>シンセイ</t>
    </rPh>
    <rPh sb="34" eb="36">
      <t>ジテン</t>
    </rPh>
    <rPh sb="40" eb="42">
      <t>シュウリョウ</t>
    </rPh>
    <rPh sb="47" eb="49">
      <t>バアイ</t>
    </rPh>
    <rPh sb="50" eb="52">
      <t>シュウリョウ</t>
    </rPh>
    <rPh sb="52" eb="55">
      <t>ヨテイビ</t>
    </rPh>
    <rPh sb="57" eb="59">
      <t>キサイ</t>
    </rPh>
    <phoneticPr fontId="35"/>
  </si>
  <si>
    <t>９　備考欄には、当該労働者についての育児休業等に関する特記事項（産休後に職場復帰等）があれば記載してください。</t>
    <rPh sb="2" eb="4">
      <t>ビコウ</t>
    </rPh>
    <rPh sb="4" eb="5">
      <t>ラン</t>
    </rPh>
    <rPh sb="8" eb="10">
      <t>トウガイ</t>
    </rPh>
    <rPh sb="10" eb="13">
      <t>ロウドウシャ</t>
    </rPh>
    <rPh sb="18" eb="20">
      <t>イクジ</t>
    </rPh>
    <rPh sb="20" eb="22">
      <t>キュウギョウ</t>
    </rPh>
    <rPh sb="22" eb="23">
      <t>トウ</t>
    </rPh>
    <rPh sb="24" eb="25">
      <t>カン</t>
    </rPh>
    <rPh sb="27" eb="29">
      <t>トッキ</t>
    </rPh>
    <rPh sb="29" eb="31">
      <t>ジコウ</t>
    </rPh>
    <rPh sb="32" eb="34">
      <t>サンキュウ</t>
    </rPh>
    <rPh sb="34" eb="35">
      <t>ゴ</t>
    </rPh>
    <rPh sb="36" eb="38">
      <t>ショクバ</t>
    </rPh>
    <rPh sb="38" eb="40">
      <t>フッキ</t>
    </rPh>
    <rPh sb="40" eb="41">
      <t>トウ</t>
    </rPh>
    <rPh sb="46" eb="48">
      <t>キサイ</t>
    </rPh>
    <phoneticPr fontId="35"/>
  </si>
  <si>
    <t>10　「男性対象者」の欄については、認定申請の日の属する事業年度の直近３事業年度内において、配偶者が出産した男性労働者の数を記載</t>
    <rPh sb="4" eb="6">
      <t>ダンセイ</t>
    </rPh>
    <rPh sb="6" eb="9">
      <t>タイショウシャ</t>
    </rPh>
    <rPh sb="11" eb="12">
      <t>ラン</t>
    </rPh>
    <rPh sb="18" eb="20">
      <t>ニンテイ</t>
    </rPh>
    <rPh sb="20" eb="22">
      <t>シンセイ</t>
    </rPh>
    <rPh sb="23" eb="24">
      <t>ニチ</t>
    </rPh>
    <rPh sb="25" eb="26">
      <t>ゾク</t>
    </rPh>
    <rPh sb="28" eb="30">
      <t>ジギョウ</t>
    </rPh>
    <rPh sb="30" eb="32">
      <t>ネンド</t>
    </rPh>
    <rPh sb="33" eb="35">
      <t>チョッキン</t>
    </rPh>
    <rPh sb="36" eb="38">
      <t>ジギョウ</t>
    </rPh>
    <rPh sb="38" eb="40">
      <t>ネンド</t>
    </rPh>
    <rPh sb="40" eb="41">
      <t>ナイ</t>
    </rPh>
    <rPh sb="46" eb="49">
      <t>ハイグウシャ</t>
    </rPh>
    <rPh sb="50" eb="52">
      <t>シュッサン</t>
    </rPh>
    <rPh sb="54" eb="56">
      <t>ダンセイ</t>
    </rPh>
    <rPh sb="56" eb="59">
      <t>ロウドウシャ</t>
    </rPh>
    <rPh sb="60" eb="61">
      <t>カズ</t>
    </rPh>
    <rPh sb="62" eb="64">
      <t>キサイ</t>
    </rPh>
    <phoneticPr fontId="35"/>
  </si>
  <si>
    <t>11　「女性対象者」の欄については、認定申請の日の属する事業年度の直近３事業年度内において、出産した女性労働者の数を記載してくだ</t>
    <rPh sb="40" eb="41">
      <t>ナイ</t>
    </rPh>
    <rPh sb="46" eb="48">
      <t>シュッサン</t>
    </rPh>
    <rPh sb="50" eb="52">
      <t>ジョセイ</t>
    </rPh>
    <rPh sb="52" eb="55">
      <t>ロウドウシャ</t>
    </rPh>
    <rPh sb="56" eb="57">
      <t>カズ</t>
    </rPh>
    <phoneticPr fontId="35"/>
  </si>
  <si>
    <t>12　「育休取得者」の欄については、認定申請の日の属する事業年度の直近３事業年度内において、育児休業等を取得した労働者の数を記載</t>
    <rPh sb="5" eb="7">
      <t>イクキュウ</t>
    </rPh>
    <rPh sb="7" eb="10">
      <t>シュトクシャ</t>
    </rPh>
    <rPh sb="12" eb="13">
      <t>ラン</t>
    </rPh>
    <rPh sb="40" eb="41">
      <t>ナイ</t>
    </rPh>
    <rPh sb="46" eb="48">
      <t>イクジ</t>
    </rPh>
    <rPh sb="48" eb="50">
      <t>キュウギョウ</t>
    </rPh>
    <rPh sb="50" eb="51">
      <t>トウ</t>
    </rPh>
    <rPh sb="52" eb="54">
      <t>シュトク</t>
    </rPh>
    <rPh sb="56" eb="58">
      <t>ロウドウ</t>
    </rPh>
    <rPh sb="58" eb="59">
      <t>シャ</t>
    </rPh>
    <rPh sb="60" eb="61">
      <t>カズ</t>
    </rPh>
    <phoneticPr fontId="35"/>
  </si>
  <si>
    <t>13　「男性取得率」及び「女性取得率」の欄については、小数点第２位以下を切り捨てて記載してください。</t>
    <rPh sb="4" eb="6">
      <t>ダンセイ</t>
    </rPh>
    <rPh sb="6" eb="9">
      <t>シュトクリツ</t>
    </rPh>
    <rPh sb="10" eb="11">
      <t>オヨ</t>
    </rPh>
    <rPh sb="13" eb="15">
      <t>ジョセイ</t>
    </rPh>
    <rPh sb="15" eb="18">
      <t>シュトクリツ</t>
    </rPh>
    <rPh sb="20" eb="21">
      <t>ラン</t>
    </rPh>
    <rPh sb="27" eb="30">
      <t>ショウスウテン</t>
    </rPh>
    <rPh sb="30" eb="31">
      <t>ダイ</t>
    </rPh>
    <rPh sb="32" eb="33">
      <t>イ</t>
    </rPh>
    <rPh sb="33" eb="35">
      <t>イカ</t>
    </rPh>
    <rPh sb="36" eb="37">
      <t>キ</t>
    </rPh>
    <rPh sb="38" eb="39">
      <t>ス</t>
    </rPh>
    <rPh sb="41" eb="43">
      <t>キサイ</t>
    </rPh>
    <phoneticPr fontId="35"/>
  </si>
  <si>
    <t>14　提出に当たっては、本報告書に記載している労働者の賃金台帳又は出勤簿の写しをご提出ください。</t>
    <rPh sb="3" eb="5">
      <t>テイシュツ</t>
    </rPh>
    <rPh sb="6" eb="7">
      <t>ア</t>
    </rPh>
    <rPh sb="12" eb="13">
      <t>ホン</t>
    </rPh>
    <rPh sb="13" eb="16">
      <t>ホウコクショ</t>
    </rPh>
    <rPh sb="17" eb="19">
      <t>キサイ</t>
    </rPh>
    <rPh sb="23" eb="26">
      <t>ロウドウシャ</t>
    </rPh>
    <rPh sb="27" eb="29">
      <t>チンギン</t>
    </rPh>
    <rPh sb="29" eb="31">
      <t>ダイチョウ</t>
    </rPh>
    <rPh sb="31" eb="32">
      <t>マタ</t>
    </rPh>
    <rPh sb="33" eb="35">
      <t>シュッキン</t>
    </rPh>
    <rPh sb="35" eb="36">
      <t>ボ</t>
    </rPh>
    <rPh sb="37" eb="38">
      <t>ウツ</t>
    </rPh>
    <rPh sb="41" eb="43">
      <t>テイシュツ</t>
    </rPh>
    <phoneticPr fontId="35"/>
  </si>
  <si>
    <t>15　本様式に記載する内容が含まれていれば、任意の様式で作成しても差し支えありません。</t>
    <rPh sb="3" eb="4">
      <t>ホン</t>
    </rPh>
    <rPh sb="4" eb="6">
      <t>ヨウシキ</t>
    </rPh>
    <rPh sb="7" eb="9">
      <t>キサイ</t>
    </rPh>
    <rPh sb="11" eb="13">
      <t>ナイヨウ</t>
    </rPh>
    <rPh sb="14" eb="15">
      <t>ガン</t>
    </rPh>
    <rPh sb="22" eb="24">
      <t>ニンイ</t>
    </rPh>
    <rPh sb="25" eb="27">
      <t>ヨウシキ</t>
    </rPh>
    <rPh sb="28" eb="30">
      <t>サクセイ</t>
    </rPh>
    <rPh sb="33" eb="34">
      <t>サ</t>
    </rPh>
    <rPh sb="35" eb="36">
      <t>ツカ</t>
    </rPh>
    <phoneticPr fontId="35"/>
  </si>
  <si>
    <t>認定申請の日の属する事業年度の直近３年度の状況について記載してください。</t>
    <rPh sb="15" eb="17">
      <t>チョッキン</t>
    </rPh>
    <phoneticPr fontId="35"/>
  </si>
  <si>
    <t>１ 　認定申請の日の属する事業年度の直近３年度の状況について記載してください。</t>
    <rPh sb="18" eb="20">
      <t>チョッキン</t>
    </rPh>
    <phoneticPr fontId="35"/>
  </si>
  <si>
    <t>２ 　ここでいう</t>
    <phoneticPr fontId="35"/>
  </si>
  <si>
    <t>ここでいう「育児休業等」とは、育児休業、介護休業等育児又は家族介護を行う労働者の福祉に関する法律（平成３年法律第76号）第２条第１号に規定する原則として１歳未満の子を育てる従業員を対象とした育児休業、同法第23条第２項に規定する３歳未満の子を育てる従業員を対象とした休業、同法第24条第１項に規定する小学校就学前の子を育てる従業員を対象とした休業をいいます。</t>
    <rPh sb="6" eb="8">
      <t>イクジ</t>
    </rPh>
    <rPh sb="8" eb="10">
      <t>キュウギョウ</t>
    </rPh>
    <rPh sb="10" eb="11">
      <t>トウ</t>
    </rPh>
    <phoneticPr fontId="35"/>
  </si>
  <si>
    <t>３　 歴月、賃金締切日のいずれで記載してもかまいません。賃金締切日で記載する場合、申請前事業年度末日の属する賃金算定期間の賃金締</t>
    <rPh sb="3" eb="4">
      <t>レキ</t>
    </rPh>
    <rPh sb="4" eb="5">
      <t>ゲツ</t>
    </rPh>
    <rPh sb="6" eb="8">
      <t>チンギン</t>
    </rPh>
    <rPh sb="8" eb="9">
      <t>シ</t>
    </rPh>
    <rPh sb="9" eb="10">
      <t>キ</t>
    </rPh>
    <rPh sb="10" eb="11">
      <t>ビ</t>
    </rPh>
    <rPh sb="16" eb="18">
      <t>キサイ</t>
    </rPh>
    <rPh sb="28" eb="30">
      <t>チンギン</t>
    </rPh>
    <rPh sb="30" eb="32">
      <t>シメキリ</t>
    </rPh>
    <rPh sb="32" eb="33">
      <t>ビ</t>
    </rPh>
    <rPh sb="34" eb="36">
      <t>キサイ</t>
    </rPh>
    <rPh sb="38" eb="40">
      <t>バアイ</t>
    </rPh>
    <rPh sb="41" eb="44">
      <t>シンセイマエ</t>
    </rPh>
    <rPh sb="44" eb="46">
      <t>ジギョウ</t>
    </rPh>
    <rPh sb="46" eb="48">
      <t>ネンド</t>
    </rPh>
    <rPh sb="48" eb="50">
      <t>マツジツ</t>
    </rPh>
    <rPh sb="51" eb="52">
      <t>ゾク</t>
    </rPh>
    <rPh sb="54" eb="56">
      <t>チンギン</t>
    </rPh>
    <rPh sb="56" eb="58">
      <t>サンテイ</t>
    </rPh>
    <rPh sb="58" eb="60">
      <t>キカン</t>
    </rPh>
    <rPh sb="61" eb="63">
      <t>チンギン</t>
    </rPh>
    <phoneticPr fontId="35"/>
  </si>
  <si>
    <t>歴月、賃金締切日のいずれで記載してもかまいません。賃金締切日で記載する場合、申請前事業年度末日の属する賃金算定期間の賃金締切日から遡って３年間の状況について記載してください。</t>
    <rPh sb="0" eb="1">
      <t>レキ</t>
    </rPh>
    <rPh sb="1" eb="2">
      <t>ゲツ</t>
    </rPh>
    <rPh sb="3" eb="5">
      <t>チンギン</t>
    </rPh>
    <rPh sb="5" eb="6">
      <t>シ</t>
    </rPh>
    <rPh sb="6" eb="7">
      <t>キ</t>
    </rPh>
    <rPh sb="7" eb="8">
      <t>ビ</t>
    </rPh>
    <rPh sb="13" eb="15">
      <t>キサイ</t>
    </rPh>
    <rPh sb="25" eb="27">
      <t>チンギン</t>
    </rPh>
    <rPh sb="27" eb="29">
      <t>シメキリ</t>
    </rPh>
    <rPh sb="29" eb="30">
      <t>ビ</t>
    </rPh>
    <rPh sb="31" eb="33">
      <t>キサイ</t>
    </rPh>
    <rPh sb="35" eb="37">
      <t>バアイ</t>
    </rPh>
    <rPh sb="38" eb="41">
      <t>シンセイマエ</t>
    </rPh>
    <rPh sb="41" eb="43">
      <t>ジギョウ</t>
    </rPh>
    <rPh sb="43" eb="45">
      <t>ネンド</t>
    </rPh>
    <rPh sb="45" eb="47">
      <t>マツジツ</t>
    </rPh>
    <rPh sb="48" eb="49">
      <t>ゾク</t>
    </rPh>
    <rPh sb="51" eb="53">
      <t>チンギン</t>
    </rPh>
    <rPh sb="53" eb="55">
      <t>サンテイ</t>
    </rPh>
    <rPh sb="55" eb="57">
      <t>キカン</t>
    </rPh>
    <rPh sb="58" eb="60">
      <t>チンギン</t>
    </rPh>
    <phoneticPr fontId="35"/>
  </si>
  <si>
    <t>４ 　＜男性＞の氏名欄には、配偶者が出産した男性労働者について記載してください。</t>
    <rPh sb="4" eb="6">
      <t>ダンセイ</t>
    </rPh>
    <rPh sb="8" eb="10">
      <t>シメイ</t>
    </rPh>
    <rPh sb="10" eb="11">
      <t>ラン</t>
    </rPh>
    <rPh sb="14" eb="17">
      <t>ハイグウシャ</t>
    </rPh>
    <rPh sb="31" eb="33">
      <t>キサイ</t>
    </rPh>
    <phoneticPr fontId="35"/>
  </si>
  <si>
    <t>＜男性＞の氏名欄には、配偶者が出産した男性労働者について記載してください。</t>
    <rPh sb="1" eb="3">
      <t>ダンセイ</t>
    </rPh>
    <rPh sb="5" eb="7">
      <t>シメイ</t>
    </rPh>
    <rPh sb="7" eb="8">
      <t>ラン</t>
    </rPh>
    <rPh sb="11" eb="14">
      <t>ハイグウシャ</t>
    </rPh>
    <rPh sb="28" eb="30">
      <t>キサイ</t>
    </rPh>
    <phoneticPr fontId="35"/>
  </si>
  <si>
    <t>＜男性＞の出産日には、配偶者が出産した日付を記載してください。</t>
    <rPh sb="1" eb="3">
      <t>ダンセイ</t>
    </rPh>
    <rPh sb="5" eb="7">
      <t>シュッサン</t>
    </rPh>
    <rPh sb="7" eb="8">
      <t>ニチ</t>
    </rPh>
    <rPh sb="11" eb="14">
      <t>ハイグウシャ</t>
    </rPh>
    <rPh sb="15" eb="17">
      <t>シュッサン</t>
    </rPh>
    <rPh sb="19" eb="21">
      <t>ヒヅケ</t>
    </rPh>
    <rPh sb="22" eb="24">
      <t>キサイ</t>
    </rPh>
    <phoneticPr fontId="35"/>
  </si>
  <si>
    <t>＜女性＞の氏名欄には、出産した女性労働者について記載してください。</t>
    <rPh sb="1" eb="3">
      <t>ジョセイ</t>
    </rPh>
    <rPh sb="5" eb="7">
      <t>シメイ</t>
    </rPh>
    <rPh sb="7" eb="8">
      <t>ラン</t>
    </rPh>
    <rPh sb="11" eb="13">
      <t>シュッサン</t>
    </rPh>
    <rPh sb="24" eb="26">
      <t>キサイ</t>
    </rPh>
    <phoneticPr fontId="35"/>
  </si>
  <si>
    <t>育児休業等取得の有無欄には、当該労働者が育児休業等を取得した場合は「○」、取得しなかった場合は「×」を記載してください。</t>
    <rPh sb="0" eb="2">
      <t>イクジ</t>
    </rPh>
    <rPh sb="2" eb="4">
      <t>キュウギョウ</t>
    </rPh>
    <rPh sb="4" eb="5">
      <t>トウ</t>
    </rPh>
    <rPh sb="5" eb="7">
      <t>シュトク</t>
    </rPh>
    <rPh sb="8" eb="10">
      <t>ウム</t>
    </rPh>
    <rPh sb="10" eb="11">
      <t>ラン</t>
    </rPh>
    <rPh sb="14" eb="16">
      <t>トウガイ</t>
    </rPh>
    <rPh sb="16" eb="18">
      <t>ロウドウ</t>
    </rPh>
    <rPh sb="18" eb="19">
      <t>シャ</t>
    </rPh>
    <rPh sb="20" eb="22">
      <t>イクジ</t>
    </rPh>
    <rPh sb="22" eb="24">
      <t>キュウギョウ</t>
    </rPh>
    <rPh sb="24" eb="25">
      <t>トウ</t>
    </rPh>
    <rPh sb="26" eb="28">
      <t>シュトク</t>
    </rPh>
    <rPh sb="30" eb="32">
      <t>バアイ</t>
    </rPh>
    <rPh sb="37" eb="39">
      <t>シュトク</t>
    </rPh>
    <rPh sb="44" eb="46">
      <t>バアイ</t>
    </rPh>
    <rPh sb="51" eb="53">
      <t>キサイ</t>
    </rPh>
    <phoneticPr fontId="35"/>
  </si>
  <si>
    <t>育児休業等（予定）期間欄には、育児休業等の開始日及び終了日（申請時点において終了していない場合は終了予定日）を記載してください。</t>
    <rPh sb="0" eb="2">
      <t>イクジ</t>
    </rPh>
    <rPh sb="2" eb="4">
      <t>キュウギョウ</t>
    </rPh>
    <rPh sb="4" eb="5">
      <t>トウ</t>
    </rPh>
    <rPh sb="6" eb="8">
      <t>ヨテイ</t>
    </rPh>
    <rPh sb="9" eb="11">
      <t>キカン</t>
    </rPh>
    <rPh sb="11" eb="12">
      <t>ラン</t>
    </rPh>
    <rPh sb="15" eb="17">
      <t>イクジ</t>
    </rPh>
    <rPh sb="17" eb="19">
      <t>キュウギョウ</t>
    </rPh>
    <rPh sb="19" eb="20">
      <t>トウ</t>
    </rPh>
    <rPh sb="21" eb="24">
      <t>カイシビ</t>
    </rPh>
    <rPh sb="24" eb="25">
      <t>オヨ</t>
    </rPh>
    <rPh sb="26" eb="29">
      <t>シュウリョウビ</t>
    </rPh>
    <rPh sb="30" eb="32">
      <t>シンセイ</t>
    </rPh>
    <rPh sb="32" eb="34">
      <t>ジテン</t>
    </rPh>
    <rPh sb="38" eb="40">
      <t>シュウリョウ</t>
    </rPh>
    <rPh sb="45" eb="47">
      <t>バアイ</t>
    </rPh>
    <rPh sb="48" eb="50">
      <t>シュウリョウ</t>
    </rPh>
    <rPh sb="50" eb="53">
      <t>ヨテイビ</t>
    </rPh>
    <rPh sb="55" eb="57">
      <t>キサイ</t>
    </rPh>
    <phoneticPr fontId="35"/>
  </si>
  <si>
    <t>備考欄には、当該労働者についての育児休業等に関する特記事項（産休後に職場復帰等）があれば記載してください。</t>
    <rPh sb="0" eb="2">
      <t>ビコウ</t>
    </rPh>
    <rPh sb="2" eb="3">
      <t>ラン</t>
    </rPh>
    <rPh sb="6" eb="8">
      <t>トウガイ</t>
    </rPh>
    <rPh sb="8" eb="11">
      <t>ロウドウシャ</t>
    </rPh>
    <rPh sb="16" eb="18">
      <t>イクジ</t>
    </rPh>
    <rPh sb="18" eb="20">
      <t>キュウギョウ</t>
    </rPh>
    <rPh sb="20" eb="21">
      <t>トウ</t>
    </rPh>
    <rPh sb="22" eb="23">
      <t>カン</t>
    </rPh>
    <rPh sb="25" eb="27">
      <t>トッキ</t>
    </rPh>
    <rPh sb="27" eb="29">
      <t>ジコウ</t>
    </rPh>
    <rPh sb="30" eb="32">
      <t>サンキュウ</t>
    </rPh>
    <rPh sb="32" eb="33">
      <t>ゴ</t>
    </rPh>
    <rPh sb="34" eb="36">
      <t>ショクバ</t>
    </rPh>
    <rPh sb="36" eb="38">
      <t>フッキ</t>
    </rPh>
    <rPh sb="38" eb="39">
      <t>トウ</t>
    </rPh>
    <rPh sb="44" eb="46">
      <t>キサイ</t>
    </rPh>
    <phoneticPr fontId="35"/>
  </si>
  <si>
    <t>「男性対象者」の欄については、認定申請の日の属する事業年度の直近３事業年度内において、配偶者が出産した男性労働者の数を記載してください。</t>
    <rPh sb="1" eb="3">
      <t>ダンセイ</t>
    </rPh>
    <rPh sb="3" eb="6">
      <t>タイショウシャ</t>
    </rPh>
    <rPh sb="8" eb="9">
      <t>ラン</t>
    </rPh>
    <rPh sb="15" eb="17">
      <t>ニンテイ</t>
    </rPh>
    <rPh sb="17" eb="19">
      <t>シンセイ</t>
    </rPh>
    <rPh sb="20" eb="21">
      <t>ニチ</t>
    </rPh>
    <rPh sb="22" eb="23">
      <t>ゾク</t>
    </rPh>
    <rPh sb="25" eb="27">
      <t>ジギョウ</t>
    </rPh>
    <rPh sb="27" eb="29">
      <t>ネンド</t>
    </rPh>
    <rPh sb="30" eb="32">
      <t>チョッキン</t>
    </rPh>
    <rPh sb="33" eb="35">
      <t>ジギョウ</t>
    </rPh>
    <rPh sb="35" eb="37">
      <t>ネンド</t>
    </rPh>
    <rPh sb="37" eb="38">
      <t>ナイ</t>
    </rPh>
    <rPh sb="43" eb="46">
      <t>ハイグウシャ</t>
    </rPh>
    <rPh sb="47" eb="49">
      <t>シュッサン</t>
    </rPh>
    <rPh sb="51" eb="53">
      <t>ダンセイ</t>
    </rPh>
    <rPh sb="53" eb="56">
      <t>ロウドウシャ</t>
    </rPh>
    <rPh sb="57" eb="58">
      <t>カズ</t>
    </rPh>
    <rPh sb="59" eb="61">
      <t>キサイ</t>
    </rPh>
    <phoneticPr fontId="35"/>
  </si>
  <si>
    <t>「女性対象者」の欄については、認定申請の日の属する事業年度の直近３事業年度内において、出産した女性労働者の数を記載してください。</t>
    <rPh sb="37" eb="38">
      <t>ナイ</t>
    </rPh>
    <rPh sb="43" eb="45">
      <t>シュッサン</t>
    </rPh>
    <rPh sb="47" eb="49">
      <t>ジョセイ</t>
    </rPh>
    <rPh sb="49" eb="52">
      <t>ロウドウシャ</t>
    </rPh>
    <rPh sb="53" eb="54">
      <t>カズ</t>
    </rPh>
    <phoneticPr fontId="35"/>
  </si>
  <si>
    <t>「育休取得者」の欄については、認定申請の日の属する事業年度の直近３事業年度内において、育児休業等を取得した労働者の数を記載してください。</t>
    <rPh sb="2" eb="4">
      <t>イクキュウ</t>
    </rPh>
    <rPh sb="4" eb="7">
      <t>シュトクシャ</t>
    </rPh>
    <rPh sb="9" eb="10">
      <t>ラン</t>
    </rPh>
    <rPh sb="37" eb="38">
      <t>ナイ</t>
    </rPh>
    <rPh sb="43" eb="45">
      <t>イクジ</t>
    </rPh>
    <rPh sb="45" eb="47">
      <t>キュウギョウ</t>
    </rPh>
    <rPh sb="47" eb="48">
      <t>トウ</t>
    </rPh>
    <rPh sb="49" eb="51">
      <t>シュトク</t>
    </rPh>
    <rPh sb="53" eb="55">
      <t>ロウドウ</t>
    </rPh>
    <rPh sb="55" eb="56">
      <t>シャ</t>
    </rPh>
    <rPh sb="57" eb="58">
      <t>カズ</t>
    </rPh>
    <phoneticPr fontId="35"/>
  </si>
  <si>
    <t>「男性取得率」及び「女性取得率」の欄については、小数点第２位以下を切り捨てて記載してください。</t>
    <rPh sb="1" eb="3">
      <t>ダンセイ</t>
    </rPh>
    <rPh sb="3" eb="6">
      <t>シュトクリツ</t>
    </rPh>
    <rPh sb="7" eb="8">
      <t>オヨ</t>
    </rPh>
    <rPh sb="10" eb="12">
      <t>ジョセイ</t>
    </rPh>
    <rPh sb="12" eb="15">
      <t>シュトクリツ</t>
    </rPh>
    <rPh sb="17" eb="18">
      <t>ラン</t>
    </rPh>
    <rPh sb="24" eb="27">
      <t>ショウスウテン</t>
    </rPh>
    <rPh sb="27" eb="28">
      <t>ダイ</t>
    </rPh>
    <rPh sb="29" eb="30">
      <t>イ</t>
    </rPh>
    <rPh sb="30" eb="32">
      <t>イカ</t>
    </rPh>
    <rPh sb="33" eb="34">
      <t>キ</t>
    </rPh>
    <rPh sb="35" eb="36">
      <t>ス</t>
    </rPh>
    <rPh sb="38" eb="40">
      <t>キサイ</t>
    </rPh>
    <phoneticPr fontId="35"/>
  </si>
  <si>
    <t>提出に当たっては、本報告書に記載している労働者の賃金台帳又は出勤簿の写しをご提出ください。</t>
    <rPh sb="0" eb="2">
      <t>テイシュツ</t>
    </rPh>
    <rPh sb="3" eb="4">
      <t>ア</t>
    </rPh>
    <rPh sb="9" eb="10">
      <t>ホン</t>
    </rPh>
    <rPh sb="10" eb="13">
      <t>ホウコクショ</t>
    </rPh>
    <rPh sb="14" eb="16">
      <t>キサイ</t>
    </rPh>
    <rPh sb="20" eb="23">
      <t>ロウドウシャ</t>
    </rPh>
    <rPh sb="24" eb="26">
      <t>チンギン</t>
    </rPh>
    <rPh sb="26" eb="28">
      <t>ダイチョウ</t>
    </rPh>
    <rPh sb="28" eb="29">
      <t>マタ</t>
    </rPh>
    <rPh sb="30" eb="32">
      <t>シュッキン</t>
    </rPh>
    <rPh sb="32" eb="33">
      <t>ボ</t>
    </rPh>
    <rPh sb="34" eb="35">
      <t>ウツ</t>
    </rPh>
    <rPh sb="38" eb="40">
      <t>テイシュツ</t>
    </rPh>
    <phoneticPr fontId="35"/>
  </si>
  <si>
    <t>▼直近３事業年度が確認対象期間です。</t>
    <rPh sb="1" eb="3">
      <t>チョッキン</t>
    </rPh>
    <rPh sb="4" eb="6">
      <t>ジギョウ</t>
    </rPh>
    <rPh sb="6" eb="8">
      <t>ネンド</t>
    </rPh>
    <rPh sb="9" eb="11">
      <t>カクニン</t>
    </rPh>
    <rPh sb="11" eb="13">
      <t>タイショウ</t>
    </rPh>
    <rPh sb="13" eb="15">
      <t>キカン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</si>
</sst>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
    <numFmt numFmtId="177" formatCode="0_);[Red]\(0\)"/>
    <numFmt numFmtId="178" formatCode="&quot;平&quot;&quot;成&quot;0&quot;年&quot;&quot;度&quot;"/>
    <numFmt numFmtId="179" formatCode="0.0_);[Red]\(0.0\)"/>
    <numFmt numFmtId="180" formatCode="yyyy/mm/dd"/>
    <numFmt numFmtId="181" formatCode="0_ "/>
    <numFmt numFmtId="182" formatCode="yyyy&quot;(&quot;[$-411]ggge&quot;)年&quot;m&quot;月&quot;d&quot;日&quot;;@"/>
    <numFmt numFmtId="183" formatCode="[$-411]ggge&quot;年&quot;m&quot;月&quot;d&quot;日&quot;;@"/>
    <numFmt numFmtId="184" formatCode="0.0"/>
    <numFmt numFmtId="185" formatCode="0.0_ "/>
    <numFmt numFmtId="186" formatCode="0&quot;人&quot;"/>
    <numFmt numFmtId="187" formatCode="0.0&quot;時間&quot;\ "/>
    <numFmt numFmtId="188" formatCode="0.0&quot;日&quot;"/>
    <numFmt numFmtId="189" formatCode="&quot;合計(A)　　&quot;0"/>
    <numFmt numFmtId="190" formatCode="&quot;(B)　　&quot;0.0"/>
    <numFmt numFmtId="191" formatCode="&quot;(C)　　&quot;0"/>
    <numFmt numFmtId="192" formatCode="&quot;(D)　　&quot;0.0"/>
    <numFmt numFmtId="193" formatCode="0&quot;名&quot;"/>
    <numFmt numFmtId="194" formatCode="[&lt;=999]000;[&lt;=9999]000\-00;000\-0000"/>
    <numFmt numFmtId="195" formatCode="000"/>
    <numFmt numFmtId="196" formatCode="&quot;※&quot;yyyy/m/d&quot;～&quot;"/>
  </numFmts>
  <fonts count="95">
    <font>
      <sz val="11"/>
      <color indexed="8"/>
      <name val="MS ゴシック"/>
      <family val="3"/>
      <charset val="128"/>
    </font>
    <font>
      <sz val="11"/>
      <color theme="1"/>
      <name val="游ゴシック"/>
      <family val="2"/>
      <charset val="128"/>
      <scheme val="minor"/>
    </font>
    <font>
      <sz val="11"/>
      <color theme="1"/>
      <name val="游ゴシック"/>
      <family val="2"/>
      <charset val="128"/>
      <scheme val="minor"/>
    </font>
    <font>
      <sz val="6"/>
      <name val="MS ゴシック"/>
      <family val="3"/>
      <charset val="128"/>
    </font>
    <font>
      <sz val="8"/>
      <color indexed="8"/>
      <name val="ＭＳ ゴシック"/>
      <family val="3"/>
      <charset val="128"/>
    </font>
    <font>
      <sz val="8"/>
      <name val="ＭＳ ゴシック"/>
      <family val="3"/>
      <charset val="128"/>
    </font>
    <font>
      <sz val="12"/>
      <name val="ＭＳ Ｐゴシック"/>
      <family val="3"/>
      <charset val="128"/>
    </font>
    <font>
      <sz val="14"/>
      <name val="ＭＳ Ｐゴシック"/>
      <family val="3"/>
      <charset val="128"/>
    </font>
    <font>
      <sz val="10"/>
      <color indexed="8"/>
      <name val="ＭＳ ゴシック"/>
      <family val="3"/>
      <charset val="128"/>
    </font>
    <font>
      <sz val="14"/>
      <color indexed="10"/>
      <name val="ＭＳ Ｐゴシック"/>
      <family val="3"/>
      <charset val="128"/>
    </font>
    <font>
      <sz val="10"/>
      <color indexed="8"/>
      <name val="ＭＳ 明朝"/>
      <family val="1"/>
      <charset val="128"/>
    </font>
    <font>
      <sz val="9"/>
      <color indexed="8"/>
      <name val="ＭＳ ゴシック"/>
      <family val="3"/>
      <charset val="128"/>
    </font>
    <font>
      <sz val="11"/>
      <color indexed="8"/>
      <name val="ＭＳ ゴシック"/>
      <family val="3"/>
      <charset val="128"/>
    </font>
    <font>
      <sz val="12"/>
      <color indexed="8"/>
      <name val="Century"/>
      <family val="1"/>
    </font>
    <font>
      <sz val="11"/>
      <name val="ＭＳ Ｐゴシック"/>
      <family val="3"/>
      <charset val="128"/>
    </font>
    <font>
      <sz val="10"/>
      <name val="ＭＳ Ｐゴシック"/>
      <family val="3"/>
      <charset val="128"/>
    </font>
    <font>
      <sz val="8"/>
      <color indexed="8"/>
      <name val="MS ゴシック"/>
      <family val="3"/>
      <charset val="128"/>
    </font>
    <font>
      <sz val="12"/>
      <color indexed="8"/>
      <name val="ＭＳ ゴシック"/>
      <family val="3"/>
      <charset val="128"/>
    </font>
    <font>
      <sz val="26"/>
      <name val="ＭＳ Ｐゴシック"/>
      <family val="3"/>
      <charset val="128"/>
    </font>
    <font>
      <sz val="9"/>
      <color indexed="8"/>
      <name val="MS ゴシック"/>
      <family val="3"/>
      <charset val="128"/>
    </font>
    <font>
      <sz val="10"/>
      <color indexed="8"/>
      <name val="MS ゴシック"/>
      <family val="3"/>
      <charset val="128"/>
    </font>
    <font>
      <sz val="8"/>
      <color indexed="10"/>
      <name val="ＭＳ ゴシック"/>
      <family val="3"/>
      <charset val="128"/>
    </font>
    <font>
      <sz val="9"/>
      <color indexed="10"/>
      <name val="ＭＳ ゴシック"/>
      <family val="3"/>
      <charset val="128"/>
    </font>
    <font>
      <b/>
      <sz val="9"/>
      <color indexed="8"/>
      <name val="ＭＳ 明朝"/>
      <family val="1"/>
      <charset val="128"/>
    </font>
    <font>
      <sz val="20"/>
      <color indexed="8"/>
      <name val="ＭＳ ゴシック"/>
      <family val="3"/>
      <charset val="128"/>
    </font>
    <font>
      <sz val="9"/>
      <color theme="1"/>
      <name val="ＭＳ ゴシック"/>
      <family val="3"/>
      <charset val="128"/>
    </font>
    <font>
      <b/>
      <sz val="11"/>
      <color theme="1"/>
      <name val="メイリオ"/>
      <family val="3"/>
      <charset val="128"/>
    </font>
    <font>
      <sz val="6"/>
      <name val="游ゴシック"/>
      <family val="2"/>
      <charset val="128"/>
      <scheme val="minor"/>
    </font>
    <font>
      <sz val="11"/>
      <color theme="1"/>
      <name val="メイリオ"/>
      <family val="3"/>
      <charset val="128"/>
    </font>
    <font>
      <sz val="10"/>
      <color theme="1"/>
      <name val="メイリオ"/>
      <family val="3"/>
      <charset val="128"/>
    </font>
    <font>
      <sz val="14"/>
      <color theme="1"/>
      <name val="メイリオ"/>
      <family val="3"/>
      <charset val="128"/>
    </font>
    <font>
      <b/>
      <sz val="18"/>
      <color theme="1"/>
      <name val="メイリオ"/>
      <family val="3"/>
      <charset val="128"/>
    </font>
    <font>
      <sz val="11"/>
      <color rgb="FFFF0000"/>
      <name val="メイリオ"/>
      <family val="3"/>
      <charset val="128"/>
    </font>
    <font>
      <b/>
      <sz val="11"/>
      <color rgb="FFFF0000"/>
      <name val="メイリオ"/>
      <family val="3"/>
      <charset val="128"/>
    </font>
    <font>
      <sz val="8"/>
      <name val="ＭＳ ゴシック"/>
      <family val="2"/>
      <charset val="128"/>
    </font>
    <font>
      <sz val="6"/>
      <name val="ＭＳ ゴシック"/>
      <family val="2"/>
      <charset val="128"/>
    </font>
    <font>
      <sz val="11"/>
      <color indexed="8"/>
      <name val="MS ゴシック"/>
      <family val="3"/>
      <charset val="128"/>
    </font>
    <font>
      <sz val="11"/>
      <color theme="1"/>
      <name val="ＭＳ ゴシック"/>
      <family val="3"/>
      <charset val="128"/>
    </font>
    <font>
      <sz val="24"/>
      <color theme="1"/>
      <name val="メイリオ"/>
      <family val="3"/>
      <charset val="128"/>
    </font>
    <font>
      <sz val="10.5"/>
      <color theme="1"/>
      <name val="メイリオ"/>
      <family val="3"/>
      <charset val="128"/>
    </font>
    <font>
      <u/>
      <sz val="11"/>
      <color theme="10"/>
      <name val="游ゴシック"/>
      <family val="2"/>
      <charset val="128"/>
      <scheme val="minor"/>
    </font>
    <font>
      <b/>
      <sz val="14"/>
      <color theme="1"/>
      <name val="Meiryo UI"/>
      <family val="3"/>
      <charset val="128"/>
    </font>
    <font>
      <sz val="11"/>
      <color theme="1"/>
      <name val="Meiryo UI"/>
      <family val="3"/>
      <charset val="128"/>
    </font>
    <font>
      <sz val="12"/>
      <color theme="1"/>
      <name val="Meiryo UI"/>
      <family val="3"/>
      <charset val="128"/>
    </font>
    <font>
      <b/>
      <sz val="12"/>
      <color rgb="FFC00000"/>
      <name val="Meiryo UI"/>
      <family val="3"/>
      <charset val="128"/>
    </font>
    <font>
      <sz val="10"/>
      <color theme="1"/>
      <name val="Meiryo UI"/>
      <family val="3"/>
      <charset val="128"/>
    </font>
    <font>
      <sz val="14"/>
      <color theme="1"/>
      <name val="Meiryo UI"/>
      <family val="3"/>
      <charset val="128"/>
    </font>
    <font>
      <vertAlign val="superscript"/>
      <sz val="11"/>
      <color theme="1"/>
      <name val="Meiryo UI"/>
      <family val="3"/>
      <charset val="128"/>
    </font>
    <font>
      <b/>
      <u/>
      <sz val="11"/>
      <color theme="1"/>
      <name val="Meiryo UI"/>
      <family val="3"/>
      <charset val="128"/>
    </font>
    <font>
      <b/>
      <sz val="11"/>
      <color rgb="FFC00000"/>
      <name val="Meiryo UI"/>
      <family val="3"/>
      <charset val="128"/>
    </font>
    <font>
      <b/>
      <sz val="14"/>
      <color rgb="FFC00000"/>
      <name val="Meiryo UI"/>
      <family val="3"/>
      <charset val="128"/>
    </font>
    <font>
      <u/>
      <sz val="11"/>
      <color theme="1"/>
      <name val="Meiryo UI"/>
      <family val="3"/>
      <charset val="128"/>
    </font>
    <font>
      <sz val="8"/>
      <color theme="1"/>
      <name val="ＭＳ ゴシック"/>
      <family val="2"/>
      <charset val="128"/>
    </font>
    <font>
      <sz val="9"/>
      <color theme="1"/>
      <name val="ＭＳ ゴシック"/>
      <family val="2"/>
      <charset val="128"/>
    </font>
    <font>
      <sz val="9"/>
      <color rgb="FFFF0000"/>
      <name val="ＭＳ ゴシック"/>
      <family val="3"/>
      <charset val="128"/>
    </font>
    <font>
      <sz val="10"/>
      <color theme="1"/>
      <name val="ＭＳ ゴシック"/>
      <family val="2"/>
      <charset val="128"/>
    </font>
    <font>
      <sz val="10"/>
      <color theme="1"/>
      <name val="ＭＳ ゴシック"/>
      <family val="3"/>
      <charset val="128"/>
    </font>
    <font>
      <sz val="8"/>
      <color theme="1"/>
      <name val="ＭＳ ゴシック"/>
      <family val="3"/>
      <charset val="128"/>
    </font>
    <font>
      <b/>
      <sz val="14"/>
      <color theme="1"/>
      <name val="Yu Gothic UI"/>
      <family val="3"/>
      <charset val="128"/>
    </font>
    <font>
      <sz val="11"/>
      <color theme="1"/>
      <name val="Yu Gothic UI"/>
      <family val="3"/>
      <charset val="128"/>
    </font>
    <font>
      <sz val="12"/>
      <color theme="1"/>
      <name val="Yu Gothic UI"/>
      <family val="3"/>
      <charset val="128"/>
    </font>
    <font>
      <b/>
      <sz val="11"/>
      <color theme="1"/>
      <name val="Yu Gothic UI"/>
      <family val="3"/>
      <charset val="128"/>
    </font>
    <font>
      <sz val="11"/>
      <color theme="0"/>
      <name val="Yu Gothic UI"/>
      <family val="3"/>
      <charset val="128"/>
    </font>
    <font>
      <b/>
      <sz val="12"/>
      <color theme="0"/>
      <name val="Yu Gothic UI"/>
      <family val="3"/>
      <charset val="128"/>
    </font>
    <font>
      <b/>
      <sz val="11"/>
      <color rgb="FFC00000"/>
      <name val="Yu Gothic UI"/>
      <family val="3"/>
      <charset val="128"/>
    </font>
    <font>
      <b/>
      <sz val="8"/>
      <color theme="1"/>
      <name val="Yu Gothic UI"/>
      <family val="3"/>
      <charset val="128"/>
    </font>
    <font>
      <sz val="8"/>
      <color theme="1"/>
      <name val="Yu Gothic UI"/>
      <family val="3"/>
      <charset val="128"/>
    </font>
    <font>
      <b/>
      <sz val="11"/>
      <name val="Yu Gothic UI"/>
      <family val="3"/>
      <charset val="128"/>
    </font>
    <font>
      <b/>
      <u/>
      <sz val="11"/>
      <color theme="1"/>
      <name val="Yu Gothic UI"/>
      <family val="3"/>
      <charset val="128"/>
    </font>
    <font>
      <sz val="10"/>
      <color theme="1"/>
      <name val="Yu Gothic UI"/>
      <family val="3"/>
      <charset val="128"/>
    </font>
    <font>
      <u/>
      <sz val="11"/>
      <color theme="1"/>
      <name val="Yu Gothic UI"/>
      <family val="3"/>
      <charset val="128"/>
    </font>
    <font>
      <b/>
      <vertAlign val="superscript"/>
      <sz val="11"/>
      <color theme="1"/>
      <name val="Yu Gothic UI"/>
      <family val="3"/>
      <charset val="128"/>
    </font>
    <font>
      <u/>
      <sz val="11"/>
      <color theme="10"/>
      <name val="Yu Gothic UI"/>
      <family val="3"/>
      <charset val="128"/>
    </font>
    <font>
      <b/>
      <sz val="11"/>
      <color rgb="FF0070C0"/>
      <name val="Yu Gothic UI"/>
      <family val="3"/>
      <charset val="128"/>
    </font>
    <font>
      <sz val="8"/>
      <color rgb="FF00B0F0"/>
      <name val="ＭＳ 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sz val="12"/>
      <color theme="1"/>
      <name val="ＭＳ ゴシック"/>
      <family val="3"/>
      <charset val="128"/>
    </font>
    <font>
      <sz val="11"/>
      <color indexed="8"/>
      <name val="Meiryo UI"/>
      <family val="3"/>
      <charset val="128"/>
    </font>
    <font>
      <b/>
      <sz val="14"/>
      <color indexed="8"/>
      <name val="Meiryo UI"/>
      <family val="3"/>
      <charset val="128"/>
    </font>
    <font>
      <sz val="11"/>
      <color rgb="FFFF0000"/>
      <name val="MS ゴシック"/>
      <family val="3"/>
      <charset val="128"/>
    </font>
    <font>
      <b/>
      <sz val="10"/>
      <color rgb="FFFF0000"/>
      <name val="ＭＳ ゴシック"/>
      <family val="3"/>
      <charset val="128"/>
    </font>
    <font>
      <b/>
      <u/>
      <sz val="11"/>
      <color rgb="FF000000"/>
      <name val="Meiryo UI"/>
      <family val="3"/>
      <charset val="128"/>
    </font>
    <font>
      <sz val="10"/>
      <color rgb="FFFF0000"/>
      <name val="Meiryo UI"/>
      <family val="3"/>
      <charset val="128"/>
    </font>
    <font>
      <sz val="10"/>
      <color indexed="8"/>
      <name val="Meiryo UI"/>
      <family val="3"/>
      <charset val="128"/>
    </font>
    <font>
      <b/>
      <sz val="11"/>
      <color rgb="FFFF0000"/>
      <name val="Yu Gothic UI"/>
      <family val="3"/>
      <charset val="128"/>
    </font>
    <font>
      <sz val="10"/>
      <color theme="2" tint="-0.499984740745262"/>
      <name val="Meiryo UI"/>
      <family val="3"/>
      <charset val="128"/>
    </font>
    <font>
      <sz val="9"/>
      <color rgb="FF000000"/>
      <name val="Meiryo UI"/>
      <family val="3"/>
      <charset val="128"/>
    </font>
    <font>
      <sz val="11"/>
      <color theme="1"/>
      <name val="游ゴシック"/>
      <family val="3"/>
      <charset val="128"/>
      <scheme val="minor"/>
    </font>
    <font>
      <u/>
      <sz val="11"/>
      <color theme="10"/>
      <name val="ＭＳ Ｐゴシック"/>
      <family val="3"/>
      <charset val="128"/>
    </font>
    <font>
      <sz val="11"/>
      <name val="Meiryo UI"/>
      <family val="3"/>
      <charset val="128"/>
    </font>
    <font>
      <sz val="8"/>
      <color rgb="FF000000"/>
      <name val="ＭＳ ゴシック"/>
      <family val="3"/>
      <charset val="128"/>
    </font>
    <font>
      <b/>
      <sz val="10"/>
      <color rgb="FFFF0000"/>
      <name val="ＭＳ 明朝"/>
      <family val="1"/>
      <charset val="128"/>
    </font>
  </fonts>
  <fills count="14">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3"/>
        <bgColor indexed="64"/>
      </patternFill>
    </fill>
    <fill>
      <patternFill patternType="solid">
        <fgColor indexed="2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4"/>
        <bgColor indexed="64"/>
      </patternFill>
    </fill>
    <fill>
      <patternFill patternType="solid">
        <fgColor theme="9"/>
        <bgColor indexed="64"/>
      </patternFill>
    </fill>
    <fill>
      <patternFill patternType="solid">
        <fgColor theme="0" tint="-0.14999847407452621"/>
        <bgColor indexed="64"/>
      </patternFill>
    </fill>
    <fill>
      <patternFill patternType="solid">
        <fgColor theme="8" tint="0.59999389629810485"/>
        <bgColor indexed="64"/>
      </patternFill>
    </fill>
  </fills>
  <borders count="55">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8"/>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dotted">
        <color indexed="64"/>
      </left>
      <right style="thin">
        <color indexed="64"/>
      </right>
      <top style="dotted">
        <color indexed="64"/>
      </top>
      <bottom style="thin">
        <color indexed="64"/>
      </bottom>
      <diagonal/>
    </border>
    <border>
      <left/>
      <right style="thin">
        <color rgb="FFFF0000"/>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dotted">
        <color indexed="64"/>
      </left>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bottom/>
      <diagonal/>
    </border>
    <border>
      <left style="hair">
        <color indexed="64"/>
      </left>
      <right style="thin">
        <color indexed="64"/>
      </right>
      <top style="thin">
        <color indexed="64"/>
      </top>
      <bottom style="hair">
        <color indexed="64"/>
      </bottom>
      <diagonal/>
    </border>
  </borders>
  <cellStyleXfs count="10">
    <xf numFmtId="0" fontId="0" fillId="0" borderId="0">
      <alignment vertical="center"/>
    </xf>
    <xf numFmtId="9" fontId="36" fillId="0" borderId="0" applyFont="0" applyFill="0" applyBorder="0" applyAlignment="0" applyProtection="0">
      <alignment vertical="center"/>
    </xf>
    <xf numFmtId="0" fontId="2" fillId="0" borderId="0">
      <alignment vertical="center"/>
    </xf>
    <xf numFmtId="0" fontId="1" fillId="0" borderId="0">
      <alignment vertical="center"/>
    </xf>
    <xf numFmtId="0" fontId="40" fillId="0" borderId="0" applyNumberFormat="0" applyFill="0" applyBorder="0" applyAlignment="0" applyProtection="0">
      <alignment vertical="center"/>
    </xf>
    <xf numFmtId="0" fontId="52" fillId="0" borderId="0">
      <alignment vertical="center"/>
    </xf>
    <xf numFmtId="0" fontId="90" fillId="0" borderId="0">
      <alignment vertical="center"/>
    </xf>
    <xf numFmtId="0" fontId="90" fillId="0" borderId="0">
      <alignment vertical="center"/>
    </xf>
    <xf numFmtId="0" fontId="90" fillId="0" borderId="0">
      <alignment vertical="center"/>
    </xf>
    <xf numFmtId="0" fontId="91" fillId="0" borderId="0" applyNumberFormat="0" applyFill="0" applyBorder="0" applyAlignment="0" applyProtection="0"/>
  </cellStyleXfs>
  <cellXfs count="846">
    <xf numFmtId="0" fontId="0" fillId="0" borderId="0" xfId="0">
      <alignment vertical="center"/>
    </xf>
    <xf numFmtId="0" fontId="10" fillId="0" borderId="1" xfId="0" applyFont="1" applyBorder="1">
      <alignment vertical="center"/>
    </xf>
    <xf numFmtId="0" fontId="10" fillId="0" borderId="2" xfId="0" applyFont="1" applyBorder="1">
      <alignment vertical="center"/>
    </xf>
    <xf numFmtId="0" fontId="11" fillId="0" borderId="0" xfId="0" applyFont="1">
      <alignment vertical="center"/>
    </xf>
    <xf numFmtId="0" fontId="11"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right" vertical="center"/>
    </xf>
    <xf numFmtId="0" fontId="12" fillId="0" borderId="0" xfId="0" applyFont="1">
      <alignment vertical="center"/>
    </xf>
    <xf numFmtId="58" fontId="12" fillId="0" borderId="0" xfId="0" applyNumberFormat="1" applyFont="1" applyAlignment="1">
      <alignment horizontal="right" vertical="center"/>
    </xf>
    <xf numFmtId="0" fontId="12" fillId="0" borderId="0" xfId="0" applyFont="1" applyAlignment="1"/>
    <xf numFmtId="0" fontId="12" fillId="0" borderId="0" xfId="0" applyFont="1" applyAlignment="1">
      <alignment horizontal="left" vertical="center"/>
    </xf>
    <xf numFmtId="0" fontId="8" fillId="0" borderId="0" xfId="0" applyFont="1">
      <alignment vertical="center"/>
    </xf>
    <xf numFmtId="0" fontId="11" fillId="0" borderId="4" xfId="0" applyFont="1" applyBorder="1">
      <alignment vertical="center"/>
    </xf>
    <xf numFmtId="0" fontId="5" fillId="0" borderId="0" xfId="0" applyFont="1">
      <alignment vertical="center"/>
    </xf>
    <xf numFmtId="58" fontId="11" fillId="0" borderId="0" xfId="0" applyNumberFormat="1" applyFont="1" applyAlignment="1">
      <alignment horizontal="right" vertical="center"/>
    </xf>
    <xf numFmtId="0" fontId="4" fillId="0" borderId="5" xfId="0" applyFont="1" applyBorder="1">
      <alignmen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 xfId="0" applyFont="1" applyBorder="1" applyAlignment="1">
      <alignment horizontal="left" vertical="center"/>
    </xf>
    <xf numFmtId="0" fontId="13" fillId="0" borderId="0" xfId="0" applyFont="1">
      <alignment vertical="center"/>
    </xf>
    <xf numFmtId="0" fontId="8" fillId="0" borderId="0" xfId="0" applyFont="1" applyAlignment="1"/>
    <xf numFmtId="0" fontId="14" fillId="0" borderId="0" xfId="0" applyFont="1">
      <alignment vertical="center"/>
    </xf>
    <xf numFmtId="0" fontId="7" fillId="0" borderId="0" xfId="0" applyFont="1">
      <alignment vertical="center"/>
    </xf>
    <xf numFmtId="0" fontId="15" fillId="0" borderId="0" xfId="0" applyFont="1">
      <alignment vertical="center"/>
    </xf>
    <xf numFmtId="0" fontId="4" fillId="0" borderId="0" xfId="0" applyFont="1" applyAlignment="1">
      <alignment horizontal="left" vertical="center"/>
    </xf>
    <xf numFmtId="0" fontId="16" fillId="0" borderId="5" xfId="0" applyFont="1" applyBorder="1">
      <alignment vertical="center"/>
    </xf>
    <xf numFmtId="0" fontId="17" fillId="0" borderId="0" xfId="0" applyFont="1">
      <alignment vertical="center"/>
    </xf>
    <xf numFmtId="0" fontId="4" fillId="0" borderId="0" xfId="0" applyFont="1">
      <alignment vertical="center"/>
    </xf>
    <xf numFmtId="0" fontId="17" fillId="0" borderId="0" xfId="0" applyFont="1" applyAlignment="1">
      <alignment vertical="center" wrapText="1"/>
    </xf>
    <xf numFmtId="0" fontId="17" fillId="0" borderId="0" xfId="0" applyFont="1" applyAlignment="1">
      <alignment wrapText="1"/>
    </xf>
    <xf numFmtId="0" fontId="15" fillId="0" borderId="0" xfId="0" applyFont="1" applyAlignment="1">
      <alignment vertical="center" shrinkToFit="1"/>
    </xf>
    <xf numFmtId="0" fontId="14" fillId="0" borderId="0" xfId="0" applyFont="1" applyAlignment="1">
      <alignment vertical="center" shrinkToFit="1"/>
    </xf>
    <xf numFmtId="49" fontId="14" fillId="0" borderId="0" xfId="0" applyNumberFormat="1" applyFont="1">
      <alignment vertical="center"/>
    </xf>
    <xf numFmtId="0" fontId="18" fillId="0" borderId="0" xfId="0" applyFont="1">
      <alignment vertical="center"/>
    </xf>
    <xf numFmtId="49" fontId="6" fillId="5" borderId="5" xfId="0" applyNumberFormat="1" applyFont="1" applyFill="1" applyBorder="1" applyAlignment="1" applyProtection="1">
      <alignment horizontal="center" vertical="center"/>
      <protection locked="0"/>
    </xf>
    <xf numFmtId="0" fontId="14" fillId="0" borderId="0" xfId="0" applyFont="1" applyAlignment="1" applyProtection="1">
      <alignment horizontal="right" vertical="center"/>
      <protection locked="0"/>
    </xf>
    <xf numFmtId="49" fontId="14" fillId="0" borderId="0" xfId="0" applyNumberFormat="1" applyFont="1" applyProtection="1">
      <alignment vertical="center"/>
      <protection locked="0"/>
    </xf>
    <xf numFmtId="0" fontId="6" fillId="0" borderId="0" xfId="0" applyFont="1" applyAlignment="1" applyProtection="1">
      <alignment horizontal="center" vertical="center"/>
      <protection locked="0"/>
    </xf>
    <xf numFmtId="177" fontId="15" fillId="0" borderId="0" xfId="0" applyNumberFormat="1" applyFont="1">
      <alignment vertical="center"/>
    </xf>
    <xf numFmtId="49" fontId="6" fillId="0" borderId="0" xfId="0" applyNumberFormat="1" applyFont="1" applyAlignment="1" applyProtection="1">
      <alignment horizontal="center" vertical="center"/>
      <protection locked="0"/>
    </xf>
    <xf numFmtId="0" fontId="6" fillId="5" borderId="5" xfId="0" applyFont="1" applyFill="1" applyBorder="1" applyAlignment="1" applyProtection="1">
      <alignment horizontal="center" vertical="center"/>
      <protection locked="0"/>
    </xf>
    <xf numFmtId="180" fontId="6" fillId="5" borderId="5" xfId="0" applyNumberFormat="1" applyFont="1" applyFill="1" applyBorder="1" applyAlignment="1" applyProtection="1">
      <alignment horizontal="center" vertical="center"/>
      <protection locked="0"/>
    </xf>
    <xf numFmtId="180" fontId="6" fillId="0" borderId="0" xfId="0" applyNumberFormat="1" applyFont="1" applyAlignment="1" applyProtection="1">
      <alignment horizontal="center" vertical="center"/>
      <protection locked="0"/>
    </xf>
    <xf numFmtId="0" fontId="6" fillId="5" borderId="5" xfId="0" applyFont="1" applyFill="1" applyBorder="1" applyAlignment="1" applyProtection="1">
      <alignment vertical="center" shrinkToFit="1"/>
      <protection locked="0"/>
    </xf>
    <xf numFmtId="0" fontId="19" fillId="0" borderId="0" xfId="0" applyFont="1" applyAlignment="1">
      <alignment horizontal="right" vertical="center"/>
    </xf>
    <xf numFmtId="0" fontId="20" fillId="0" borderId="0" xfId="0" applyFont="1" applyAlignment="1"/>
    <xf numFmtId="0" fontId="20" fillId="0" borderId="0" xfId="0" applyFont="1">
      <alignment vertical="center"/>
    </xf>
    <xf numFmtId="0" fontId="0" fillId="0" borderId="15" xfId="0" applyBorder="1">
      <alignment vertical="center"/>
    </xf>
    <xf numFmtId="0" fontId="16" fillId="0" borderId="15" xfId="0" applyFont="1" applyBorder="1">
      <alignment vertical="center"/>
    </xf>
    <xf numFmtId="0" fontId="0" fillId="0" borderId="9" xfId="0" applyBorder="1">
      <alignment vertical="center"/>
    </xf>
    <xf numFmtId="0" fontId="5" fillId="0" borderId="0" xfId="0" applyFont="1" applyAlignment="1">
      <alignment horizontal="left" vertical="center"/>
    </xf>
    <xf numFmtId="0" fontId="5" fillId="0" borderId="0" xfId="0" applyFont="1" applyAlignment="1">
      <alignment vertical="center" wrapText="1"/>
    </xf>
    <xf numFmtId="0" fontId="0" fillId="0" borderId="0" xfId="0" applyAlignment="1">
      <alignment horizontal="left" vertical="center"/>
    </xf>
    <xf numFmtId="0" fontId="11" fillId="0" borderId="0" xfId="0" applyFont="1" applyAlignment="1"/>
    <xf numFmtId="0" fontId="21" fillId="0" borderId="0" xfId="0" applyFont="1">
      <alignment vertical="center"/>
    </xf>
    <xf numFmtId="0" fontId="22" fillId="0" borderId="0" xfId="0" applyFont="1" applyAlignment="1"/>
    <xf numFmtId="0" fontId="11" fillId="0" borderId="2" xfId="0" applyFont="1" applyBorder="1" applyAlignment="1"/>
    <xf numFmtId="0" fontId="4" fillId="0" borderId="5" xfId="0" applyFont="1" applyBorder="1" applyAlignment="1">
      <alignment vertical="center" wrapText="1"/>
    </xf>
    <xf numFmtId="0" fontId="21" fillId="0" borderId="0" xfId="0" applyFont="1" applyAlignment="1">
      <alignment horizontal="center" vertical="center"/>
    </xf>
    <xf numFmtId="0" fontId="21" fillId="0" borderId="0" xfId="0" applyFont="1" applyAlignment="1">
      <alignment horizontal="left" vertical="center"/>
    </xf>
    <xf numFmtId="0" fontId="10" fillId="0" borderId="1" xfId="0" applyFont="1" applyBorder="1" applyAlignment="1">
      <alignment horizontal="left" vertical="center"/>
    </xf>
    <xf numFmtId="0" fontId="10" fillId="0" borderId="0" xfId="0" applyFont="1" applyAlignment="1">
      <alignment horizontal="left" vertical="center"/>
    </xf>
    <xf numFmtId="0" fontId="10" fillId="0" borderId="2" xfId="0" applyFont="1" applyBorder="1" applyAlignment="1">
      <alignment horizontal="left" vertical="center"/>
    </xf>
    <xf numFmtId="0" fontId="10" fillId="0" borderId="2" xfId="0" applyFont="1" applyBorder="1" applyAlignment="1">
      <alignment horizontal="right" vertical="center"/>
    </xf>
    <xf numFmtId="0" fontId="10" fillId="0" borderId="0" xfId="0" applyFont="1">
      <alignment vertical="center"/>
    </xf>
    <xf numFmtId="58" fontId="0" fillId="0" borderId="0" xfId="0" applyNumberFormat="1" applyAlignment="1">
      <alignment horizontal="right" vertical="center"/>
    </xf>
    <xf numFmtId="0" fontId="26" fillId="0" borderId="0" xfId="0" applyFont="1">
      <alignment vertical="center"/>
    </xf>
    <xf numFmtId="0" fontId="28" fillId="0" borderId="0" xfId="0" applyFont="1">
      <alignment vertical="center"/>
    </xf>
    <xf numFmtId="0" fontId="28" fillId="0" borderId="0" xfId="0" applyFont="1" applyAlignment="1">
      <alignment horizontal="left" vertical="center" indent="2"/>
    </xf>
    <xf numFmtId="0" fontId="30" fillId="0" borderId="10" xfId="0" applyFont="1" applyBorder="1" applyAlignment="1">
      <alignment horizontal="center"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184" fontId="0" fillId="0" borderId="5" xfId="0" applyNumberFormat="1" applyBorder="1">
      <alignment vertical="center"/>
    </xf>
    <xf numFmtId="184" fontId="0" fillId="0" borderId="7" xfId="0" applyNumberFormat="1" applyBorder="1" applyAlignment="1">
      <alignment horizontal="right" vertical="center"/>
    </xf>
    <xf numFmtId="184" fontId="0" fillId="0" borderId="24" xfId="0" applyNumberFormat="1" applyBorder="1">
      <alignment vertical="center"/>
    </xf>
    <xf numFmtId="184" fontId="0" fillId="0" borderId="24" xfId="0" applyNumberFormat="1" applyBorder="1" applyAlignment="1">
      <alignment horizontal="right" vertical="center"/>
    </xf>
    <xf numFmtId="0" fontId="0" fillId="0" borderId="14" xfId="0" applyBorder="1">
      <alignment vertical="center"/>
    </xf>
    <xf numFmtId="184" fontId="0" fillId="0" borderId="9" xfId="0" applyNumberFormat="1" applyBorder="1">
      <alignment vertical="center"/>
    </xf>
    <xf numFmtId="0" fontId="0" fillId="0" borderId="16" xfId="0" applyBorder="1" applyAlignment="1">
      <alignment horizontal="right" vertical="center"/>
    </xf>
    <xf numFmtId="58" fontId="19" fillId="0" borderId="0" xfId="0" applyNumberFormat="1" applyFont="1" applyAlignment="1">
      <alignment horizontal="right" vertical="center"/>
    </xf>
    <xf numFmtId="14" fontId="28" fillId="0" borderId="0" xfId="0" applyNumberFormat="1" applyFont="1">
      <alignment vertical="center"/>
    </xf>
    <xf numFmtId="0" fontId="28" fillId="0" borderId="0" xfId="0" applyFont="1" applyAlignment="1">
      <alignment horizontal="center" vertical="center"/>
    </xf>
    <xf numFmtId="14" fontId="28" fillId="0" borderId="25" xfId="0" applyNumberFormat="1" applyFont="1" applyBorder="1" applyAlignment="1">
      <alignment horizontal="center" vertical="center"/>
    </xf>
    <xf numFmtId="0" fontId="28" fillId="0" borderId="26" xfId="0" applyFont="1" applyBorder="1" applyAlignment="1">
      <alignment horizontal="center" vertical="center"/>
    </xf>
    <xf numFmtId="14" fontId="28" fillId="0" borderId="27" xfId="0" applyNumberFormat="1" applyFont="1" applyBorder="1" applyAlignment="1">
      <alignment horizontal="center" vertical="center"/>
    </xf>
    <xf numFmtId="0" fontId="34" fillId="0" borderId="5" xfId="0" applyFont="1" applyBorder="1" applyAlignment="1">
      <alignment horizontal="right" vertical="center"/>
    </xf>
    <xf numFmtId="0" fontId="16" fillId="0" borderId="5" xfId="0" applyFont="1" applyBorder="1" applyAlignment="1" applyProtection="1">
      <alignment horizontal="right" vertical="center"/>
      <protection locked="0"/>
    </xf>
    <xf numFmtId="0" fontId="16" fillId="0" borderId="4" xfId="0" applyFont="1" applyBorder="1" applyAlignment="1" applyProtection="1">
      <alignment horizontal="right" vertical="center"/>
      <protection locked="0"/>
    </xf>
    <xf numFmtId="0" fontId="34" fillId="0" borderId="28" xfId="0" applyFont="1" applyBorder="1">
      <alignment vertical="center"/>
    </xf>
    <xf numFmtId="0" fontId="5" fillId="0" borderId="28" xfId="0" applyFont="1" applyBorder="1">
      <alignment vertical="center"/>
    </xf>
    <xf numFmtId="0" fontId="10" fillId="0" borderId="2" xfId="0" applyFont="1" applyBorder="1" applyProtection="1">
      <alignment vertical="center"/>
      <protection locked="0"/>
    </xf>
    <xf numFmtId="0" fontId="19" fillId="7" borderId="15" xfId="0" applyFont="1" applyFill="1" applyBorder="1" applyProtection="1">
      <alignment vertical="center"/>
      <protection locked="0"/>
    </xf>
    <xf numFmtId="0" fontId="19" fillId="7" borderId="15" xfId="0" applyFont="1" applyFill="1" applyBorder="1" applyAlignment="1" applyProtection="1">
      <alignment vertical="center" wrapText="1"/>
      <protection locked="0"/>
    </xf>
    <xf numFmtId="0" fontId="19" fillId="7" borderId="5" xfId="0" applyFont="1" applyFill="1" applyBorder="1" applyProtection="1">
      <alignment vertical="center"/>
      <protection locked="0"/>
    </xf>
    <xf numFmtId="0" fontId="19" fillId="7" borderId="5" xfId="0" applyFont="1" applyFill="1" applyBorder="1" applyAlignment="1" applyProtection="1">
      <alignment vertical="center" wrapText="1"/>
      <protection locked="0"/>
    </xf>
    <xf numFmtId="0" fontId="0" fillId="7" borderId="5" xfId="0" applyFill="1" applyBorder="1" applyAlignment="1" applyProtection="1">
      <alignment vertical="center" wrapText="1"/>
      <protection locked="0"/>
    </xf>
    <xf numFmtId="0" fontId="16" fillId="7" borderId="5" xfId="0" applyFont="1" applyFill="1" applyBorder="1" applyProtection="1">
      <alignment vertical="center"/>
      <protection locked="0"/>
    </xf>
    <xf numFmtId="185" fontId="16" fillId="7" borderId="5" xfId="0" applyNumberFormat="1" applyFont="1" applyFill="1" applyBorder="1" applyProtection="1">
      <alignment vertical="center"/>
      <protection locked="0"/>
    </xf>
    <xf numFmtId="0" fontId="16" fillId="7" borderId="4" xfId="0" applyFont="1" applyFill="1" applyBorder="1" applyProtection="1">
      <alignment vertical="center"/>
      <protection locked="0"/>
    </xf>
    <xf numFmtId="185" fontId="16" fillId="7" borderId="24" xfId="0" applyNumberFormat="1" applyFont="1" applyFill="1" applyBorder="1" applyProtection="1">
      <alignment vertical="center"/>
      <protection locked="0"/>
    </xf>
    <xf numFmtId="0" fontId="16" fillId="7" borderId="5" xfId="0" applyFont="1" applyFill="1" applyBorder="1" applyAlignment="1" applyProtection="1">
      <alignment vertical="center" wrapText="1"/>
      <protection locked="0"/>
    </xf>
    <xf numFmtId="14" fontId="16" fillId="7" borderId="5" xfId="0" applyNumberFormat="1" applyFont="1" applyFill="1" applyBorder="1" applyProtection="1">
      <alignment vertical="center"/>
      <protection locked="0"/>
    </xf>
    <xf numFmtId="0" fontId="0" fillId="0" borderId="5" xfId="0" applyBorder="1" applyAlignment="1" applyProtection="1">
      <alignment horizontal="right" vertical="center"/>
      <protection locked="0"/>
    </xf>
    <xf numFmtId="14" fontId="16" fillId="7" borderId="5" xfId="0" applyNumberFormat="1" applyFont="1" applyFill="1" applyBorder="1" applyAlignment="1" applyProtection="1">
      <alignment vertical="center" wrapText="1"/>
      <protection locked="0"/>
    </xf>
    <xf numFmtId="0" fontId="0" fillId="7" borderId="5" xfId="0" applyFill="1" applyBorder="1" applyProtection="1">
      <alignment vertical="center"/>
      <protection locked="0"/>
    </xf>
    <xf numFmtId="14" fontId="16" fillId="7" borderId="5" xfId="0" applyNumberFormat="1" applyFont="1" applyFill="1" applyBorder="1" applyAlignment="1" applyProtection="1">
      <alignment horizontal="center" vertical="center" wrapText="1"/>
      <protection locked="0"/>
    </xf>
    <xf numFmtId="0" fontId="28" fillId="7" borderId="5" xfId="0" applyFont="1" applyFill="1" applyBorder="1" applyAlignment="1" applyProtection="1">
      <alignment horizontal="center" vertical="center"/>
      <protection locked="0"/>
    </xf>
    <xf numFmtId="14" fontId="28" fillId="7" borderId="5" xfId="0" applyNumberFormat="1" applyFont="1" applyFill="1" applyBorder="1" applyAlignment="1" applyProtection="1">
      <alignment horizontal="center" vertical="center"/>
      <protection locked="0"/>
    </xf>
    <xf numFmtId="0" fontId="28" fillId="6" borderId="20" xfId="0" applyFont="1" applyFill="1" applyBorder="1" applyAlignment="1">
      <alignment horizontal="right" vertical="center"/>
    </xf>
    <xf numFmtId="0" fontId="28" fillId="6" borderId="5" xfId="0" applyFont="1" applyFill="1" applyBorder="1" applyAlignment="1">
      <alignment horizontal="center" vertical="center"/>
    </xf>
    <xf numFmtId="0" fontId="28" fillId="6" borderId="14" xfId="0" applyFont="1" applyFill="1" applyBorder="1" applyAlignment="1">
      <alignment horizontal="right" vertical="center"/>
    </xf>
    <xf numFmtId="182" fontId="28" fillId="6" borderId="10" xfId="0" applyNumberFormat="1" applyFont="1" applyFill="1" applyBorder="1" applyAlignment="1">
      <alignment horizontal="center" vertical="center"/>
    </xf>
    <xf numFmtId="0" fontId="30" fillId="6" borderId="10" xfId="0" applyFont="1" applyFill="1" applyBorder="1" applyAlignment="1">
      <alignment horizontal="center" vertical="center"/>
    </xf>
    <xf numFmtId="182" fontId="28" fillId="6" borderId="9" xfId="0" applyNumberFormat="1" applyFont="1" applyFill="1" applyBorder="1" applyAlignment="1">
      <alignment horizontal="center" vertical="center"/>
    </xf>
    <xf numFmtId="189" fontId="0" fillId="0" borderId="5" xfId="0" applyNumberFormat="1" applyBorder="1" applyAlignment="1">
      <alignment horizontal="left" vertical="center"/>
    </xf>
    <xf numFmtId="190" fontId="37" fillId="0" borderId="5" xfId="0" applyNumberFormat="1" applyFont="1" applyBorder="1" applyAlignment="1">
      <alignment horizontal="left" vertical="center"/>
    </xf>
    <xf numFmtId="191" fontId="37" fillId="0" borderId="5" xfId="0" applyNumberFormat="1" applyFont="1" applyBorder="1" applyAlignment="1">
      <alignment horizontal="left" vertical="center"/>
    </xf>
    <xf numFmtId="192" fontId="37" fillId="0" borderId="5" xfId="0" applyNumberFormat="1" applyFont="1" applyBorder="1" applyAlignment="1">
      <alignment horizontal="left" vertical="center"/>
    </xf>
    <xf numFmtId="0" fontId="0" fillId="0" borderId="5" xfId="0" applyBorder="1">
      <alignment vertical="center"/>
    </xf>
    <xf numFmtId="184" fontId="0" fillId="0" borderId="5" xfId="0" applyNumberFormat="1" applyBorder="1" applyAlignment="1">
      <alignment horizontal="right" vertical="center"/>
    </xf>
    <xf numFmtId="176" fontId="0" fillId="0" borderId="5" xfId="1" applyNumberFormat="1" applyFont="1" applyBorder="1" applyAlignment="1">
      <alignment horizontal="right" vertical="center"/>
    </xf>
    <xf numFmtId="176" fontId="0" fillId="0" borderId="5" xfId="0" applyNumberFormat="1" applyBorder="1" applyAlignment="1">
      <alignment horizontal="right" vertical="center"/>
    </xf>
    <xf numFmtId="193" fontId="0" fillId="0" borderId="5" xfId="0" applyNumberFormat="1" applyBorder="1" applyAlignment="1">
      <alignment horizontal="right" vertical="center"/>
    </xf>
    <xf numFmtId="0" fontId="10" fillId="0" borderId="1" xfId="0" quotePrefix="1" applyFont="1" applyBorder="1" applyAlignment="1">
      <alignment horizontal="right" vertical="top"/>
    </xf>
    <xf numFmtId="0" fontId="10" fillId="0" borderId="0" xfId="0" applyFont="1" applyAlignment="1">
      <alignment horizontal="right" vertical="top"/>
    </xf>
    <xf numFmtId="0" fontId="10" fillId="0" borderId="8" xfId="0" quotePrefix="1" applyFont="1" applyBorder="1" applyAlignment="1">
      <alignment horizontal="right" vertical="top"/>
    </xf>
    <xf numFmtId="0" fontId="2" fillId="0" borderId="0" xfId="2">
      <alignment vertical="center"/>
    </xf>
    <xf numFmtId="0" fontId="28" fillId="0" borderId="0" xfId="2" applyFont="1">
      <alignment vertical="center"/>
    </xf>
    <xf numFmtId="0" fontId="2" fillId="0" borderId="0" xfId="2" applyAlignment="1">
      <alignment horizontal="left" vertical="center"/>
    </xf>
    <xf numFmtId="0" fontId="28" fillId="8" borderId="0" xfId="2" applyFont="1" applyFill="1">
      <alignment vertical="center"/>
    </xf>
    <xf numFmtId="0" fontId="28" fillId="0" borderId="0" xfId="2" applyFont="1" applyAlignment="1">
      <alignment horizontal="right" vertical="center"/>
    </xf>
    <xf numFmtId="0" fontId="31" fillId="0" borderId="0" xfId="0" applyFont="1" applyAlignment="1">
      <alignment horizontal="left" vertical="center" indent="1"/>
    </xf>
    <xf numFmtId="0" fontId="28" fillId="0" borderId="0" xfId="0" applyFont="1" applyAlignment="1">
      <alignment horizontal="left" vertical="center" indent="1"/>
    </xf>
    <xf numFmtId="184" fontId="0" fillId="7" borderId="5" xfId="0" applyNumberFormat="1" applyFill="1" applyBorder="1" applyProtection="1">
      <alignment vertical="center"/>
      <protection locked="0"/>
    </xf>
    <xf numFmtId="14" fontId="16" fillId="7" borderId="5" xfId="0" applyNumberFormat="1" applyFont="1" applyFill="1" applyBorder="1" applyAlignment="1" applyProtection="1">
      <alignment horizontal="center" vertical="center"/>
      <protection locked="0"/>
    </xf>
    <xf numFmtId="0" fontId="42" fillId="0" borderId="0" xfId="3" applyFont="1">
      <alignment vertical="center"/>
    </xf>
    <xf numFmtId="0" fontId="42" fillId="0" borderId="0" xfId="3" applyFont="1" applyAlignment="1"/>
    <xf numFmtId="0" fontId="43" fillId="0" borderId="0" xfId="3" applyFont="1" applyAlignment="1">
      <alignment horizontal="center" wrapText="1" shrinkToFit="1"/>
    </xf>
    <xf numFmtId="0" fontId="42" fillId="0" borderId="0" xfId="3" applyFont="1" applyAlignment="1">
      <alignment horizontal="right"/>
    </xf>
    <xf numFmtId="0" fontId="45" fillId="0" borderId="0" xfId="3" applyFont="1" applyAlignment="1"/>
    <xf numFmtId="0" fontId="42" fillId="9" borderId="5" xfId="3" applyFont="1" applyFill="1" applyBorder="1" applyAlignment="1">
      <alignment horizontal="center" vertical="center"/>
    </xf>
    <xf numFmtId="0" fontId="46" fillId="9" borderId="5" xfId="3" applyFont="1" applyFill="1" applyBorder="1" applyAlignment="1">
      <alignment horizontal="center" vertical="center"/>
    </xf>
    <xf numFmtId="0" fontId="42" fillId="0" borderId="0" xfId="3" applyFont="1" applyAlignment="1">
      <alignment horizontal="center" vertical="center"/>
    </xf>
    <xf numFmtId="0" fontId="42" fillId="0" borderId="4" xfId="3" applyFont="1" applyBorder="1" applyAlignment="1">
      <alignment horizontal="center" vertical="center"/>
    </xf>
    <xf numFmtId="0" fontId="42" fillId="0" borderId="4" xfId="3" applyFont="1" applyBorder="1">
      <alignment vertical="center"/>
    </xf>
    <xf numFmtId="0" fontId="42" fillId="0" borderId="4" xfId="3" applyFont="1" applyBorder="1" applyAlignment="1">
      <alignment vertical="center" wrapText="1"/>
    </xf>
    <xf numFmtId="0" fontId="42" fillId="0" borderId="5" xfId="3" applyFont="1" applyBorder="1" applyAlignment="1">
      <alignment horizontal="center" vertical="center"/>
    </xf>
    <xf numFmtId="0" fontId="42" fillId="0" borderId="5" xfId="3" applyFont="1" applyBorder="1" applyAlignment="1">
      <alignment vertical="center" wrapText="1"/>
    </xf>
    <xf numFmtId="0" fontId="42" fillId="0" borderId="5" xfId="3" applyFont="1" applyBorder="1">
      <alignment vertical="center"/>
    </xf>
    <xf numFmtId="0" fontId="42" fillId="0" borderId="13" xfId="3" applyFont="1" applyBorder="1" applyAlignment="1">
      <alignment horizontal="center" vertical="center"/>
    </xf>
    <xf numFmtId="0" fontId="42" fillId="0" borderId="6" xfId="3" applyFont="1" applyBorder="1">
      <alignment vertical="center"/>
    </xf>
    <xf numFmtId="0" fontId="42" fillId="0" borderId="17" xfId="3" applyFont="1" applyBorder="1">
      <alignment vertical="center"/>
    </xf>
    <xf numFmtId="0" fontId="42" fillId="0" borderId="1" xfId="3" applyFont="1" applyBorder="1" applyAlignment="1">
      <alignment horizontal="center" vertical="center"/>
    </xf>
    <xf numFmtId="0" fontId="42" fillId="0" borderId="20" xfId="3" applyFont="1" applyBorder="1" applyAlignment="1">
      <alignment vertical="center" wrapText="1"/>
    </xf>
    <xf numFmtId="0" fontId="42" fillId="0" borderId="14" xfId="3" applyFont="1" applyBorder="1" applyAlignment="1">
      <alignment vertical="center" wrapText="1"/>
    </xf>
    <xf numFmtId="182" fontId="49" fillId="0" borderId="8" xfId="3" applyNumberFormat="1" applyFont="1" applyBorder="1" applyAlignment="1">
      <alignment horizontal="right" vertical="center"/>
    </xf>
    <xf numFmtId="182" fontId="50" fillId="0" borderId="3" xfId="3" applyNumberFormat="1" applyFont="1" applyBorder="1" applyAlignment="1">
      <alignment horizontal="center" vertical="center"/>
    </xf>
    <xf numFmtId="182" fontId="49" fillId="0" borderId="16" xfId="3" applyNumberFormat="1" applyFont="1" applyBorder="1" applyAlignment="1">
      <alignment horizontal="left" vertical="center"/>
    </xf>
    <xf numFmtId="182" fontId="49" fillId="0" borderId="1" xfId="3" applyNumberFormat="1" applyFont="1" applyBorder="1" applyAlignment="1">
      <alignment horizontal="right" vertical="center"/>
    </xf>
    <xf numFmtId="182" fontId="50" fillId="0" borderId="0" xfId="3" applyNumberFormat="1" applyFont="1" applyAlignment="1">
      <alignment horizontal="center" vertical="center"/>
    </xf>
    <xf numFmtId="182" fontId="49" fillId="0" borderId="2" xfId="3" applyNumberFormat="1" applyFont="1" applyBorder="1" applyAlignment="1">
      <alignment horizontal="left" vertical="center"/>
    </xf>
    <xf numFmtId="0" fontId="42" fillId="0" borderId="20" xfId="3" applyFont="1" applyBorder="1" applyAlignment="1">
      <alignment horizontal="center" vertical="center"/>
    </xf>
    <xf numFmtId="0" fontId="42" fillId="0" borderId="1" xfId="3" applyFont="1" applyBorder="1">
      <alignment vertical="center"/>
    </xf>
    <xf numFmtId="0" fontId="42" fillId="0" borderId="2" xfId="3" applyFont="1" applyBorder="1">
      <alignment vertical="center"/>
    </xf>
    <xf numFmtId="0" fontId="42" fillId="0" borderId="14" xfId="3" applyFont="1" applyBorder="1" applyAlignment="1">
      <alignment horizontal="center" vertical="center"/>
    </xf>
    <xf numFmtId="0" fontId="42" fillId="0" borderId="7" xfId="3" applyFont="1" applyBorder="1" applyAlignment="1">
      <alignment vertical="center" wrapText="1"/>
    </xf>
    <xf numFmtId="0" fontId="42" fillId="0" borderId="10" xfId="3" applyFont="1" applyBorder="1" applyAlignment="1">
      <alignment vertical="center" wrapText="1"/>
    </xf>
    <xf numFmtId="0" fontId="42" fillId="0" borderId="9" xfId="3" applyFont="1" applyBorder="1" applyAlignment="1">
      <alignment vertical="center" wrapText="1"/>
    </xf>
    <xf numFmtId="0" fontId="42" fillId="0" borderId="8" xfId="3" applyFont="1" applyBorder="1" applyAlignment="1">
      <alignment vertical="center" wrapText="1"/>
    </xf>
    <xf numFmtId="0" fontId="42" fillId="0" borderId="3" xfId="3" applyFont="1" applyBorder="1" applyAlignment="1">
      <alignment vertical="center" wrapText="1"/>
    </xf>
    <xf numFmtId="0" fontId="42" fillId="0" borderId="16" xfId="3" applyFont="1" applyBorder="1" applyAlignment="1">
      <alignment vertical="center" wrapText="1"/>
    </xf>
    <xf numFmtId="0" fontId="53" fillId="0" borderId="0" xfId="5" applyFont="1">
      <alignment vertical="center"/>
    </xf>
    <xf numFmtId="0" fontId="53" fillId="0" borderId="0" xfId="5" applyFont="1" applyAlignment="1">
      <alignment horizontal="right" vertical="center"/>
    </xf>
    <xf numFmtId="0" fontId="52" fillId="0" borderId="0" xfId="5">
      <alignment vertical="center"/>
    </xf>
    <xf numFmtId="58" fontId="54" fillId="0" borderId="0" xfId="5" applyNumberFormat="1" applyFont="1" applyAlignment="1">
      <alignment horizontal="right" vertical="center"/>
    </xf>
    <xf numFmtId="58" fontId="25" fillId="0" borderId="0" xfId="5" applyNumberFormat="1" applyFont="1">
      <alignment vertical="center"/>
    </xf>
    <xf numFmtId="0" fontId="52" fillId="0" borderId="0" xfId="5" applyAlignment="1">
      <alignment horizontal="right" vertical="center"/>
    </xf>
    <xf numFmtId="0" fontId="56" fillId="0" borderId="0" xfId="5" applyFont="1" applyAlignment="1">
      <alignment horizontal="center" vertical="center"/>
    </xf>
    <xf numFmtId="0" fontId="57" fillId="0" borderId="17" xfId="5" applyFont="1" applyBorder="1">
      <alignment vertical="center"/>
    </xf>
    <xf numFmtId="0" fontId="52" fillId="0" borderId="0" xfId="5" applyAlignment="1">
      <alignment horizontal="center" vertical="center"/>
    </xf>
    <xf numFmtId="0" fontId="52" fillId="0" borderId="5" xfId="5" applyBorder="1" applyAlignment="1">
      <alignment horizontal="center" vertical="center"/>
    </xf>
    <xf numFmtId="57" fontId="52" fillId="0" borderId="0" xfId="5" applyNumberFormat="1" applyAlignment="1">
      <alignment horizontal="center" vertical="center"/>
    </xf>
    <xf numFmtId="0" fontId="52" fillId="0" borderId="6" xfId="5" applyBorder="1" applyAlignment="1">
      <alignment horizontal="center" vertical="center"/>
    </xf>
    <xf numFmtId="0" fontId="52" fillId="0" borderId="2" xfId="5" applyBorder="1">
      <alignment vertical="center"/>
    </xf>
    <xf numFmtId="0" fontId="57" fillId="0" borderId="0" xfId="5" applyFont="1">
      <alignment vertical="center"/>
    </xf>
    <xf numFmtId="0" fontId="34" fillId="0" borderId="5" xfId="5" applyFont="1" applyBorder="1">
      <alignment vertical="center"/>
    </xf>
    <xf numFmtId="57" fontId="34" fillId="7" borderId="5" xfId="5" applyNumberFormat="1" applyFont="1" applyFill="1" applyBorder="1" applyAlignment="1">
      <alignment horizontal="center" vertical="center"/>
    </xf>
    <xf numFmtId="0" fontId="34" fillId="7" borderId="9" xfId="5" applyFont="1" applyFill="1" applyBorder="1" applyAlignment="1">
      <alignment horizontal="center" vertical="center"/>
    </xf>
    <xf numFmtId="0" fontId="34" fillId="7" borderId="7" xfId="5" applyFont="1" applyFill="1" applyBorder="1" applyAlignment="1">
      <alignment horizontal="center" vertical="center"/>
    </xf>
    <xf numFmtId="57" fontId="5" fillId="7" borderId="5" xfId="5" applyNumberFormat="1" applyFont="1" applyFill="1" applyBorder="1" applyAlignment="1">
      <alignment horizontal="center" vertical="center"/>
    </xf>
    <xf numFmtId="0" fontId="5" fillId="7" borderId="9" xfId="5" applyFont="1" applyFill="1" applyBorder="1" applyAlignment="1">
      <alignment horizontal="center" vertical="center"/>
    </xf>
    <xf numFmtId="0" fontId="5" fillId="7" borderId="7" xfId="5" applyFont="1" applyFill="1" applyBorder="1">
      <alignment vertical="center"/>
    </xf>
    <xf numFmtId="0" fontId="5" fillId="7" borderId="7" xfId="5" applyFont="1" applyFill="1" applyBorder="1" applyAlignment="1">
      <alignment horizontal="center" vertical="center"/>
    </xf>
    <xf numFmtId="0" fontId="34" fillId="0" borderId="0" xfId="0" applyFont="1">
      <alignment vertical="center"/>
    </xf>
    <xf numFmtId="0" fontId="5" fillId="0" borderId="32" xfId="0" applyFont="1" applyBorder="1">
      <alignment vertical="center"/>
    </xf>
    <xf numFmtId="0" fontId="57" fillId="0" borderId="0" xfId="0" applyFont="1">
      <alignment vertical="center"/>
    </xf>
    <xf numFmtId="176" fontId="34" fillId="0" borderId="5" xfId="5" applyNumberFormat="1" applyFont="1" applyBorder="1" applyAlignment="1">
      <alignment horizontal="right" vertical="center"/>
    </xf>
    <xf numFmtId="0" fontId="59" fillId="0" borderId="0" xfId="3" applyFont="1">
      <alignment vertical="center"/>
    </xf>
    <xf numFmtId="0" fontId="58" fillId="0" borderId="0" xfId="3" applyFont="1" applyAlignment="1">
      <alignment horizontal="center" vertical="center"/>
    </xf>
    <xf numFmtId="0" fontId="60" fillId="0" borderId="3" xfId="3" applyFont="1" applyBorder="1" applyAlignment="1">
      <alignment vertical="center" shrinkToFit="1"/>
    </xf>
    <xf numFmtId="0" fontId="59" fillId="0" borderId="0" xfId="3" applyFont="1" applyAlignment="1">
      <alignment horizontal="center" vertical="center"/>
    </xf>
    <xf numFmtId="0" fontId="61" fillId="0" borderId="0" xfId="3" applyFont="1">
      <alignment vertical="center"/>
    </xf>
    <xf numFmtId="49" fontId="59" fillId="0" borderId="0" xfId="3" applyNumberFormat="1" applyFont="1" applyAlignment="1">
      <alignment vertical="top"/>
    </xf>
    <xf numFmtId="49" fontId="59" fillId="0" borderId="0" xfId="3" applyNumberFormat="1" applyFont="1">
      <alignment vertical="center"/>
    </xf>
    <xf numFmtId="0" fontId="59" fillId="0" borderId="0" xfId="3" applyFont="1" applyAlignment="1">
      <alignment horizontal="left" vertical="center" indent="1"/>
    </xf>
    <xf numFmtId="0" fontId="62" fillId="11" borderId="5" xfId="3" applyFont="1" applyFill="1" applyBorder="1">
      <alignment vertical="center"/>
    </xf>
    <xf numFmtId="0" fontId="63" fillId="11" borderId="5" xfId="3" applyFont="1" applyFill="1" applyBorder="1" applyAlignment="1">
      <alignment horizontal="center"/>
    </xf>
    <xf numFmtId="0" fontId="62" fillId="0" borderId="0" xfId="3" applyFont="1">
      <alignment vertical="center"/>
    </xf>
    <xf numFmtId="0" fontId="64" fillId="0" borderId="5" xfId="3" applyFont="1" applyBorder="1" applyAlignment="1">
      <alignment horizontal="center" vertical="center" wrapText="1"/>
    </xf>
    <xf numFmtId="0" fontId="61" fillId="0" borderId="39" xfId="3" applyFont="1" applyBorder="1" applyAlignment="1">
      <alignment horizontal="center"/>
    </xf>
    <xf numFmtId="0" fontId="59" fillId="0" borderId="10" xfId="3" applyFont="1" applyBorder="1">
      <alignment vertical="center"/>
    </xf>
    <xf numFmtId="0" fontId="59" fillId="0" borderId="9" xfId="3" applyFont="1" applyBorder="1">
      <alignment vertical="center"/>
    </xf>
    <xf numFmtId="0" fontId="59" fillId="0" borderId="5" xfId="3" applyFont="1" applyBorder="1">
      <alignment vertical="center"/>
    </xf>
    <xf numFmtId="0" fontId="59" fillId="0" borderId="34" xfId="3" applyFont="1" applyBorder="1">
      <alignment vertical="center"/>
    </xf>
    <xf numFmtId="0" fontId="59" fillId="0" borderId="35" xfId="3" applyFont="1" applyBorder="1">
      <alignment vertical="center"/>
    </xf>
    <xf numFmtId="0" fontId="59" fillId="0" borderId="22" xfId="3" applyFont="1" applyBorder="1">
      <alignment vertical="center"/>
    </xf>
    <xf numFmtId="0" fontId="59" fillId="0" borderId="37" xfId="3" applyFont="1" applyBorder="1">
      <alignment vertical="center"/>
    </xf>
    <xf numFmtId="0" fontId="59" fillId="0" borderId="38" xfId="3" applyFont="1" applyBorder="1">
      <alignment vertical="center"/>
    </xf>
    <xf numFmtId="0" fontId="59" fillId="0" borderId="23" xfId="3" applyFont="1" applyBorder="1">
      <alignment vertical="center"/>
    </xf>
    <xf numFmtId="0" fontId="66" fillId="0" borderId="35" xfId="3" applyFont="1" applyBorder="1">
      <alignment vertical="center"/>
    </xf>
    <xf numFmtId="0" fontId="66" fillId="0" borderId="42" xfId="3" applyFont="1" applyBorder="1">
      <alignment vertical="center"/>
    </xf>
    <xf numFmtId="0" fontId="59" fillId="0" borderId="43" xfId="3" applyFont="1" applyBorder="1">
      <alignment vertical="center"/>
    </xf>
    <xf numFmtId="0" fontId="66" fillId="0" borderId="38" xfId="3" applyFont="1" applyBorder="1" applyAlignment="1">
      <alignment vertical="center" wrapText="1"/>
    </xf>
    <xf numFmtId="0" fontId="59" fillId="0" borderId="19" xfId="3" applyFont="1" applyBorder="1" applyAlignment="1">
      <alignment horizontal="left" vertical="center"/>
    </xf>
    <xf numFmtId="0" fontId="66" fillId="0" borderId="9" xfId="3" applyFont="1" applyBorder="1">
      <alignment vertical="center"/>
    </xf>
    <xf numFmtId="0" fontId="59" fillId="0" borderId="19" xfId="3" applyFont="1" applyBorder="1">
      <alignment vertical="center"/>
    </xf>
    <xf numFmtId="0" fontId="59" fillId="0" borderId="33" xfId="3" applyFont="1" applyBorder="1">
      <alignment vertical="center"/>
    </xf>
    <xf numFmtId="0" fontId="59" fillId="0" borderId="36" xfId="3" applyFont="1" applyBorder="1">
      <alignment vertical="center"/>
    </xf>
    <xf numFmtId="0" fontId="59" fillId="0" borderId="37" xfId="3" applyFont="1" applyBorder="1" applyAlignment="1">
      <alignment horizontal="left" vertical="center"/>
    </xf>
    <xf numFmtId="0" fontId="66" fillId="0" borderId="38" xfId="3" applyFont="1" applyBorder="1">
      <alignment vertical="center"/>
    </xf>
    <xf numFmtId="0" fontId="61" fillId="0" borderId="39" xfId="3" applyFont="1" applyBorder="1" applyAlignment="1">
      <alignment horizontal="center" vertical="center"/>
    </xf>
    <xf numFmtId="0" fontId="66" fillId="0" borderId="9" xfId="3" applyFont="1" applyBorder="1" applyAlignment="1">
      <alignment vertical="center" wrapText="1"/>
    </xf>
    <xf numFmtId="0" fontId="67" fillId="0" borderId="5" xfId="3" applyFont="1" applyBorder="1" applyAlignment="1">
      <alignment horizontal="center" vertical="center" wrapText="1"/>
    </xf>
    <xf numFmtId="0" fontId="69" fillId="0" borderId="5" xfId="3" applyFont="1" applyBorder="1" applyAlignment="1">
      <alignment vertical="center" wrapText="1"/>
    </xf>
    <xf numFmtId="0" fontId="62" fillId="10" borderId="5" xfId="3" applyFont="1" applyFill="1" applyBorder="1">
      <alignment vertical="center"/>
    </xf>
    <xf numFmtId="0" fontId="63" fillId="10" borderId="5" xfId="3" applyFont="1" applyFill="1" applyBorder="1" applyAlignment="1">
      <alignment horizontal="center"/>
    </xf>
    <xf numFmtId="0" fontId="59" fillId="0" borderId="6" xfId="3" applyFont="1" applyBorder="1">
      <alignment vertical="center"/>
    </xf>
    <xf numFmtId="0" fontId="59" fillId="0" borderId="0" xfId="3" applyFont="1" applyAlignment="1">
      <alignment horizontal="right" vertical="center"/>
    </xf>
    <xf numFmtId="0" fontId="59" fillId="0" borderId="13" xfId="3" applyFont="1" applyBorder="1" applyAlignment="1"/>
    <xf numFmtId="0" fontId="59" fillId="0" borderId="17" xfId="3" applyFont="1" applyBorder="1">
      <alignment vertical="center"/>
    </xf>
    <xf numFmtId="0" fontId="59" fillId="0" borderId="1" xfId="3" applyFont="1" applyBorder="1">
      <alignment vertical="center"/>
    </xf>
    <xf numFmtId="0" fontId="72" fillId="0" borderId="0" xfId="4" applyFont="1" applyBorder="1">
      <alignment vertical="center"/>
    </xf>
    <xf numFmtId="0" fontId="59" fillId="0" borderId="2" xfId="3" applyFont="1" applyBorder="1">
      <alignment vertical="center"/>
    </xf>
    <xf numFmtId="0" fontId="59" fillId="0" borderId="8" xfId="3" applyFont="1" applyBorder="1">
      <alignment vertical="center"/>
    </xf>
    <xf numFmtId="0" fontId="72" fillId="0" borderId="0" xfId="4" applyFont="1" applyBorder="1" applyAlignment="1">
      <alignment vertical="center" shrinkToFit="1"/>
    </xf>
    <xf numFmtId="0" fontId="59" fillId="0" borderId="0" xfId="3" applyFont="1" applyAlignment="1"/>
    <xf numFmtId="0" fontId="59" fillId="0" borderId="6" xfId="3" applyFont="1" applyBorder="1" applyAlignment="1"/>
    <xf numFmtId="0" fontId="59" fillId="0" borderId="17" xfId="3" applyFont="1" applyBorder="1" applyAlignment="1"/>
    <xf numFmtId="0" fontId="72" fillId="0" borderId="0" xfId="4" applyFont="1">
      <alignment vertical="center"/>
    </xf>
    <xf numFmtId="0" fontId="64" fillId="0" borderId="4" xfId="3" applyFont="1" applyBorder="1" applyAlignment="1">
      <alignment horizontal="center" vertical="center" wrapText="1"/>
    </xf>
    <xf numFmtId="0" fontId="59" fillId="0" borderId="13" xfId="3" applyFont="1" applyBorder="1">
      <alignment vertical="center"/>
    </xf>
    <xf numFmtId="0" fontId="59" fillId="0" borderId="5" xfId="3" applyFont="1" applyBorder="1" applyAlignment="1">
      <alignment horizontal="center" vertical="center"/>
    </xf>
    <xf numFmtId="0" fontId="69" fillId="0" borderId="17" xfId="3" applyFont="1" applyBorder="1" applyAlignment="1">
      <alignment vertical="center" wrapText="1"/>
    </xf>
    <xf numFmtId="0" fontId="67" fillId="0" borderId="4" xfId="3" applyFont="1" applyBorder="1" applyAlignment="1">
      <alignment horizontal="center" vertical="center" wrapText="1"/>
    </xf>
    <xf numFmtId="0" fontId="59" fillId="0" borderId="13" xfId="3" applyFont="1" applyBorder="1" applyAlignment="1">
      <alignment horizontal="left" indent="1"/>
    </xf>
    <xf numFmtId="0" fontId="59" fillId="0" borderId="0" xfId="3" applyFont="1" applyAlignment="1">
      <alignment vertical="center" wrapText="1"/>
    </xf>
    <xf numFmtId="0" fontId="58" fillId="0" borderId="0" xfId="3" applyFont="1">
      <alignment vertical="center"/>
    </xf>
    <xf numFmtId="0" fontId="25" fillId="0" borderId="0" xfId="5" applyFont="1">
      <alignment vertical="center"/>
    </xf>
    <xf numFmtId="0" fontId="25" fillId="0" borderId="0" xfId="5" applyFont="1" applyAlignment="1">
      <alignment horizontal="right" vertical="center"/>
    </xf>
    <xf numFmtId="58" fontId="25" fillId="0" borderId="0" xfId="5" applyNumberFormat="1" applyFont="1" applyAlignment="1">
      <alignment horizontal="right" vertical="center"/>
    </xf>
    <xf numFmtId="0" fontId="25" fillId="0" borderId="0" xfId="5" applyFont="1" applyAlignment="1">
      <alignment horizontal="left" vertical="center"/>
    </xf>
    <xf numFmtId="0" fontId="57" fillId="0" borderId="5" xfId="5" applyFont="1" applyBorder="1" applyAlignment="1">
      <alignment horizontal="center" vertical="center"/>
    </xf>
    <xf numFmtId="0" fontId="57" fillId="0" borderId="5" xfId="5" applyFont="1" applyBorder="1">
      <alignment vertical="center"/>
    </xf>
    <xf numFmtId="0" fontId="74" fillId="0" borderId="0" xfId="5" applyFont="1">
      <alignment vertical="center"/>
    </xf>
    <xf numFmtId="176" fontId="57" fillId="0" borderId="0" xfId="5" applyNumberFormat="1" applyFont="1" applyAlignment="1">
      <alignment horizontal="right" vertical="center"/>
    </xf>
    <xf numFmtId="0" fontId="57" fillId="0" borderId="6" xfId="5" applyFont="1" applyBorder="1">
      <alignment vertical="center"/>
    </xf>
    <xf numFmtId="0" fontId="10" fillId="0" borderId="1" xfId="0" applyFont="1" applyBorder="1" applyAlignment="1">
      <alignment horizontal="right" vertical="center"/>
    </xf>
    <xf numFmtId="0" fontId="55" fillId="0" borderId="0" xfId="5" applyFont="1" applyAlignment="1">
      <alignment horizontal="center" vertical="center"/>
    </xf>
    <xf numFmtId="0" fontId="10" fillId="0" borderId="0" xfId="0" applyFont="1" applyAlignment="1">
      <alignment horizontal="right" vertical="center"/>
    </xf>
    <xf numFmtId="0" fontId="10" fillId="0" borderId="0" xfId="0" applyFont="1" applyAlignment="1" applyProtection="1">
      <alignment horizontal="right" vertical="center"/>
      <protection locked="0"/>
    </xf>
    <xf numFmtId="0" fontId="10" fillId="0" borderId="0" xfId="0" applyFont="1" applyProtection="1">
      <alignment vertical="center"/>
      <protection locked="0"/>
    </xf>
    <xf numFmtId="14" fontId="28" fillId="0" borderId="7" xfId="0" applyNumberFormat="1" applyFont="1" applyBorder="1" applyAlignment="1">
      <alignment horizontal="center" vertical="center" shrinkToFit="1"/>
    </xf>
    <xf numFmtId="14" fontId="28" fillId="0" borderId="9" xfId="0" applyNumberFormat="1" applyFont="1" applyBorder="1" applyAlignment="1">
      <alignment horizontal="center" vertical="center" shrinkToFit="1"/>
    </xf>
    <xf numFmtId="0" fontId="30" fillId="0" borderId="10" xfId="0" applyFont="1" applyBorder="1" applyAlignment="1">
      <alignment horizontal="center" vertical="center" shrinkToFit="1"/>
    </xf>
    <xf numFmtId="0" fontId="42" fillId="0" borderId="5" xfId="3" applyFont="1" applyBorder="1" applyAlignment="1">
      <alignment vertical="center" shrinkToFit="1"/>
    </xf>
    <xf numFmtId="0" fontId="53" fillId="0" borderId="0" xfId="5" applyFont="1" applyAlignment="1">
      <alignment vertical="center" shrinkToFit="1"/>
    </xf>
    <xf numFmtId="0" fontId="0" fillId="0" borderId="0" xfId="0" applyAlignment="1">
      <alignment vertical="center" shrinkToFit="1"/>
    </xf>
    <xf numFmtId="0" fontId="52" fillId="0" borderId="0" xfId="5" applyAlignment="1">
      <alignment vertical="center" shrinkToFit="1"/>
    </xf>
    <xf numFmtId="0" fontId="75" fillId="3" borderId="4" xfId="0" applyFont="1" applyFill="1" applyBorder="1" applyAlignment="1">
      <alignment horizontal="center" vertical="center" wrapText="1"/>
    </xf>
    <xf numFmtId="0" fontId="76" fillId="0" borderId="0" xfId="0" applyFont="1">
      <alignment vertical="center"/>
    </xf>
    <xf numFmtId="177" fontId="77" fillId="4" borderId="5" xfId="0" applyNumberFormat="1" applyFont="1" applyFill="1" applyBorder="1" applyAlignment="1">
      <alignment horizontal="center" vertical="center"/>
    </xf>
    <xf numFmtId="49" fontId="77" fillId="5" borderId="5" xfId="0" applyNumberFormat="1" applyFont="1" applyFill="1" applyBorder="1" applyAlignment="1" applyProtection="1">
      <alignment horizontal="center" vertical="center"/>
      <protection locked="0"/>
    </xf>
    <xf numFmtId="177" fontId="76" fillId="0" borderId="5" xfId="0" applyNumberFormat="1" applyFont="1" applyBorder="1">
      <alignment vertical="center"/>
    </xf>
    <xf numFmtId="177" fontId="77" fillId="0" borderId="7" xfId="0" applyNumberFormat="1" applyFont="1" applyBorder="1" applyAlignment="1" applyProtection="1">
      <alignment horizontal="right" vertical="center" shrinkToFit="1"/>
      <protection locked="0"/>
    </xf>
    <xf numFmtId="49" fontId="77" fillId="0" borderId="7" xfId="0" applyNumberFormat="1" applyFont="1" applyBorder="1" applyAlignment="1" applyProtection="1">
      <alignment horizontal="center" vertical="center" shrinkToFit="1"/>
      <protection locked="0"/>
    </xf>
    <xf numFmtId="49" fontId="77" fillId="0" borderId="5" xfId="0" applyNumberFormat="1" applyFont="1" applyBorder="1" applyAlignment="1" applyProtection="1">
      <alignment horizontal="center" vertical="center" shrinkToFit="1"/>
      <protection locked="0"/>
    </xf>
    <xf numFmtId="177" fontId="77" fillId="0" borderId="5" xfId="0" applyNumberFormat="1" applyFont="1" applyBorder="1" applyAlignment="1" applyProtection="1">
      <alignment horizontal="center" vertical="center" shrinkToFit="1"/>
      <protection locked="0"/>
    </xf>
    <xf numFmtId="0" fontId="75" fillId="0" borderId="0" xfId="0" applyFont="1">
      <alignment vertical="center"/>
    </xf>
    <xf numFmtId="0" fontId="78" fillId="0" borderId="0" xfId="0" applyFont="1">
      <alignment vertical="center"/>
    </xf>
    <xf numFmtId="0" fontId="78" fillId="3" borderId="8" xfId="0" applyFont="1" applyFill="1" applyBorder="1" applyAlignment="1">
      <alignment vertical="center" shrinkToFit="1"/>
    </xf>
    <xf numFmtId="0" fontId="78" fillId="3" borderId="16" xfId="0" applyFont="1" applyFill="1" applyBorder="1" applyAlignment="1">
      <alignment vertical="center" shrinkToFit="1"/>
    </xf>
    <xf numFmtId="49" fontId="77" fillId="0" borderId="7" xfId="0" applyNumberFormat="1" applyFont="1" applyBorder="1" applyAlignment="1" applyProtection="1">
      <alignment horizontal="center" vertical="center"/>
      <protection locked="0"/>
    </xf>
    <xf numFmtId="49" fontId="77" fillId="0" borderId="7" xfId="0" applyNumberFormat="1" applyFont="1" applyBorder="1" applyAlignment="1" applyProtection="1">
      <alignment horizontal="left" vertical="center"/>
      <protection locked="0"/>
    </xf>
    <xf numFmtId="49" fontId="77" fillId="0" borderId="7" xfId="0" applyNumberFormat="1" applyFont="1" applyBorder="1" applyAlignment="1" applyProtection="1">
      <alignment horizontal="left" vertical="center" shrinkToFit="1"/>
      <protection locked="0"/>
    </xf>
    <xf numFmtId="177" fontId="77" fillId="0" borderId="5" xfId="0" applyNumberFormat="1" applyFont="1" applyBorder="1" applyAlignment="1" applyProtection="1">
      <alignment horizontal="right" vertical="center" shrinkToFit="1"/>
      <protection locked="0"/>
    </xf>
    <xf numFmtId="194" fontId="77" fillId="0" borderId="5" xfId="0" applyNumberFormat="1" applyFont="1" applyBorder="1" applyAlignment="1" applyProtection="1">
      <alignment horizontal="center" vertical="center" shrinkToFit="1"/>
      <protection locked="0"/>
    </xf>
    <xf numFmtId="0" fontId="75" fillId="3" borderId="5" xfId="0" applyFont="1" applyFill="1" applyBorder="1" applyAlignment="1">
      <alignment horizontal="center" vertical="center" wrapText="1"/>
    </xf>
    <xf numFmtId="49" fontId="77" fillId="0" borderId="5" xfId="0" applyNumberFormat="1" applyFont="1" applyBorder="1" applyAlignment="1" applyProtection="1">
      <alignment horizontal="center" vertical="center"/>
      <protection locked="0"/>
    </xf>
    <xf numFmtId="0" fontId="77" fillId="0" borderId="7" xfId="0" applyFont="1" applyBorder="1" applyAlignment="1" applyProtection="1">
      <alignment horizontal="center" vertical="center"/>
      <protection locked="0"/>
    </xf>
    <xf numFmtId="0" fontId="77" fillId="0" borderId="5" xfId="0" applyFont="1" applyBorder="1" applyAlignment="1" applyProtection="1">
      <alignment horizontal="center" vertical="center"/>
      <protection locked="0"/>
    </xf>
    <xf numFmtId="0" fontId="78" fillId="0" borderId="0" xfId="0" applyFont="1" applyProtection="1">
      <alignment vertical="center"/>
      <protection locked="0"/>
    </xf>
    <xf numFmtId="0" fontId="75" fillId="4" borderId="5" xfId="0" applyFont="1" applyFill="1" applyBorder="1" applyAlignment="1">
      <alignment horizontal="center" vertical="center" wrapText="1" shrinkToFit="1"/>
    </xf>
    <xf numFmtId="177" fontId="77" fillId="0" borderId="5" xfId="0" applyNumberFormat="1" applyFont="1" applyBorder="1" applyAlignment="1" applyProtection="1">
      <alignment horizontal="center" vertical="center"/>
      <protection locked="0"/>
    </xf>
    <xf numFmtId="1" fontId="79" fillId="4" borderId="12" xfId="0" applyNumberFormat="1" applyFont="1" applyFill="1" applyBorder="1" applyAlignment="1">
      <alignment horizontal="center" vertical="center"/>
    </xf>
    <xf numFmtId="0" fontId="76" fillId="0" borderId="0" xfId="0" applyFont="1" applyAlignment="1" applyProtection="1">
      <alignment horizontal="center" vertical="center"/>
      <protection locked="0"/>
    </xf>
    <xf numFmtId="0" fontId="78" fillId="0" borderId="0" xfId="0" applyFont="1" applyAlignment="1" applyProtection="1">
      <alignment horizontal="right" vertical="center"/>
      <protection locked="0"/>
    </xf>
    <xf numFmtId="49" fontId="78" fillId="0" borderId="0" xfId="0" applyNumberFormat="1" applyFont="1" applyProtection="1">
      <alignment vertical="center"/>
      <protection locked="0"/>
    </xf>
    <xf numFmtId="0" fontId="75" fillId="3" borderId="8" xfId="0" applyFont="1" applyFill="1" applyBorder="1" applyAlignment="1">
      <alignment horizontal="center" vertical="center" wrapText="1"/>
    </xf>
    <xf numFmtId="177" fontId="77" fillId="0" borderId="7" xfId="0" applyNumberFormat="1" applyFont="1" applyBorder="1" applyAlignment="1" applyProtection="1">
      <alignment horizontal="center" vertical="center"/>
      <protection locked="0"/>
    </xf>
    <xf numFmtId="10" fontId="79" fillId="4" borderId="11" xfId="0" applyNumberFormat="1" applyFont="1" applyFill="1" applyBorder="1" applyAlignment="1">
      <alignment horizontal="center" vertical="center"/>
    </xf>
    <xf numFmtId="1" fontId="79" fillId="4" borderId="5" xfId="0" applyNumberFormat="1" applyFont="1" applyFill="1" applyBorder="1" applyAlignment="1">
      <alignment horizontal="center" vertical="center"/>
    </xf>
    <xf numFmtId="0" fontId="75" fillId="3" borderId="13" xfId="0" applyFont="1" applyFill="1" applyBorder="1" applyAlignment="1">
      <alignment vertical="center" wrapText="1"/>
    </xf>
    <xf numFmtId="179" fontId="77" fillId="0" borderId="7" xfId="0" applyNumberFormat="1" applyFont="1" applyBorder="1" applyAlignment="1" applyProtection="1">
      <alignment horizontal="center" vertical="center"/>
      <protection locked="0"/>
    </xf>
    <xf numFmtId="179" fontId="77" fillId="0" borderId="5" xfId="0" applyNumberFormat="1" applyFont="1" applyBorder="1" applyAlignment="1" applyProtection="1">
      <alignment horizontal="center" vertical="center"/>
      <protection locked="0"/>
    </xf>
    <xf numFmtId="0" fontId="75" fillId="0" borderId="0" xfId="0" applyFont="1" applyAlignment="1">
      <alignment vertical="center" wrapText="1"/>
    </xf>
    <xf numFmtId="0" fontId="77" fillId="4" borderId="5" xfId="0" applyFont="1" applyFill="1" applyBorder="1" applyAlignment="1" applyProtection="1">
      <alignment horizontal="center" vertical="center"/>
      <protection locked="0"/>
    </xf>
    <xf numFmtId="179" fontId="77" fillId="0" borderId="0" xfId="0" applyNumberFormat="1" applyFont="1" applyAlignment="1" applyProtection="1">
      <alignment horizontal="center" vertical="center"/>
      <protection locked="0"/>
    </xf>
    <xf numFmtId="0" fontId="78" fillId="0" borderId="0" xfId="0" applyFont="1" applyAlignment="1">
      <alignment vertical="center" wrapText="1"/>
    </xf>
    <xf numFmtId="0" fontId="77" fillId="4" borderId="7" xfId="0" applyFont="1" applyFill="1" applyBorder="1" applyAlignment="1" applyProtection="1">
      <alignment horizontal="center" vertical="center"/>
      <protection locked="0"/>
    </xf>
    <xf numFmtId="177" fontId="77" fillId="0" borderId="0" xfId="0" applyNumberFormat="1" applyFont="1" applyAlignment="1" applyProtection="1">
      <alignment horizontal="center" vertical="center"/>
      <protection locked="0"/>
    </xf>
    <xf numFmtId="0" fontId="77" fillId="0" borderId="0" xfId="0" applyFont="1" applyAlignment="1" applyProtection="1">
      <alignment horizontal="center" vertical="center"/>
      <protection locked="0"/>
    </xf>
    <xf numFmtId="177" fontId="76" fillId="0" borderId="0" xfId="0" applyNumberFormat="1" applyFont="1">
      <alignment vertical="center"/>
    </xf>
    <xf numFmtId="49" fontId="77" fillId="0" borderId="0" xfId="0" applyNumberFormat="1" applyFont="1" applyAlignment="1" applyProtection="1">
      <alignment horizontal="center" vertical="center"/>
      <protection locked="0"/>
    </xf>
    <xf numFmtId="0" fontId="77" fillId="0" borderId="5" xfId="0" applyFont="1" applyBorder="1" applyAlignment="1" applyProtection="1">
      <alignment horizontal="left" vertical="center" wrapText="1"/>
      <protection locked="0"/>
    </xf>
    <xf numFmtId="0" fontId="77" fillId="0" borderId="5" xfId="0" applyFont="1" applyBorder="1" applyAlignment="1" applyProtection="1">
      <alignment horizontal="center" vertical="center" wrapText="1"/>
      <protection locked="0"/>
    </xf>
    <xf numFmtId="49" fontId="76" fillId="0" borderId="14" xfId="0" applyNumberFormat="1" applyFont="1" applyBorder="1" applyAlignment="1" applyProtection="1">
      <alignment horizontal="center" vertical="center"/>
      <protection locked="0"/>
    </xf>
    <xf numFmtId="0" fontId="77" fillId="0" borderId="0" xfId="0" applyFont="1" applyAlignment="1" applyProtection="1">
      <alignment horizontal="left" vertical="center" wrapText="1"/>
      <protection locked="0"/>
    </xf>
    <xf numFmtId="0" fontId="77" fillId="0" borderId="0" xfId="0" applyFont="1" applyAlignment="1" applyProtection="1">
      <alignment horizontal="center" vertical="center" wrapText="1"/>
      <protection locked="0"/>
    </xf>
    <xf numFmtId="177" fontId="77" fillId="2" borderId="5" xfId="0" applyNumberFormat="1" applyFont="1" applyFill="1" applyBorder="1" applyAlignment="1" applyProtection="1">
      <alignment horizontal="center" vertical="center"/>
      <protection locked="0"/>
    </xf>
    <xf numFmtId="0" fontId="77" fillId="5" borderId="5" xfId="0" applyFont="1" applyFill="1" applyBorder="1" applyAlignment="1" applyProtection="1">
      <alignment horizontal="center" vertical="center"/>
      <protection locked="0"/>
    </xf>
    <xf numFmtId="180" fontId="77" fillId="5" borderId="5" xfId="0" applyNumberFormat="1" applyFont="1" applyFill="1" applyBorder="1" applyAlignment="1" applyProtection="1">
      <alignment horizontal="center" vertical="center"/>
      <protection locked="0"/>
    </xf>
    <xf numFmtId="180" fontId="77" fillId="0" borderId="0" xfId="0" applyNumberFormat="1" applyFont="1" applyAlignment="1" applyProtection="1">
      <alignment horizontal="center" vertical="center"/>
      <protection locked="0"/>
    </xf>
    <xf numFmtId="0" fontId="75" fillId="3" borderId="4" xfId="0" applyFont="1" applyFill="1" applyBorder="1" applyAlignment="1">
      <alignment horizontal="center" vertical="center" wrapText="1"/>
    </xf>
    <xf numFmtId="0" fontId="75" fillId="3" borderId="5" xfId="0" applyFont="1" applyFill="1" applyBorder="1" applyAlignment="1">
      <alignment horizontal="center" vertical="center" wrapText="1"/>
    </xf>
    <xf numFmtId="0" fontId="75" fillId="3" borderId="8" xfId="0" applyFont="1" applyFill="1" applyBorder="1" applyAlignment="1">
      <alignment horizontal="center" vertical="center" wrapText="1"/>
    </xf>
    <xf numFmtId="0" fontId="80" fillId="0" borderId="0" xfId="0" applyFont="1">
      <alignment vertical="center"/>
    </xf>
    <xf numFmtId="0" fontId="81" fillId="0" borderId="0" xfId="0" applyFont="1">
      <alignment vertical="center"/>
    </xf>
    <xf numFmtId="0" fontId="80" fillId="0" borderId="0" xfId="0" applyFont="1" applyAlignment="1">
      <alignment horizontal="right" vertical="center"/>
    </xf>
    <xf numFmtId="0" fontId="82" fillId="0" borderId="0" xfId="0" applyFont="1">
      <alignment vertical="center"/>
    </xf>
    <xf numFmtId="0" fontId="80" fillId="0" borderId="7" xfId="0" applyFont="1" applyBorder="1" applyAlignment="1">
      <alignment horizontal="right" vertical="center"/>
    </xf>
    <xf numFmtId="0" fontId="80" fillId="0" borderId="10" xfId="0" applyFont="1" applyBorder="1">
      <alignment vertical="center"/>
    </xf>
    <xf numFmtId="0" fontId="80" fillId="0" borderId="9" xfId="0" applyFont="1" applyBorder="1">
      <alignment vertical="center"/>
    </xf>
    <xf numFmtId="0" fontId="80" fillId="0" borderId="0" xfId="0" applyFont="1" applyAlignment="1">
      <alignment horizontal="left" vertical="center"/>
    </xf>
    <xf numFmtId="0" fontId="80" fillId="7" borderId="5" xfId="0" applyFont="1" applyFill="1" applyBorder="1" applyAlignment="1" applyProtection="1">
      <alignment horizontal="left" vertical="center"/>
      <protection locked="0"/>
    </xf>
    <xf numFmtId="0" fontId="77" fillId="4" borderId="5" xfId="0" applyNumberFormat="1" applyFont="1" applyFill="1" applyBorder="1" applyAlignment="1">
      <alignment horizontal="center" vertical="center"/>
    </xf>
    <xf numFmtId="0" fontId="77" fillId="5" borderId="5" xfId="0" applyNumberFormat="1" applyFont="1" applyFill="1" applyBorder="1" applyAlignment="1" applyProtection="1">
      <alignment horizontal="center" vertical="center"/>
      <protection locked="0"/>
    </xf>
    <xf numFmtId="0" fontId="76" fillId="0" borderId="5" xfId="0" applyNumberFormat="1" applyFont="1" applyBorder="1">
      <alignment vertical="center"/>
    </xf>
    <xf numFmtId="0" fontId="77" fillId="0" borderId="7" xfId="0" applyNumberFormat="1" applyFont="1" applyBorder="1" applyAlignment="1" applyProtection="1">
      <alignment horizontal="center" vertical="center"/>
      <protection locked="0"/>
    </xf>
    <xf numFmtId="0" fontId="77" fillId="0" borderId="5" xfId="0" applyNumberFormat="1" applyFont="1" applyBorder="1" applyAlignment="1" applyProtection="1">
      <alignment horizontal="center" vertical="center"/>
      <protection locked="0"/>
    </xf>
    <xf numFmtId="0" fontId="79" fillId="4" borderId="12" xfId="0" applyNumberFormat="1" applyFont="1" applyFill="1" applyBorder="1" applyAlignment="1">
      <alignment horizontal="center" vertical="center"/>
    </xf>
    <xf numFmtId="0" fontId="79" fillId="4" borderId="11" xfId="0" applyNumberFormat="1" applyFont="1" applyFill="1" applyBorder="1" applyAlignment="1">
      <alignment horizontal="center" vertical="center"/>
    </xf>
    <xf numFmtId="0" fontId="77" fillId="4" borderId="5" xfId="0" applyNumberFormat="1" applyFont="1" applyFill="1" applyBorder="1" applyAlignment="1" applyProtection="1">
      <alignment horizontal="center" vertical="center"/>
      <protection locked="0"/>
    </xf>
    <xf numFmtId="0" fontId="77" fillId="4" borderId="7" xfId="0" applyNumberFormat="1" applyFont="1" applyFill="1" applyBorder="1" applyAlignment="1" applyProtection="1">
      <alignment horizontal="center" vertical="center"/>
      <protection locked="0"/>
    </xf>
    <xf numFmtId="0" fontId="6" fillId="5" borderId="5" xfId="0" applyNumberFormat="1" applyFont="1" applyFill="1" applyBorder="1" applyAlignment="1" applyProtection="1">
      <alignment horizontal="center" vertical="center"/>
      <protection locked="0"/>
    </xf>
    <xf numFmtId="0" fontId="6" fillId="5" borderId="5" xfId="0" applyNumberFormat="1" applyFont="1" applyFill="1" applyBorder="1" applyAlignment="1" applyProtection="1">
      <alignment vertical="center" shrinkToFit="1"/>
      <protection locked="0"/>
    </xf>
    <xf numFmtId="0" fontId="15" fillId="0" borderId="0" xfId="0" applyNumberFormat="1" applyFont="1" applyAlignment="1">
      <alignment vertical="center" shrinkToFit="1"/>
    </xf>
    <xf numFmtId="0" fontId="80" fillId="0" borderId="44" xfId="0" applyFont="1" applyBorder="1" applyAlignment="1">
      <alignment horizontal="right" vertical="center"/>
    </xf>
    <xf numFmtId="0" fontId="80" fillId="0" borderId="34" xfId="0" applyFont="1" applyBorder="1">
      <alignment vertical="center"/>
    </xf>
    <xf numFmtId="0" fontId="80" fillId="0" borderId="35" xfId="0" applyFont="1" applyBorder="1">
      <alignment vertical="center"/>
    </xf>
    <xf numFmtId="0" fontId="80" fillId="7" borderId="22" xfId="0" applyFont="1" applyFill="1" applyBorder="1" applyAlignment="1" applyProtection="1">
      <alignment horizontal="left" vertical="center"/>
      <protection locked="0"/>
    </xf>
    <xf numFmtId="0" fontId="80" fillId="0" borderId="22" xfId="0" applyFont="1" applyBorder="1">
      <alignment vertical="center"/>
    </xf>
    <xf numFmtId="0" fontId="80" fillId="0" borderId="45" xfId="0" applyFont="1" applyBorder="1" applyAlignment="1">
      <alignment horizontal="right" vertical="center"/>
    </xf>
    <xf numFmtId="0" fontId="80" fillId="0" borderId="37" xfId="0" applyFont="1" applyBorder="1">
      <alignment vertical="center"/>
    </xf>
    <xf numFmtId="0" fontId="80" fillId="0" borderId="38" xfId="0" applyFont="1" applyBorder="1">
      <alignment vertical="center"/>
    </xf>
    <xf numFmtId="0" fontId="80" fillId="7" borderId="23" xfId="0" applyFont="1" applyFill="1" applyBorder="1" applyAlignment="1" applyProtection="1">
      <alignment horizontal="left" vertical="center"/>
      <protection locked="0"/>
    </xf>
    <xf numFmtId="0" fontId="80" fillId="0" borderId="23" xfId="0" applyFont="1" applyBorder="1">
      <alignment vertical="center"/>
    </xf>
    <xf numFmtId="195" fontId="80" fillId="7" borderId="5" xfId="0" applyNumberFormat="1" applyFont="1" applyFill="1" applyBorder="1" applyAlignment="1" applyProtection="1">
      <alignment horizontal="left" vertical="center"/>
      <protection locked="0"/>
    </xf>
    <xf numFmtId="49" fontId="77" fillId="7" borderId="7" xfId="0" applyNumberFormat="1" applyFont="1" applyFill="1" applyBorder="1" applyAlignment="1" applyProtection="1">
      <alignment vertical="center"/>
      <protection locked="0"/>
    </xf>
    <xf numFmtId="49" fontId="77" fillId="7" borderId="5" xfId="0" applyNumberFormat="1" applyFont="1" applyFill="1" applyBorder="1" applyAlignment="1" applyProtection="1">
      <alignment vertical="center"/>
      <protection locked="0"/>
    </xf>
    <xf numFmtId="0" fontId="80" fillId="0" borderId="46" xfId="0" applyFont="1" applyBorder="1" applyAlignment="1">
      <alignment horizontal="right" vertical="center"/>
    </xf>
    <xf numFmtId="0" fontId="80" fillId="0" borderId="41" xfId="0" applyFont="1" applyBorder="1">
      <alignment vertical="center"/>
    </xf>
    <xf numFmtId="0" fontId="80" fillId="0" borderId="42" xfId="0" applyFont="1" applyBorder="1">
      <alignment vertical="center"/>
    </xf>
    <xf numFmtId="0" fontId="80" fillId="0" borderId="43" xfId="0" applyFont="1" applyBorder="1">
      <alignment vertical="center"/>
    </xf>
    <xf numFmtId="0" fontId="80" fillId="12" borderId="5" xfId="0" applyFont="1" applyFill="1" applyBorder="1" applyAlignment="1">
      <alignment horizontal="left" vertical="center"/>
    </xf>
    <xf numFmtId="0" fontId="80" fillId="13" borderId="5" xfId="0" applyFont="1" applyFill="1" applyBorder="1" applyAlignment="1">
      <alignment horizontal="center" vertical="center"/>
    </xf>
    <xf numFmtId="0" fontId="80" fillId="0" borderId="17" xfId="0" applyFont="1" applyBorder="1">
      <alignment vertical="center"/>
    </xf>
    <xf numFmtId="14" fontId="80" fillId="0" borderId="2" xfId="0" applyNumberFormat="1" applyFont="1" applyBorder="1">
      <alignment vertical="center"/>
    </xf>
    <xf numFmtId="0" fontId="80" fillId="0" borderId="16" xfId="0" applyFont="1" applyBorder="1">
      <alignment vertical="center"/>
    </xf>
    <xf numFmtId="0" fontId="80" fillId="0" borderId="13" xfId="0" applyFont="1" applyBorder="1" applyAlignment="1">
      <alignment horizontal="right" vertical="center"/>
    </xf>
    <xf numFmtId="0" fontId="80" fillId="0" borderId="1" xfId="0" applyFont="1" applyBorder="1" applyAlignment="1">
      <alignment horizontal="right" vertical="center"/>
    </xf>
    <xf numFmtId="0" fontId="80" fillId="0" borderId="8" xfId="0" applyFont="1" applyBorder="1" applyAlignment="1">
      <alignment horizontal="right" vertical="center"/>
    </xf>
    <xf numFmtId="196" fontId="80" fillId="0" borderId="2" xfId="0" applyNumberFormat="1" applyFont="1" applyBorder="1" applyAlignment="1">
      <alignment horizontal="left" vertical="center"/>
    </xf>
    <xf numFmtId="49" fontId="77" fillId="7" borderId="44" xfId="0" applyNumberFormat="1" applyFont="1" applyFill="1" applyBorder="1" applyAlignment="1" applyProtection="1">
      <alignment vertical="center"/>
      <protection locked="0"/>
    </xf>
    <xf numFmtId="0" fontId="80" fillId="0" borderId="47" xfId="0" applyFont="1" applyBorder="1">
      <alignment vertical="center"/>
    </xf>
    <xf numFmtId="0" fontId="80" fillId="9" borderId="47" xfId="0" applyFont="1" applyFill="1" applyBorder="1" applyAlignment="1">
      <alignment horizontal="left" vertical="center"/>
    </xf>
    <xf numFmtId="0" fontId="80" fillId="7" borderId="5" xfId="0" applyFont="1" applyFill="1" applyBorder="1" applyAlignment="1" applyProtection="1">
      <alignment horizontal="left" vertical="center" wrapText="1"/>
      <protection locked="0"/>
    </xf>
    <xf numFmtId="177" fontId="80" fillId="7" borderId="5" xfId="0" applyNumberFormat="1" applyFont="1" applyFill="1" applyBorder="1" applyAlignment="1" applyProtection="1">
      <alignment horizontal="left" vertical="center"/>
      <protection locked="0"/>
    </xf>
    <xf numFmtId="0" fontId="80" fillId="7" borderId="43" xfId="0" applyFont="1" applyFill="1" applyBorder="1" applyAlignment="1" applyProtection="1">
      <alignment horizontal="left" vertical="center"/>
      <protection locked="0"/>
    </xf>
    <xf numFmtId="0" fontId="16" fillId="0" borderId="4" xfId="0" applyFont="1" applyBorder="1" applyAlignment="1">
      <alignment horizontal="center" vertical="center"/>
    </xf>
    <xf numFmtId="0" fontId="16" fillId="0" borderId="14" xfId="0" applyFont="1" applyBorder="1" applyAlignment="1">
      <alignment horizontal="right" vertical="center"/>
    </xf>
    <xf numFmtId="0" fontId="16" fillId="0" borderId="4" xfId="0" applyFont="1" applyBorder="1" applyAlignment="1">
      <alignment horizontal="left"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shrinkToFit="1"/>
    </xf>
    <xf numFmtId="0" fontId="21" fillId="0" borderId="0" xfId="0" applyFont="1" applyAlignment="1">
      <alignment vertical="center"/>
    </xf>
    <xf numFmtId="0" fontId="83" fillId="0" borderId="0" xfId="0" applyFont="1">
      <alignment vertical="center"/>
    </xf>
    <xf numFmtId="14" fontId="29" fillId="0" borderId="25" xfId="0" applyNumberFormat="1" applyFont="1" applyBorder="1" applyAlignment="1">
      <alignment horizontal="center" vertical="center"/>
    </xf>
    <xf numFmtId="0" fontId="29" fillId="0" borderId="26" xfId="0" applyFont="1" applyBorder="1" applyAlignment="1">
      <alignment horizontal="center" vertical="center"/>
    </xf>
    <xf numFmtId="14" fontId="29" fillId="0" borderId="27" xfId="0" applyNumberFormat="1" applyFont="1" applyBorder="1" applyAlignment="1">
      <alignment horizontal="center" vertical="center"/>
    </xf>
    <xf numFmtId="0" fontId="57" fillId="0" borderId="31" xfId="5" applyFont="1" applyBorder="1" applyAlignment="1">
      <alignment vertical="center" wrapText="1" shrinkToFit="1"/>
    </xf>
    <xf numFmtId="0" fontId="57" fillId="0" borderId="6" xfId="5" applyFont="1" applyBorder="1" applyAlignment="1">
      <alignment horizontal="center" vertical="center"/>
    </xf>
    <xf numFmtId="0" fontId="52" fillId="0" borderId="0" xfId="5" applyBorder="1" applyAlignment="1">
      <alignment horizontal="center" vertical="center"/>
    </xf>
    <xf numFmtId="0" fontId="57" fillId="0" borderId="48" xfId="5" applyFont="1" applyBorder="1" applyAlignment="1">
      <alignment horizontal="center" vertical="center" shrinkToFit="1"/>
    </xf>
    <xf numFmtId="0" fontId="52" fillId="0" borderId="0" xfId="5" applyBorder="1">
      <alignment vertical="center"/>
    </xf>
    <xf numFmtId="57" fontId="34" fillId="7" borderId="9" xfId="5" applyNumberFormat="1" applyFont="1" applyFill="1" applyBorder="1" applyAlignment="1">
      <alignment horizontal="center" vertical="center"/>
    </xf>
    <xf numFmtId="57" fontId="34" fillId="7" borderId="49" xfId="5" applyNumberFormat="1" applyFont="1" applyFill="1" applyBorder="1" applyAlignment="1">
      <alignment horizontal="center" vertical="center"/>
    </xf>
    <xf numFmtId="57" fontId="5" fillId="7" borderId="49" xfId="5" applyNumberFormat="1" applyFont="1" applyFill="1" applyBorder="1" applyAlignment="1">
      <alignment horizontal="center" vertical="center"/>
    </xf>
    <xf numFmtId="0" fontId="80" fillId="0" borderId="6" xfId="0" applyFont="1" applyBorder="1">
      <alignment vertical="center"/>
    </xf>
    <xf numFmtId="176" fontId="80" fillId="7" borderId="5" xfId="1" applyNumberFormat="1" applyFont="1" applyFill="1" applyBorder="1" applyAlignment="1" applyProtection="1">
      <alignment horizontal="left" vertical="center"/>
      <protection locked="0"/>
    </xf>
    <xf numFmtId="0" fontId="80" fillId="0" borderId="50" xfId="0" applyFont="1" applyBorder="1">
      <alignment vertical="center"/>
    </xf>
    <xf numFmtId="0" fontId="80" fillId="7" borderId="38" xfId="0" applyFont="1" applyFill="1" applyBorder="1" applyAlignment="1" applyProtection="1">
      <alignment horizontal="left" vertical="center" wrapText="1"/>
      <protection locked="0"/>
    </xf>
    <xf numFmtId="0" fontId="16" fillId="0" borderId="4" xfId="0" applyFont="1" applyBorder="1" applyAlignment="1">
      <alignment horizontal="center" vertical="center"/>
    </xf>
    <xf numFmtId="0" fontId="80" fillId="0" borderId="51" xfId="0" applyFont="1" applyBorder="1">
      <alignment vertical="center"/>
    </xf>
    <xf numFmtId="0" fontId="80" fillId="0" borderId="52" xfId="0" applyFont="1" applyBorder="1">
      <alignment vertical="center"/>
    </xf>
    <xf numFmtId="0" fontId="80" fillId="0" borderId="51" xfId="0" applyFont="1" applyBorder="1" applyAlignment="1">
      <alignment vertical="center" wrapText="1"/>
    </xf>
    <xf numFmtId="0" fontId="80" fillId="0" borderId="53" xfId="0" applyFont="1" applyBorder="1">
      <alignment vertical="center"/>
    </xf>
    <xf numFmtId="0" fontId="80" fillId="7" borderId="44" xfId="0" applyFont="1" applyFill="1" applyBorder="1" applyAlignment="1" applyProtection="1">
      <alignment horizontal="left" vertical="center"/>
      <protection locked="0"/>
    </xf>
    <xf numFmtId="0" fontId="80" fillId="7" borderId="46" xfId="0" applyFont="1" applyFill="1" applyBorder="1" applyAlignment="1" applyProtection="1">
      <alignment horizontal="left" vertical="center" wrapText="1"/>
      <protection locked="0"/>
    </xf>
    <xf numFmtId="0" fontId="80" fillId="7" borderId="45" xfId="0" applyFont="1" applyFill="1" applyBorder="1" applyAlignment="1" applyProtection="1">
      <alignment horizontal="left" vertical="center" wrapText="1"/>
      <protection locked="0"/>
    </xf>
    <xf numFmtId="0" fontId="80" fillId="7" borderId="5" xfId="0" applyFont="1" applyFill="1" applyBorder="1">
      <alignment vertical="center"/>
    </xf>
    <xf numFmtId="0" fontId="80" fillId="9" borderId="16" xfId="0" applyFont="1" applyFill="1" applyBorder="1" applyAlignment="1" applyProtection="1">
      <alignment horizontal="left" vertical="center"/>
      <protection locked="0"/>
    </xf>
    <xf numFmtId="0" fontId="80" fillId="0" borderId="54" xfId="0" applyFont="1" applyBorder="1">
      <alignment vertical="center"/>
    </xf>
    <xf numFmtId="0" fontId="80" fillId="7" borderId="35" xfId="0" applyFont="1" applyFill="1" applyBorder="1" applyAlignment="1" applyProtection="1">
      <alignment horizontal="left" vertical="center"/>
      <protection locked="0"/>
    </xf>
    <xf numFmtId="0" fontId="80" fillId="7" borderId="42" xfId="0" applyFont="1" applyFill="1" applyBorder="1" applyAlignment="1" applyProtection="1">
      <alignment horizontal="left" vertical="center"/>
      <protection locked="0"/>
    </xf>
    <xf numFmtId="0" fontId="80" fillId="7" borderId="38" xfId="0" applyFont="1" applyFill="1" applyBorder="1" applyAlignment="1" applyProtection="1">
      <alignment horizontal="left" vertical="center"/>
      <protection locked="0"/>
    </xf>
    <xf numFmtId="0" fontId="80" fillId="7" borderId="8" xfId="0" applyFont="1" applyFill="1" applyBorder="1" applyAlignment="1" applyProtection="1">
      <alignment horizontal="left" vertical="center" wrapText="1"/>
      <protection locked="0"/>
    </xf>
    <xf numFmtId="0" fontId="80" fillId="13" borderId="7" xfId="0" applyFont="1" applyFill="1" applyBorder="1" applyAlignment="1">
      <alignment vertical="center"/>
    </xf>
    <xf numFmtId="0" fontId="80" fillId="13" borderId="10" xfId="0" applyFont="1" applyFill="1" applyBorder="1" applyAlignment="1">
      <alignment vertical="center"/>
    </xf>
    <xf numFmtId="0" fontId="85" fillId="0" borderId="0" xfId="0" applyFont="1">
      <alignment vertical="center"/>
    </xf>
    <xf numFmtId="0" fontId="86" fillId="0" borderId="5" xfId="0" applyFont="1" applyBorder="1">
      <alignment vertical="center"/>
    </xf>
    <xf numFmtId="0" fontId="86" fillId="0" borderId="22" xfId="0" applyFont="1" applyBorder="1">
      <alignment vertical="center"/>
    </xf>
    <xf numFmtId="0" fontId="86" fillId="0" borderId="23" xfId="0" applyFont="1" applyBorder="1">
      <alignment vertical="center"/>
    </xf>
    <xf numFmtId="0" fontId="86" fillId="0" borderId="5" xfId="0" applyFont="1" applyBorder="1" applyAlignment="1">
      <alignment vertical="center" wrapText="1"/>
    </xf>
    <xf numFmtId="0" fontId="86" fillId="13" borderId="9" xfId="0" applyFont="1" applyFill="1" applyBorder="1" applyAlignment="1">
      <alignment vertical="center"/>
    </xf>
    <xf numFmtId="0" fontId="86" fillId="0" borderId="43" xfId="0" applyFont="1" applyBorder="1">
      <alignment vertical="center"/>
    </xf>
    <xf numFmtId="0" fontId="86" fillId="0" borderId="47" xfId="0" applyFont="1" applyBorder="1">
      <alignment vertical="center"/>
    </xf>
    <xf numFmtId="0" fontId="86" fillId="0" borderId="14" xfId="0" applyFont="1" applyBorder="1" applyAlignment="1">
      <alignment vertical="center" wrapText="1"/>
    </xf>
    <xf numFmtId="0" fontId="86" fillId="0" borderId="0" xfId="0" applyFont="1">
      <alignment vertical="center"/>
    </xf>
    <xf numFmtId="0" fontId="86" fillId="0" borderId="23" xfId="0" applyFont="1" applyBorder="1" applyAlignment="1">
      <alignment vertical="center" wrapText="1"/>
    </xf>
    <xf numFmtId="189" fontId="0" fillId="0" borderId="5" xfId="0" applyNumberFormat="1" applyBorder="1" applyAlignment="1">
      <alignment horizontal="right" vertical="center"/>
    </xf>
    <xf numFmtId="0" fontId="46" fillId="0" borderId="4" xfId="3" applyFont="1" applyBorder="1" applyAlignment="1" applyProtection="1">
      <alignment horizontal="center" vertical="center"/>
      <protection locked="0"/>
    </xf>
    <xf numFmtId="0" fontId="46" fillId="0" borderId="9" xfId="3" applyFont="1" applyBorder="1" applyAlignment="1" applyProtection="1">
      <alignment horizontal="center" vertical="center"/>
      <protection locked="0"/>
    </xf>
    <xf numFmtId="0" fontId="46" fillId="0" borderId="5" xfId="3" applyFont="1" applyBorder="1" applyAlignment="1" applyProtection="1">
      <alignment horizontal="center" vertical="center"/>
      <protection locked="0"/>
    </xf>
    <xf numFmtId="0" fontId="88" fillId="0" borderId="5" xfId="0" applyFont="1" applyBorder="1">
      <alignment vertical="center"/>
    </xf>
    <xf numFmtId="0" fontId="88" fillId="0" borderId="47" xfId="0" applyFont="1" applyBorder="1">
      <alignment vertical="center"/>
    </xf>
    <xf numFmtId="0" fontId="86" fillId="12" borderId="5" xfId="0" applyFont="1" applyFill="1" applyBorder="1" applyAlignment="1">
      <alignment vertical="center" wrapText="1"/>
    </xf>
    <xf numFmtId="0" fontId="80" fillId="7" borderId="46" xfId="0" applyFont="1" applyFill="1" applyBorder="1" applyAlignment="1">
      <alignment horizontal="left" vertical="center"/>
    </xf>
    <xf numFmtId="184" fontId="80" fillId="7" borderId="16" xfId="0" applyNumberFormat="1" applyFont="1" applyFill="1" applyBorder="1" applyAlignment="1" applyProtection="1">
      <alignment horizontal="left" vertical="center"/>
      <protection locked="0"/>
    </xf>
    <xf numFmtId="0" fontId="80" fillId="0" borderId="0" xfId="0" applyFont="1" applyBorder="1">
      <alignment vertical="center"/>
    </xf>
    <xf numFmtId="196" fontId="80" fillId="0" borderId="0" xfId="0" applyNumberFormat="1" applyFont="1" applyBorder="1" applyAlignment="1">
      <alignment horizontal="left" vertical="center"/>
    </xf>
    <xf numFmtId="14" fontId="80" fillId="0" borderId="0" xfId="0" applyNumberFormat="1" applyFont="1" applyBorder="1">
      <alignment vertical="center"/>
    </xf>
    <xf numFmtId="0" fontId="86" fillId="0" borderId="17" xfId="0" applyFont="1" applyBorder="1">
      <alignment vertical="center"/>
    </xf>
    <xf numFmtId="0" fontId="80" fillId="12" borderId="5" xfId="0" applyFont="1" applyFill="1" applyBorder="1" applyAlignment="1" applyProtection="1">
      <alignment horizontal="center" vertical="center"/>
    </xf>
    <xf numFmtId="0" fontId="59" fillId="0" borderId="13" xfId="3" applyFont="1" applyFill="1" applyBorder="1" applyAlignment="1"/>
    <xf numFmtId="0" fontId="59" fillId="0" borderId="6" xfId="3" applyFont="1" applyFill="1" applyBorder="1" applyAlignment="1"/>
    <xf numFmtId="0" fontId="59" fillId="0" borderId="17" xfId="3" applyFont="1" applyFill="1" applyBorder="1" applyAlignment="1"/>
    <xf numFmtId="0" fontId="59" fillId="0" borderId="1" xfId="3" applyFont="1" applyFill="1" applyBorder="1">
      <alignment vertical="center"/>
    </xf>
    <xf numFmtId="0" fontId="59" fillId="0" borderId="0" xfId="3" applyFont="1" applyFill="1">
      <alignment vertical="center"/>
    </xf>
    <xf numFmtId="0" fontId="72" fillId="0" borderId="0" xfId="4" applyFont="1" applyFill="1" applyBorder="1">
      <alignment vertical="center"/>
    </xf>
    <xf numFmtId="0" fontId="59" fillId="0" borderId="2" xfId="3" applyFont="1" applyFill="1" applyBorder="1">
      <alignment vertical="center"/>
    </xf>
    <xf numFmtId="0" fontId="59" fillId="0" borderId="8" xfId="3" applyFont="1" applyFill="1" applyBorder="1">
      <alignment vertical="center"/>
    </xf>
    <xf numFmtId="49" fontId="77" fillId="7" borderId="22" xfId="0" applyNumberFormat="1" applyFont="1" applyFill="1" applyBorder="1" applyAlignment="1" applyProtection="1">
      <alignment vertical="center"/>
      <protection locked="0"/>
    </xf>
    <xf numFmtId="49" fontId="77" fillId="12" borderId="7" xfId="0" applyNumberFormat="1" applyFont="1" applyFill="1" applyBorder="1" applyAlignment="1" applyProtection="1">
      <alignment vertical="center"/>
    </xf>
    <xf numFmtId="0" fontId="92" fillId="0" borderId="10" xfId="0" applyFont="1" applyBorder="1">
      <alignment vertical="center"/>
    </xf>
    <xf numFmtId="0" fontId="57"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2" fillId="0" borderId="0" xfId="5" applyAlignment="1">
      <alignment vertical="center"/>
    </xf>
    <xf numFmtId="0" fontId="5" fillId="0" borderId="0" xfId="0" applyFont="1" applyAlignment="1">
      <alignment vertical="top"/>
    </xf>
    <xf numFmtId="0" fontId="0" fillId="0" borderId="0" xfId="0" applyAlignment="1">
      <alignment vertical="top"/>
    </xf>
    <xf numFmtId="0" fontId="5" fillId="0" borderId="0" xfId="0" applyFont="1" applyAlignment="1">
      <alignmen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57" fillId="0" borderId="0" xfId="0" applyFont="1" applyAlignment="1">
      <alignment vertical="top"/>
    </xf>
    <xf numFmtId="0" fontId="57" fillId="0" borderId="0" xfId="0" applyFont="1" applyAlignment="1">
      <alignment horizontal="left" vertical="top"/>
    </xf>
    <xf numFmtId="0" fontId="57" fillId="0" borderId="5" xfId="0" applyFont="1" applyBorder="1" applyAlignment="1">
      <alignment horizontal="center" vertical="center"/>
    </xf>
    <xf numFmtId="0" fontId="94" fillId="0" borderId="0" xfId="0" applyFont="1">
      <alignment vertical="center"/>
    </xf>
    <xf numFmtId="0" fontId="94" fillId="0" borderId="1" xfId="0" applyFont="1" applyBorder="1" applyAlignment="1">
      <alignment vertical="top" wrapText="1"/>
    </xf>
    <xf numFmtId="0" fontId="94" fillId="0" borderId="0" xfId="0" applyFont="1" applyAlignment="1">
      <alignment vertical="top" wrapText="1"/>
    </xf>
    <xf numFmtId="14" fontId="16" fillId="7" borderId="7" xfId="0" applyNumberFormat="1" applyFont="1" applyFill="1" applyBorder="1" applyProtection="1">
      <alignment vertical="center"/>
      <protection locked="0"/>
    </xf>
    <xf numFmtId="14" fontId="16" fillId="7" borderId="9" xfId="0" applyNumberFormat="1" applyFont="1" applyFill="1" applyBorder="1" applyProtection="1">
      <alignment vertical="center"/>
      <protection locked="0"/>
    </xf>
    <xf numFmtId="14" fontId="16" fillId="0" borderId="10" xfId="0" applyNumberFormat="1" applyFont="1" applyFill="1" applyBorder="1" applyAlignment="1" applyProtection="1">
      <alignment horizontal="center" vertical="center"/>
      <protection locked="0"/>
    </xf>
    <xf numFmtId="14" fontId="16" fillId="7" borderId="7" xfId="0" applyNumberFormat="1" applyFont="1" applyFill="1" applyBorder="1" applyAlignment="1" applyProtection="1">
      <alignment horizontal="center" vertical="center"/>
      <protection locked="0"/>
    </xf>
    <xf numFmtId="14" fontId="16" fillId="7" borderId="9" xfId="0" applyNumberFormat="1" applyFont="1" applyFill="1" applyBorder="1" applyAlignment="1" applyProtection="1">
      <alignment horizontal="center" vertical="center"/>
      <protection locked="0"/>
    </xf>
    <xf numFmtId="0" fontId="28" fillId="6" borderId="5" xfId="0" applyFont="1" applyFill="1" applyBorder="1" applyAlignment="1">
      <alignment horizontal="center" vertical="center"/>
    </xf>
    <xf numFmtId="0" fontId="28" fillId="7" borderId="22" xfId="0" applyFont="1" applyFill="1" applyBorder="1" applyAlignment="1" applyProtection="1">
      <alignment horizontal="center" vertical="center" wrapText="1"/>
      <protection locked="0"/>
    </xf>
    <xf numFmtId="0" fontId="28" fillId="7" borderId="22" xfId="0" applyFont="1" applyFill="1" applyBorder="1" applyAlignment="1" applyProtection="1">
      <alignment horizontal="center" vertical="center"/>
      <protection locked="0"/>
    </xf>
    <xf numFmtId="0" fontId="28" fillId="6" borderId="7" xfId="0" applyFont="1" applyFill="1" applyBorder="1" applyAlignment="1">
      <alignment horizontal="center" vertical="center" wrapText="1"/>
    </xf>
    <xf numFmtId="0" fontId="28" fillId="6" borderId="9" xfId="0" applyFont="1" applyFill="1" applyBorder="1" applyAlignment="1">
      <alignment horizontal="center" vertical="center" wrapText="1"/>
    </xf>
    <xf numFmtId="0" fontId="28" fillId="6" borderId="7" xfId="0" applyFont="1" applyFill="1" applyBorder="1" applyAlignment="1">
      <alignment horizontal="center" vertical="center"/>
    </xf>
    <xf numFmtId="0" fontId="28" fillId="6" borderId="9" xfId="0" applyFont="1" applyFill="1" applyBorder="1" applyAlignment="1">
      <alignment horizontal="center" vertical="center"/>
    </xf>
    <xf numFmtId="0" fontId="28" fillId="6" borderId="13" xfId="0" applyFont="1" applyFill="1" applyBorder="1" applyAlignment="1">
      <alignment horizontal="center" vertical="center"/>
    </xf>
    <xf numFmtId="0" fontId="28" fillId="6" borderId="6" xfId="0" applyFont="1" applyFill="1" applyBorder="1" applyAlignment="1">
      <alignment horizontal="center" vertical="center"/>
    </xf>
    <xf numFmtId="0" fontId="28" fillId="7" borderId="23" xfId="0" applyFont="1" applyFill="1" applyBorder="1" applyAlignment="1" applyProtection="1">
      <alignment horizontal="center" vertical="center" wrapText="1"/>
      <protection locked="0"/>
    </xf>
    <xf numFmtId="0" fontId="28" fillId="7" borderId="23" xfId="0" applyFont="1" applyFill="1" applyBorder="1" applyAlignment="1" applyProtection="1">
      <alignment horizontal="center" vertical="center"/>
      <protection locked="0"/>
    </xf>
    <xf numFmtId="0" fontId="28" fillId="6" borderId="13"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28" fillId="6" borderId="8"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59" fillId="0" borderId="0" xfId="3" applyFont="1" applyAlignment="1">
      <alignment vertical="center" wrapText="1"/>
    </xf>
    <xf numFmtId="0" fontId="40" fillId="0" borderId="3" xfId="4" applyBorder="1" applyAlignment="1" applyProtection="1">
      <alignment vertical="center" shrinkToFit="1"/>
      <protection locked="0"/>
    </xf>
    <xf numFmtId="0" fontId="72" fillId="0" borderId="3" xfId="4" applyFont="1" applyBorder="1" applyAlignment="1" applyProtection="1">
      <alignment vertical="center" shrinkToFit="1"/>
      <protection locked="0"/>
    </xf>
    <xf numFmtId="0" fontId="72" fillId="0" borderId="16" xfId="4" applyFont="1" applyBorder="1" applyAlignment="1" applyProtection="1">
      <alignment vertical="center" shrinkToFit="1"/>
      <protection locked="0"/>
    </xf>
    <xf numFmtId="0" fontId="59" fillId="0" borderId="0" xfId="3" applyFont="1" applyAlignment="1">
      <alignment vertical="center"/>
    </xf>
    <xf numFmtId="0" fontId="59" fillId="0" borderId="7" xfId="3" applyFont="1" applyBorder="1" applyAlignment="1">
      <alignment vertical="center" wrapText="1"/>
    </xf>
    <xf numFmtId="0" fontId="59" fillId="0" borderId="10" xfId="3" applyFont="1" applyBorder="1" applyAlignment="1">
      <alignment vertical="center" wrapText="1"/>
    </xf>
    <xf numFmtId="0" fontId="61" fillId="0" borderId="5" xfId="3" applyFont="1" applyBorder="1" applyAlignment="1">
      <alignment vertical="center" wrapText="1"/>
    </xf>
    <xf numFmtId="0" fontId="40" fillId="0" borderId="3" xfId="4" applyBorder="1" applyAlignment="1" applyProtection="1">
      <alignment vertical="center"/>
      <protection locked="0"/>
    </xf>
    <xf numFmtId="0" fontId="40" fillId="0" borderId="16" xfId="4" applyBorder="1" applyAlignment="1" applyProtection="1">
      <alignment vertical="center"/>
      <protection locked="0"/>
    </xf>
    <xf numFmtId="0" fontId="40" fillId="0" borderId="3" xfId="4" applyFill="1" applyBorder="1" applyAlignment="1" applyProtection="1">
      <alignment vertical="center"/>
      <protection locked="0"/>
    </xf>
    <xf numFmtId="0" fontId="40" fillId="0" borderId="16" xfId="4" applyFill="1" applyBorder="1" applyAlignment="1" applyProtection="1">
      <alignment vertical="center"/>
      <protection locked="0"/>
    </xf>
    <xf numFmtId="0" fontId="59" fillId="0" borderId="3" xfId="3" applyFont="1" applyBorder="1" applyAlignment="1">
      <alignment vertical="center" wrapText="1"/>
    </xf>
    <xf numFmtId="0" fontId="63" fillId="11" borderId="7" xfId="3" applyFont="1" applyFill="1" applyBorder="1" applyAlignment="1">
      <alignment horizontal="center"/>
    </xf>
    <xf numFmtId="0" fontId="63" fillId="11" borderId="10" xfId="3" applyFont="1" applyFill="1" applyBorder="1" applyAlignment="1">
      <alignment horizontal="center"/>
    </xf>
    <xf numFmtId="0" fontId="63" fillId="11" borderId="9" xfId="3" applyFont="1" applyFill="1" applyBorder="1" applyAlignment="1">
      <alignment horizontal="center"/>
    </xf>
    <xf numFmtId="0" fontId="61" fillId="0" borderId="39" xfId="3" applyFont="1" applyBorder="1" applyAlignment="1">
      <alignment horizontal="center" vertical="center"/>
    </xf>
    <xf numFmtId="0" fontId="59" fillId="0" borderId="40" xfId="3" applyFont="1" applyBorder="1" applyAlignment="1">
      <alignment vertical="center"/>
    </xf>
    <xf numFmtId="0" fontId="59" fillId="0" borderId="41" xfId="3" applyFont="1" applyBorder="1" applyAlignment="1">
      <alignment vertical="center"/>
    </xf>
    <xf numFmtId="0" fontId="59" fillId="0" borderId="33" xfId="3" applyFont="1" applyBorder="1" applyAlignment="1">
      <alignment vertical="center"/>
    </xf>
    <xf numFmtId="0" fontId="59" fillId="0" borderId="34" xfId="3" applyFont="1" applyBorder="1" applyAlignment="1">
      <alignment vertical="center"/>
    </xf>
    <xf numFmtId="0" fontId="58" fillId="0" borderId="0" xfId="3" applyFont="1" applyAlignment="1" applyProtection="1">
      <alignment horizontal="center" vertical="center"/>
      <protection locked="0"/>
    </xf>
    <xf numFmtId="0" fontId="60" fillId="0" borderId="3" xfId="3" applyFont="1" applyBorder="1" applyAlignment="1">
      <alignment horizontal="center" vertical="center" shrinkToFit="1"/>
    </xf>
    <xf numFmtId="0" fontId="59" fillId="0" borderId="0" xfId="3" applyFont="1" applyAlignment="1">
      <alignment vertical="top" wrapText="1"/>
    </xf>
    <xf numFmtId="0" fontId="59" fillId="0" borderId="36" xfId="3" applyFont="1" applyBorder="1" applyAlignment="1">
      <alignment vertical="center"/>
    </xf>
    <xf numFmtId="0" fontId="59" fillId="0" borderId="37" xfId="3" applyFont="1" applyBorder="1" applyAlignment="1">
      <alignment vertical="center"/>
    </xf>
    <xf numFmtId="0" fontId="65" fillId="0" borderId="5" xfId="3" applyFont="1" applyBorder="1" applyAlignment="1">
      <alignment horizontal="center" vertical="center" wrapText="1"/>
    </xf>
    <xf numFmtId="0" fontId="59" fillId="0" borderId="19" xfId="3" applyFont="1" applyBorder="1" applyAlignment="1">
      <alignment vertical="center"/>
    </xf>
    <xf numFmtId="0" fontId="59" fillId="0" borderId="10" xfId="3" applyFont="1" applyBorder="1" applyAlignment="1">
      <alignment vertical="center"/>
    </xf>
    <xf numFmtId="0" fontId="63" fillId="10" borderId="7" xfId="3" applyFont="1" applyFill="1" applyBorder="1" applyAlignment="1">
      <alignment horizontal="center"/>
    </xf>
    <xf numFmtId="0" fontId="63" fillId="10" borderId="10" xfId="3" applyFont="1" applyFill="1" applyBorder="1" applyAlignment="1">
      <alignment horizontal="center"/>
    </xf>
    <xf numFmtId="0" fontId="59" fillId="0" borderId="5" xfId="3" applyFont="1" applyBorder="1" applyAlignment="1">
      <alignment horizontal="left" vertical="center" wrapText="1"/>
    </xf>
    <xf numFmtId="0" fontId="59" fillId="0" borderId="7" xfId="3" applyFont="1" applyBorder="1" applyAlignment="1">
      <alignment vertical="center"/>
    </xf>
    <xf numFmtId="0" fontId="59" fillId="0" borderId="9" xfId="3" applyFont="1" applyBorder="1" applyAlignment="1">
      <alignment vertical="center"/>
    </xf>
    <xf numFmtId="0" fontId="42" fillId="0" borderId="7" xfId="3" applyFont="1" applyBorder="1" applyAlignment="1">
      <alignment vertical="center"/>
    </xf>
    <xf numFmtId="0" fontId="42" fillId="0" borderId="10" xfId="3" applyFont="1" applyBorder="1" applyAlignment="1">
      <alignment vertical="center"/>
    </xf>
    <xf numFmtId="0" fontId="42" fillId="0" borderId="9" xfId="3" applyFont="1" applyBorder="1" applyAlignment="1">
      <alignment vertical="center"/>
    </xf>
    <xf numFmtId="0" fontId="42" fillId="0" borderId="1" xfId="3" applyFont="1" applyBorder="1" applyAlignment="1">
      <alignment vertical="center" wrapText="1"/>
    </xf>
    <xf numFmtId="0" fontId="42" fillId="0" borderId="0" xfId="3" applyFont="1" applyAlignment="1">
      <alignment vertical="center" wrapText="1"/>
    </xf>
    <xf numFmtId="0" fontId="42" fillId="0" borderId="2" xfId="3" applyFont="1" applyBorder="1" applyAlignment="1">
      <alignment vertical="center" wrapText="1"/>
    </xf>
    <xf numFmtId="0" fontId="41" fillId="0" borderId="0" xfId="3" applyFont="1" applyAlignment="1">
      <alignment horizontal="center" vertical="center"/>
    </xf>
    <xf numFmtId="0" fontId="44" fillId="0" borderId="3" xfId="3" applyFont="1" applyBorder="1" applyAlignment="1">
      <alignment horizontal="center" wrapText="1" shrinkToFit="1"/>
    </xf>
    <xf numFmtId="0" fontId="42" fillId="9" borderId="7" xfId="3" applyFont="1" applyFill="1" applyBorder="1" applyAlignment="1">
      <alignment horizontal="center" vertical="center"/>
    </xf>
    <xf numFmtId="0" fontId="42" fillId="9" borderId="10" xfId="3" applyFont="1" applyFill="1" applyBorder="1" applyAlignment="1">
      <alignment horizontal="center" vertical="center"/>
    </xf>
    <xf numFmtId="0" fontId="42" fillId="9" borderId="9" xfId="3" applyFont="1" applyFill="1" applyBorder="1" applyAlignment="1">
      <alignment horizontal="center" vertical="center"/>
    </xf>
    <xf numFmtId="0" fontId="42" fillId="0" borderId="7" xfId="3" applyFont="1" applyBorder="1" applyAlignment="1">
      <alignment vertical="center" wrapText="1"/>
    </xf>
    <xf numFmtId="0" fontId="42" fillId="0" borderId="10" xfId="3" applyFont="1" applyBorder="1" applyAlignment="1">
      <alignment vertical="center" wrapText="1"/>
    </xf>
    <xf numFmtId="0" fontId="42" fillId="0" borderId="9" xfId="3" applyFont="1" applyBorder="1" applyAlignment="1">
      <alignment vertical="center" wrapText="1"/>
    </xf>
    <xf numFmtId="0" fontId="46" fillId="0" borderId="4" xfId="3" applyFont="1" applyBorder="1" applyAlignment="1" applyProtection="1">
      <alignment horizontal="center" vertical="center"/>
      <protection locked="0"/>
    </xf>
    <xf numFmtId="0" fontId="46" fillId="0" borderId="20" xfId="3" applyFont="1" applyBorder="1" applyAlignment="1" applyProtection="1">
      <alignment horizontal="center" vertical="center"/>
      <protection locked="0"/>
    </xf>
    <xf numFmtId="0" fontId="46" fillId="0" borderId="14" xfId="3" applyFont="1" applyBorder="1" applyAlignment="1" applyProtection="1">
      <alignment horizontal="center" vertical="center"/>
      <protection locked="0"/>
    </xf>
    <xf numFmtId="0" fontId="42" fillId="0" borderId="13" xfId="3" applyFont="1" applyBorder="1" applyAlignment="1">
      <alignment vertical="center" wrapText="1"/>
    </xf>
    <xf numFmtId="0" fontId="42" fillId="0" borderId="6" xfId="3" applyFont="1" applyBorder="1" applyAlignment="1">
      <alignment vertical="center" wrapText="1"/>
    </xf>
    <xf numFmtId="0" fontId="42" fillId="0" borderId="17" xfId="3" applyFont="1" applyBorder="1" applyAlignment="1">
      <alignment vertical="center" wrapText="1"/>
    </xf>
    <xf numFmtId="0" fontId="42" fillId="0" borderId="4" xfId="3" applyFont="1" applyBorder="1" applyAlignment="1">
      <alignment vertical="center" wrapText="1"/>
    </xf>
    <xf numFmtId="0" fontId="42" fillId="0" borderId="20" xfId="3" applyFont="1" applyBorder="1" applyAlignment="1">
      <alignment vertical="center" wrapText="1"/>
    </xf>
    <xf numFmtId="0" fontId="42" fillId="0" borderId="14" xfId="3" applyFont="1" applyBorder="1" applyAlignment="1">
      <alignment vertical="center" wrapText="1"/>
    </xf>
    <xf numFmtId="0" fontId="42" fillId="0" borderId="1" xfId="3" applyFont="1" applyBorder="1" applyAlignment="1">
      <alignment horizontal="left" vertical="center" wrapText="1" indent="1"/>
    </xf>
    <xf numFmtId="0" fontId="42" fillId="0" borderId="0" xfId="3" applyFont="1" applyAlignment="1">
      <alignment horizontal="left" vertical="center" wrapText="1" indent="1"/>
    </xf>
    <xf numFmtId="0" fontId="42" fillId="0" borderId="2" xfId="3" applyFont="1" applyBorder="1" applyAlignment="1">
      <alignment horizontal="left" vertical="center" wrapText="1" indent="1"/>
    </xf>
    <xf numFmtId="0" fontId="42" fillId="0" borderId="7" xfId="3" applyFont="1" applyBorder="1" applyAlignment="1">
      <alignment horizontal="left" vertical="center"/>
    </xf>
    <xf numFmtId="0" fontId="42" fillId="0" borderId="10" xfId="3" applyFont="1" applyBorder="1" applyAlignment="1">
      <alignment horizontal="left" vertical="center"/>
    </xf>
    <xf numFmtId="0" fontId="42" fillId="0" borderId="9" xfId="3" applyFont="1" applyBorder="1" applyAlignment="1">
      <alignment horizontal="left" vertical="center"/>
    </xf>
    <xf numFmtId="0" fontId="42" fillId="0" borderId="4" xfId="3" applyFont="1" applyBorder="1" applyAlignment="1">
      <alignment horizontal="center" vertical="center"/>
    </xf>
    <xf numFmtId="0" fontId="42" fillId="0" borderId="20" xfId="3" applyFont="1" applyBorder="1" applyAlignment="1">
      <alignment horizontal="center" vertical="center"/>
    </xf>
    <xf numFmtId="0" fontId="42" fillId="0" borderId="14" xfId="3" applyFont="1" applyBorder="1" applyAlignment="1">
      <alignment horizontal="center" vertical="center"/>
    </xf>
    <xf numFmtId="0" fontId="42" fillId="0" borderId="20" xfId="3" applyFont="1" applyBorder="1" applyAlignment="1">
      <alignment vertical="center"/>
    </xf>
    <xf numFmtId="0" fontId="42" fillId="0" borderId="14" xfId="3" applyFont="1" applyBorder="1" applyAlignment="1">
      <alignment vertical="center"/>
    </xf>
    <xf numFmtId="0" fontId="42" fillId="0" borderId="8" xfId="3" applyFont="1" applyBorder="1" applyAlignment="1">
      <alignment vertical="center" wrapText="1"/>
    </xf>
    <xf numFmtId="0" fontId="42" fillId="0" borderId="3" xfId="3" applyFont="1" applyBorder="1" applyAlignment="1">
      <alignment vertical="center" wrapText="1"/>
    </xf>
    <xf numFmtId="0" fontId="42" fillId="0" borderId="16" xfId="3" applyFont="1" applyBorder="1" applyAlignment="1">
      <alignment vertical="center" wrapText="1"/>
    </xf>
    <xf numFmtId="0" fontId="42" fillId="0" borderId="4" xfId="3" applyFont="1" applyBorder="1" applyAlignment="1">
      <alignment vertical="center"/>
    </xf>
    <xf numFmtId="0" fontId="10" fillId="0" borderId="0" xfId="0" applyFont="1" applyAlignment="1">
      <alignment vertical="top" wrapText="1"/>
    </xf>
    <xf numFmtId="0" fontId="10" fillId="0" borderId="2" xfId="0" applyFont="1" applyBorder="1" applyAlignment="1">
      <alignment vertical="top" wrapText="1"/>
    </xf>
    <xf numFmtId="0" fontId="10" fillId="0" borderId="3" xfId="0" applyFont="1" applyBorder="1" applyAlignment="1">
      <alignment vertical="top" wrapText="1"/>
    </xf>
    <xf numFmtId="0" fontId="10" fillId="0" borderId="16" xfId="0" applyFont="1" applyBorder="1" applyAlignment="1">
      <alignment vertical="top" wrapText="1"/>
    </xf>
    <xf numFmtId="0" fontId="10" fillId="0" borderId="0" xfId="0" applyFont="1" applyAlignment="1">
      <alignment vertical="top"/>
    </xf>
    <xf numFmtId="0" fontId="10" fillId="0" borderId="2" xfId="0" applyFont="1" applyBorder="1" applyAlignment="1">
      <alignment vertical="top"/>
    </xf>
    <xf numFmtId="0" fontId="10" fillId="0" borderId="13" xfId="0" applyFont="1" applyBorder="1" applyAlignment="1">
      <alignment horizontal="left" vertical="center"/>
    </xf>
    <xf numFmtId="0" fontId="10" fillId="0" borderId="6" xfId="0" applyFont="1" applyBorder="1" applyAlignment="1">
      <alignment horizontal="left" vertical="center"/>
    </xf>
    <xf numFmtId="0" fontId="10" fillId="0" borderId="17" xfId="0" applyFont="1" applyBorder="1" applyAlignment="1">
      <alignment horizontal="left" vertical="center"/>
    </xf>
    <xf numFmtId="0" fontId="10" fillId="0" borderId="1" xfId="0" applyFont="1" applyBorder="1" applyAlignment="1">
      <alignment horizontal="left" vertical="center"/>
    </xf>
    <xf numFmtId="0" fontId="10" fillId="0" borderId="0" xfId="0" applyFont="1" applyAlignment="1">
      <alignment horizontal="left" vertical="center"/>
    </xf>
    <xf numFmtId="0" fontId="10" fillId="0" borderId="2" xfId="0" applyFont="1" applyBorder="1" applyAlignment="1">
      <alignment horizontal="left" vertical="center"/>
    </xf>
    <xf numFmtId="0" fontId="10"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7" borderId="7" xfId="0" applyFont="1" applyFill="1" applyBorder="1" applyAlignment="1">
      <alignment horizontal="left" vertical="center" wrapText="1"/>
    </xf>
    <xf numFmtId="0" fontId="10" fillId="7" borderId="10" xfId="0" applyFont="1" applyFill="1" applyBorder="1" applyAlignment="1">
      <alignment horizontal="left" vertical="center" wrapText="1"/>
    </xf>
    <xf numFmtId="0" fontId="10" fillId="7" borderId="9" xfId="0" applyFont="1" applyFill="1" applyBorder="1" applyAlignment="1">
      <alignment horizontal="left" vertical="center" wrapText="1"/>
    </xf>
    <xf numFmtId="0" fontId="10" fillId="7" borderId="7" xfId="0" applyFont="1" applyFill="1" applyBorder="1" applyAlignment="1">
      <alignment horizontal="left" vertical="center"/>
    </xf>
    <xf numFmtId="0" fontId="10" fillId="7" borderId="10" xfId="0" applyFont="1" applyFill="1" applyBorder="1" applyAlignment="1">
      <alignment horizontal="left" vertical="center"/>
    </xf>
    <xf numFmtId="0" fontId="10" fillId="7" borderId="9" xfId="0" applyFont="1" applyFill="1" applyBorder="1" applyAlignment="1">
      <alignment horizontal="left" vertical="center"/>
    </xf>
    <xf numFmtId="0" fontId="10" fillId="0" borderId="8" xfId="0" applyFont="1" applyBorder="1" applyAlignment="1">
      <alignment horizontal="left" vertical="center"/>
    </xf>
    <xf numFmtId="0" fontId="10" fillId="0" borderId="3" xfId="0" applyFont="1" applyBorder="1" applyAlignment="1">
      <alignment horizontal="left" vertical="center"/>
    </xf>
    <xf numFmtId="0" fontId="10" fillId="0" borderId="16" xfId="0" applyFont="1" applyBorder="1" applyAlignment="1">
      <alignment horizontal="left" vertical="center"/>
    </xf>
    <xf numFmtId="0" fontId="10" fillId="0" borderId="7" xfId="0" applyFont="1" applyBorder="1" applyAlignment="1">
      <alignment horizontal="center" vertical="center"/>
    </xf>
    <xf numFmtId="176" fontId="10" fillId="0" borderId="7" xfId="0" applyNumberFormat="1" applyFont="1" applyBorder="1" applyAlignment="1">
      <alignment horizontal="center" vertical="center"/>
    </xf>
    <xf numFmtId="176" fontId="10" fillId="0" borderId="10" xfId="0" applyNumberFormat="1" applyFont="1" applyBorder="1" applyAlignment="1">
      <alignment horizontal="center" vertical="center"/>
    </xf>
    <xf numFmtId="176" fontId="10" fillId="0" borderId="9" xfId="0" applyNumberFormat="1" applyFont="1" applyBorder="1" applyAlignment="1">
      <alignment horizontal="center" vertical="center"/>
    </xf>
    <xf numFmtId="0" fontId="10" fillId="7" borderId="7"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9" xfId="0" applyFont="1" applyFill="1" applyBorder="1" applyAlignment="1">
      <alignment horizontal="center" vertical="center"/>
    </xf>
    <xf numFmtId="0" fontId="10" fillId="7" borderId="18" xfId="0" applyFont="1" applyFill="1" applyBorder="1" applyAlignment="1">
      <alignment horizontal="center" vertical="center"/>
    </xf>
    <xf numFmtId="0" fontId="10" fillId="7" borderId="19"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4" xfId="0" applyFont="1" applyBorder="1" applyAlignment="1">
      <alignment horizontal="center" wrapText="1"/>
    </xf>
    <xf numFmtId="0" fontId="10" fillId="0" borderId="4" xfId="0" applyFont="1" applyBorder="1" applyAlignment="1">
      <alignment horizontal="center"/>
    </xf>
    <xf numFmtId="0" fontId="23" fillId="0" borderId="8" xfId="0" applyFont="1" applyBorder="1" applyAlignment="1">
      <alignment horizontal="center" vertical="top" wrapText="1"/>
    </xf>
    <xf numFmtId="0" fontId="23" fillId="0" borderId="3" xfId="0" applyFont="1" applyBorder="1" applyAlignment="1">
      <alignment horizontal="center" vertical="top" wrapText="1"/>
    </xf>
    <xf numFmtId="0" fontId="23" fillId="0" borderId="16" xfId="0" applyFont="1" applyBorder="1" applyAlignment="1">
      <alignment horizontal="center" vertical="top"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176" fontId="10" fillId="0" borderId="5" xfId="0" applyNumberFormat="1" applyFont="1" applyBorder="1" applyAlignment="1">
      <alignment horizontal="right" vertical="center" indent="1"/>
    </xf>
    <xf numFmtId="188" fontId="10" fillId="0" borderId="5" xfId="0" applyNumberFormat="1" applyFont="1" applyBorder="1" applyAlignment="1">
      <alignment horizontal="right" vertical="center" indent="1"/>
    </xf>
    <xf numFmtId="187" fontId="10" fillId="0" borderId="5" xfId="0" applyNumberFormat="1" applyFont="1" applyBorder="1" applyAlignment="1">
      <alignment horizontal="right" vertical="center" indent="1"/>
    </xf>
    <xf numFmtId="186" fontId="10" fillId="0" borderId="5" xfId="0" applyNumberFormat="1" applyFont="1" applyBorder="1" applyAlignment="1">
      <alignment horizontal="right" vertical="center" indent="1"/>
    </xf>
    <xf numFmtId="0" fontId="10" fillId="7" borderId="5" xfId="0" applyFont="1" applyFill="1" applyBorder="1" applyAlignment="1" applyProtection="1">
      <alignment horizontal="center" vertical="center"/>
      <protection locked="0"/>
    </xf>
    <xf numFmtId="176" fontId="10" fillId="0" borderId="5" xfId="1" applyNumberFormat="1" applyFont="1" applyBorder="1" applyAlignment="1">
      <alignment horizontal="center" vertical="center"/>
    </xf>
    <xf numFmtId="0" fontId="10" fillId="7" borderId="7" xfId="0" applyFont="1" applyFill="1" applyBorder="1" applyAlignment="1" applyProtection="1">
      <alignment horizontal="center" vertical="center"/>
      <protection locked="0"/>
    </xf>
    <xf numFmtId="0" fontId="10" fillId="7" borderId="10" xfId="0" applyFont="1" applyFill="1" applyBorder="1" applyAlignment="1" applyProtection="1">
      <alignment horizontal="center" vertical="center"/>
      <protection locked="0"/>
    </xf>
    <xf numFmtId="0" fontId="10" fillId="7" borderId="9" xfId="0" applyFont="1" applyFill="1" applyBorder="1" applyAlignment="1" applyProtection="1">
      <alignment horizontal="center" vertical="center"/>
      <protection locked="0"/>
    </xf>
    <xf numFmtId="0" fontId="10" fillId="7" borderId="5" xfId="0" applyFont="1" applyFill="1" applyBorder="1" applyAlignment="1" applyProtection="1">
      <alignment horizontal="left" vertical="center" wrapText="1"/>
      <protection locked="0"/>
    </xf>
    <xf numFmtId="0" fontId="10" fillId="7" borderId="7" xfId="0" applyFont="1" applyFill="1" applyBorder="1" applyAlignment="1" applyProtection="1">
      <alignment horizontal="left" vertical="center" wrapText="1"/>
      <protection locked="0"/>
    </xf>
    <xf numFmtId="0" fontId="10" fillId="7" borderId="10" xfId="0" applyFont="1" applyFill="1" applyBorder="1" applyAlignment="1" applyProtection="1">
      <alignment horizontal="left" vertical="center" wrapText="1"/>
      <protection locked="0"/>
    </xf>
    <xf numFmtId="0" fontId="10" fillId="7" borderId="9" xfId="0" applyFont="1" applyFill="1" applyBorder="1" applyAlignment="1" applyProtection="1">
      <alignment horizontal="left" vertical="center" wrapText="1"/>
      <protection locked="0"/>
    </xf>
    <xf numFmtId="0" fontId="10" fillId="7" borderId="0" xfId="0" applyFont="1" applyFill="1" applyAlignment="1" applyProtection="1">
      <alignment horizontal="center" vertical="center"/>
      <protection locked="0"/>
    </xf>
    <xf numFmtId="181" fontId="10" fillId="7" borderId="0" xfId="0" applyNumberFormat="1" applyFont="1" applyFill="1" applyAlignment="1" applyProtection="1">
      <alignment horizontal="center" vertical="center"/>
      <protection locked="0"/>
    </xf>
    <xf numFmtId="0" fontId="10" fillId="0" borderId="0" xfId="0" applyFont="1" applyAlignment="1">
      <alignment vertical="center"/>
    </xf>
    <xf numFmtId="0" fontId="10" fillId="0" borderId="0" xfId="0" applyFont="1" applyAlignment="1">
      <alignment horizontal="right"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10" fillId="0" borderId="2" xfId="0" applyFont="1" applyBorder="1" applyAlignment="1">
      <alignment horizontal="center" vertical="center"/>
    </xf>
    <xf numFmtId="0" fontId="10" fillId="0" borderId="0" xfId="0" applyFont="1" applyAlignment="1">
      <alignment vertical="center" shrinkToFit="1"/>
    </xf>
    <xf numFmtId="0" fontId="10" fillId="0" borderId="2" xfId="0" applyFont="1" applyBorder="1" applyAlignment="1">
      <alignment vertical="center" shrinkToFit="1"/>
    </xf>
    <xf numFmtId="0" fontId="10" fillId="0" borderId="0" xfId="0" applyFont="1" applyAlignment="1">
      <alignment horizontal="right" vertical="center" indent="1"/>
    </xf>
    <xf numFmtId="0" fontId="10" fillId="0" borderId="2" xfId="0" applyFont="1" applyBorder="1" applyAlignment="1">
      <alignment horizontal="right" vertical="center" indent="1"/>
    </xf>
    <xf numFmtId="0" fontId="10" fillId="7" borderId="0" xfId="0" applyFont="1" applyFill="1" applyAlignment="1" applyProtection="1">
      <alignment vertical="center"/>
      <protection locked="0"/>
    </xf>
    <xf numFmtId="0" fontId="10" fillId="7" borderId="2" xfId="0" applyFont="1" applyFill="1" applyBorder="1" applyAlignment="1" applyProtection="1">
      <alignment vertical="center"/>
      <protection locked="0"/>
    </xf>
    <xf numFmtId="0" fontId="94" fillId="0" borderId="1" xfId="0" applyFont="1" applyBorder="1" applyAlignment="1">
      <alignment vertical="top" wrapText="1"/>
    </xf>
    <xf numFmtId="0" fontId="94" fillId="0" borderId="0" xfId="0" applyFont="1" applyAlignment="1">
      <alignment vertical="top" wrapText="1"/>
    </xf>
    <xf numFmtId="0" fontId="10" fillId="7" borderId="0" xfId="0" applyFont="1" applyFill="1" applyAlignment="1" applyProtection="1">
      <alignment horizontal="left" vertical="center"/>
      <protection locked="0"/>
    </xf>
    <xf numFmtId="0" fontId="10" fillId="7" borderId="2" xfId="0" applyFont="1" applyFill="1" applyBorder="1" applyAlignment="1" applyProtection="1">
      <alignment horizontal="left" vertical="center"/>
      <protection locked="0"/>
    </xf>
    <xf numFmtId="183" fontId="10" fillId="0" borderId="0" xfId="0" applyNumberFormat="1" applyFont="1" applyAlignment="1">
      <alignment horizontal="distributed" vertical="center" shrinkToFit="1"/>
    </xf>
    <xf numFmtId="183" fontId="10" fillId="0" borderId="0" xfId="0" applyNumberFormat="1" applyFont="1" applyAlignment="1">
      <alignment horizontal="distributed" vertical="center"/>
    </xf>
    <xf numFmtId="0" fontId="52" fillId="0" borderId="0" xfId="5" applyAlignment="1">
      <alignment vertical="center" wrapText="1"/>
    </xf>
    <xf numFmtId="0" fontId="34" fillId="7" borderId="7" xfId="5" applyFont="1" applyFill="1" applyBorder="1" applyAlignment="1">
      <alignment horizontal="center" vertical="center"/>
    </xf>
    <xf numFmtId="0" fontId="34" fillId="7" borderId="9" xfId="5" applyFont="1" applyFill="1" applyBorder="1" applyAlignment="1">
      <alignment horizontal="center" vertical="center"/>
    </xf>
    <xf numFmtId="0" fontId="52" fillId="0" borderId="4" xfId="5" applyBorder="1" applyAlignment="1">
      <alignment horizontal="center" vertical="center"/>
    </xf>
    <xf numFmtId="0" fontId="52" fillId="0" borderId="14" xfId="5" applyBorder="1" applyAlignment="1">
      <alignment horizontal="center" vertical="center"/>
    </xf>
    <xf numFmtId="0" fontId="57" fillId="0" borderId="13" xfId="5" applyFont="1" applyBorder="1" applyAlignment="1">
      <alignment horizontal="center" vertical="center" wrapText="1"/>
    </xf>
    <xf numFmtId="0" fontId="57" fillId="0" borderId="8" xfId="5" applyFont="1" applyBorder="1" applyAlignment="1">
      <alignment horizontal="center" vertical="center"/>
    </xf>
    <xf numFmtId="0" fontId="11" fillId="0" borderId="0" xfId="0" applyFont="1" applyAlignment="1">
      <alignment vertical="center" shrinkToFit="1"/>
    </xf>
    <xf numFmtId="0" fontId="11" fillId="0" borderId="3" xfId="0" applyFont="1" applyBorder="1" applyAlignment="1">
      <alignment horizontal="right" vertical="center" indent="1" shrinkToFit="1"/>
    </xf>
    <xf numFmtId="0" fontId="5" fillId="7" borderId="7" xfId="5" applyFont="1" applyFill="1" applyBorder="1" applyAlignment="1">
      <alignment horizontal="center" vertical="center"/>
    </xf>
    <xf numFmtId="0" fontId="5" fillId="7" borderId="9" xfId="5" applyFont="1" applyFill="1" applyBorder="1" applyAlignment="1">
      <alignment horizontal="center" vertical="center"/>
    </xf>
    <xf numFmtId="0" fontId="55" fillId="0" borderId="0" xfId="5" applyFont="1" applyAlignment="1">
      <alignment horizontal="center" vertical="center"/>
    </xf>
    <xf numFmtId="0" fontId="52" fillId="0" borderId="13" xfId="5" applyBorder="1" applyAlignment="1">
      <alignment horizontal="center" vertical="center"/>
    </xf>
    <xf numFmtId="0" fontId="52" fillId="0" borderId="17" xfId="5" applyBorder="1" applyAlignment="1">
      <alignment horizontal="center" vertical="center"/>
    </xf>
    <xf numFmtId="0" fontId="52" fillId="0" borderId="8" xfId="5" applyBorder="1" applyAlignment="1">
      <alignment horizontal="center" vertical="center"/>
    </xf>
    <xf numFmtId="0" fontId="52" fillId="0" borderId="16" xfId="5" applyBorder="1" applyAlignment="1">
      <alignment horizontal="center" vertical="center"/>
    </xf>
    <xf numFmtId="0" fontId="17" fillId="0" borderId="0" xfId="0" applyFont="1" applyAlignment="1">
      <alignment horizontal="center" vertical="center"/>
    </xf>
    <xf numFmtId="0" fontId="0" fillId="7" borderId="7" xfId="0" applyFill="1" applyBorder="1" applyAlignment="1" applyProtection="1">
      <alignment vertical="center" wrapText="1"/>
      <protection locked="0"/>
    </xf>
    <xf numFmtId="0" fontId="0" fillId="7" borderId="10" xfId="0" applyFill="1" applyBorder="1" applyAlignment="1" applyProtection="1">
      <alignment vertical="center"/>
      <protection locked="0"/>
    </xf>
    <xf numFmtId="0" fontId="0" fillId="7" borderId="9" xfId="0" applyFill="1" applyBorder="1" applyAlignment="1" applyProtection="1">
      <alignment vertical="center"/>
      <protection locked="0"/>
    </xf>
    <xf numFmtId="0" fontId="17" fillId="0" borderId="0" xfId="0" applyFont="1" applyAlignment="1">
      <alignment horizontal="right" vertical="center" indent="1" shrinkToFit="1"/>
    </xf>
    <xf numFmtId="0" fontId="12" fillId="0" borderId="3" xfId="0" applyFont="1" applyBorder="1" applyAlignment="1">
      <alignment horizontal="right" vertical="center" indent="1" shrinkToFit="1"/>
    </xf>
    <xf numFmtId="0" fontId="57" fillId="0" borderId="0" xfId="0" applyFont="1" applyAlignment="1">
      <alignment horizontal="left" vertical="center"/>
    </xf>
    <xf numFmtId="0" fontId="0" fillId="0" borderId="5" xfId="0" applyBorder="1" applyAlignment="1">
      <alignment horizontal="center" vertical="center"/>
    </xf>
    <xf numFmtId="0" fontId="16" fillId="0" borderId="5" xfId="0" applyFont="1" applyBorder="1" applyAlignment="1">
      <alignment horizontal="center" vertical="center"/>
    </xf>
    <xf numFmtId="0" fontId="16" fillId="0" borderId="4"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4" xfId="0" applyFont="1" applyBorder="1" applyAlignment="1">
      <alignment horizontal="center" vertical="center"/>
    </xf>
    <xf numFmtId="0" fontId="16" fillId="0" borderId="14" xfId="0" applyFont="1" applyBorder="1" applyAlignment="1">
      <alignment horizontal="center" vertical="center"/>
    </xf>
    <xf numFmtId="0" fontId="16" fillId="7" borderId="7" xfId="0" applyFont="1" applyFill="1" applyBorder="1" applyAlignment="1" applyProtection="1">
      <alignment vertical="center"/>
      <protection locked="0"/>
    </xf>
    <xf numFmtId="0" fontId="16" fillId="7" borderId="9" xfId="0" applyFont="1" applyFill="1" applyBorder="1" applyAlignment="1" applyProtection="1">
      <alignment vertical="center"/>
      <protection locked="0"/>
    </xf>
    <xf numFmtId="14" fontId="5" fillId="0" borderId="29" xfId="0" applyNumberFormat="1" applyFont="1" applyBorder="1" applyAlignment="1">
      <alignment horizontal="center" vertical="center"/>
    </xf>
    <xf numFmtId="14" fontId="5" fillId="0" borderId="30" xfId="0" applyNumberFormat="1" applyFont="1" applyBorder="1" applyAlignment="1">
      <alignment horizontal="center" vertical="center"/>
    </xf>
    <xf numFmtId="0" fontId="12" fillId="0" borderId="0" xfId="0" applyFont="1" applyAlignment="1">
      <alignment horizontal="right" vertical="center" shrinkToFit="1"/>
    </xf>
    <xf numFmtId="0" fontId="17" fillId="0" borderId="0" xfId="0" applyFont="1" applyAlignment="1">
      <alignment horizontal="left" vertical="center" shrinkToFit="1"/>
    </xf>
    <xf numFmtId="0" fontId="4" fillId="0" borderId="7"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9" xfId="0" applyFont="1" applyBorder="1" applyAlignment="1">
      <alignment horizontal="left" vertical="center" shrinkToFit="1"/>
    </xf>
    <xf numFmtId="0" fontId="16" fillId="0" borderId="15" xfId="0" applyFont="1" applyBorder="1" applyAlignment="1">
      <alignment horizontal="center" vertical="center"/>
    </xf>
    <xf numFmtId="0" fontId="11" fillId="0" borderId="5" xfId="0" applyFont="1" applyBorder="1" applyAlignment="1">
      <alignment horizontal="left" vertical="center"/>
    </xf>
    <xf numFmtId="0" fontId="11" fillId="0" borderId="7" xfId="0" applyFont="1" applyBorder="1" applyAlignment="1">
      <alignment horizontal="left" vertical="center"/>
    </xf>
    <xf numFmtId="0" fontId="0" fillId="0" borderId="0" xfId="0" applyAlignment="1">
      <alignment horizontal="center" vertical="center"/>
    </xf>
    <xf numFmtId="0" fontId="16" fillId="7" borderId="13" xfId="0" applyFont="1" applyFill="1" applyBorder="1" applyAlignment="1" applyProtection="1">
      <alignment vertical="center"/>
      <protection locked="0"/>
    </xf>
    <xf numFmtId="0" fontId="16" fillId="7" borderId="17" xfId="0" applyFont="1" applyFill="1" applyBorder="1" applyAlignment="1" applyProtection="1">
      <alignment vertical="center"/>
      <protection locked="0"/>
    </xf>
    <xf numFmtId="0" fontId="5" fillId="0" borderId="0" xfId="0" applyFont="1" applyAlignment="1">
      <alignment vertical="top" wrapText="1"/>
    </xf>
    <xf numFmtId="0" fontId="11" fillId="0" borderId="0" xfId="0" applyFont="1" applyAlignment="1">
      <alignment horizontal="center" vertical="center" shrinkToFit="1"/>
    </xf>
    <xf numFmtId="0" fontId="8" fillId="0" borderId="0" xfId="0" applyFont="1" applyAlignment="1">
      <alignment horizontal="center" vertical="center"/>
    </xf>
    <xf numFmtId="0" fontId="16" fillId="0" borderId="7"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11" fillId="0" borderId="3" xfId="0" applyFont="1" applyBorder="1" applyAlignment="1">
      <alignment horizontal="center" vertical="center" shrinkToFit="1"/>
    </xf>
    <xf numFmtId="0" fontId="4" fillId="0" borderId="13"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57" fillId="0" borderId="7" xfId="0" applyFont="1" applyBorder="1" applyAlignment="1">
      <alignment horizontal="center" vertical="center"/>
    </xf>
    <xf numFmtId="0" fontId="57" fillId="0" borderId="10" xfId="0" applyFont="1" applyBorder="1" applyAlignment="1">
      <alignment horizontal="center" vertical="center"/>
    </xf>
    <xf numFmtId="0" fontId="57" fillId="0" borderId="9" xfId="0" applyFont="1" applyBorder="1" applyAlignment="1">
      <alignment horizontal="center" vertical="center"/>
    </xf>
    <xf numFmtId="0" fontId="5" fillId="0" borderId="0" xfId="0" applyFont="1" applyAlignment="1">
      <alignment horizontal="left" vertical="top" wrapText="1"/>
    </xf>
    <xf numFmtId="0" fontId="25" fillId="0" borderId="0" xfId="5" applyFont="1" applyAlignment="1">
      <alignment horizontal="center" vertical="center"/>
    </xf>
    <xf numFmtId="0" fontId="8" fillId="0" borderId="0" xfId="0" applyFont="1" applyAlignment="1">
      <alignment vertical="center"/>
    </xf>
    <xf numFmtId="0" fontId="8" fillId="0" borderId="0" xfId="0" applyFont="1" applyAlignment="1">
      <alignment vertical="center" shrinkToFit="1"/>
    </xf>
    <xf numFmtId="0" fontId="8" fillId="0" borderId="0" xfId="0" applyFont="1" applyAlignment="1">
      <alignment vertical="center" wrapText="1"/>
    </xf>
    <xf numFmtId="0" fontId="8" fillId="0" borderId="0" xfId="0" applyFont="1" applyAlignment="1">
      <alignment horizontal="right" vertical="center"/>
    </xf>
    <xf numFmtId="0" fontId="11" fillId="0" borderId="0" xfId="0" applyFont="1" applyAlignment="1">
      <alignment horizontal="left" vertical="center" shrinkToFit="1"/>
    </xf>
    <xf numFmtId="0" fontId="11" fillId="0" borderId="0" xfId="0" applyFont="1" applyAlignment="1">
      <alignment horizontal="right" vertical="center" shrinkToFit="1"/>
    </xf>
    <xf numFmtId="0" fontId="8" fillId="0" borderId="13" xfId="0" applyFont="1" applyBorder="1" applyAlignment="1">
      <alignment horizontal="left" vertical="center"/>
    </xf>
    <xf numFmtId="0" fontId="8" fillId="0" borderId="6" xfId="0" applyFont="1" applyBorder="1" applyAlignment="1">
      <alignment horizontal="left" vertical="center"/>
    </xf>
    <xf numFmtId="0" fontId="8" fillId="0" borderId="17"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 xfId="0" applyFont="1" applyBorder="1" applyAlignment="1">
      <alignment horizontal="left" vertical="center"/>
    </xf>
    <xf numFmtId="0" fontId="8" fillId="0" borderId="5" xfId="0" applyFont="1" applyBorder="1" applyAlignment="1">
      <alignment vertical="center" wrapText="1"/>
    </xf>
    <xf numFmtId="0" fontId="8" fillId="0" borderId="5" xfId="0" applyFont="1" applyBorder="1" applyAlignment="1">
      <alignment vertical="top" wrapText="1"/>
    </xf>
    <xf numFmtId="0" fontId="8" fillId="0" borderId="5" xfId="0" applyFont="1" applyBorder="1" applyAlignment="1">
      <alignment vertical="top"/>
    </xf>
    <xf numFmtId="0" fontId="8" fillId="7" borderId="19" xfId="0" applyFont="1" applyFill="1" applyBorder="1" applyAlignment="1" applyProtection="1">
      <alignment horizontal="left" vertical="center" wrapText="1"/>
      <protection locked="0"/>
    </xf>
    <xf numFmtId="0" fontId="8" fillId="7" borderId="10" xfId="0" applyFont="1" applyFill="1" applyBorder="1" applyAlignment="1" applyProtection="1">
      <alignment horizontal="left" vertical="center" wrapText="1"/>
      <protection locked="0"/>
    </xf>
    <xf numFmtId="0" fontId="8" fillId="7" borderId="9" xfId="0" applyFont="1" applyFill="1" applyBorder="1" applyAlignment="1" applyProtection="1">
      <alignment horizontal="left" vertical="center" wrapText="1"/>
      <protection locked="0"/>
    </xf>
    <xf numFmtId="0" fontId="8" fillId="7" borderId="5" xfId="0" applyFont="1" applyFill="1" applyBorder="1" applyAlignment="1" applyProtection="1">
      <alignment horizontal="center" vertical="center"/>
      <protection locked="0"/>
    </xf>
    <xf numFmtId="0" fontId="8" fillId="7" borderId="7" xfId="0" applyFont="1" applyFill="1" applyBorder="1" applyAlignment="1" applyProtection="1">
      <alignment horizontal="center" vertical="center"/>
      <protection locked="0"/>
    </xf>
    <xf numFmtId="0" fontId="8" fillId="7" borderId="10" xfId="0" applyFont="1" applyFill="1" applyBorder="1" applyAlignment="1" applyProtection="1">
      <alignment horizontal="center" vertical="center"/>
      <protection locked="0"/>
    </xf>
    <xf numFmtId="0" fontId="8" fillId="7" borderId="18" xfId="0" applyFont="1" applyFill="1" applyBorder="1" applyAlignment="1" applyProtection="1">
      <alignment horizontal="center" vertical="center"/>
      <protection locked="0"/>
    </xf>
    <xf numFmtId="0" fontId="8" fillId="0" borderId="8" xfId="0" applyFont="1" applyBorder="1" applyAlignment="1">
      <alignment horizontal="left" vertical="center"/>
    </xf>
    <xf numFmtId="0" fontId="8" fillId="0" borderId="3" xfId="0" applyFont="1" applyBorder="1" applyAlignment="1">
      <alignment horizontal="left" vertical="center"/>
    </xf>
    <xf numFmtId="0" fontId="8" fillId="0" borderId="16" xfId="0" applyFont="1" applyBorder="1" applyAlignment="1">
      <alignment horizontal="left" vertical="center"/>
    </xf>
    <xf numFmtId="0" fontId="8" fillId="0" borderId="5" xfId="0" applyFont="1" applyBorder="1" applyAlignment="1">
      <alignment horizontal="center" vertical="center" wrapText="1"/>
    </xf>
    <xf numFmtId="0" fontId="8" fillId="0" borderId="5" xfId="0" applyFont="1" applyBorder="1" applyAlignment="1">
      <alignment horizontal="left" vertical="top" wrapText="1"/>
    </xf>
    <xf numFmtId="0" fontId="8" fillId="0" borderId="5" xfId="0" applyFont="1" applyBorder="1" applyAlignment="1">
      <alignment horizontal="left" vertical="top"/>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17" fillId="0" borderId="0" xfId="0" applyFont="1" applyAlignment="1">
      <alignment horizontal="right" vertical="center"/>
    </xf>
    <xf numFmtId="0" fontId="24"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Alignment="1">
      <alignment vertical="center"/>
    </xf>
    <xf numFmtId="0" fontId="12" fillId="0" borderId="0" xfId="0" applyFont="1" applyAlignment="1">
      <alignment vertical="center" shrinkToFi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vertical="center"/>
    </xf>
    <xf numFmtId="0" fontId="17" fillId="7" borderId="3" xfId="0" applyFont="1" applyFill="1" applyBorder="1" applyAlignment="1">
      <alignment wrapText="1"/>
    </xf>
    <xf numFmtId="183" fontId="17" fillId="0" borderId="0" xfId="0" applyNumberFormat="1" applyFont="1" applyAlignment="1">
      <alignment horizontal="distributed" vertical="center" indent="1"/>
    </xf>
    <xf numFmtId="0" fontId="17" fillId="0" borderId="0" xfId="0" applyFont="1" applyAlignment="1">
      <alignment vertical="center" wrapText="1"/>
    </xf>
    <xf numFmtId="0" fontId="17" fillId="0" borderId="3" xfId="0" applyFont="1" applyBorder="1" applyAlignment="1"/>
    <xf numFmtId="0" fontId="17" fillId="0" borderId="0" xfId="0" applyFont="1" applyAlignment="1">
      <alignment vertical="center"/>
    </xf>
    <xf numFmtId="0" fontId="17" fillId="7" borderId="3" xfId="0" applyFont="1" applyFill="1" applyBorder="1" applyAlignment="1">
      <alignment vertical="center" wrapText="1"/>
    </xf>
    <xf numFmtId="0" fontId="17" fillId="0" borderId="0" xfId="0" applyFont="1" applyAlignment="1">
      <alignment wrapText="1"/>
    </xf>
    <xf numFmtId="0" fontId="17" fillId="0" borderId="6" xfId="0" applyFont="1" applyBorder="1" applyAlignment="1"/>
    <xf numFmtId="0" fontId="9" fillId="0" borderId="0" xfId="0" applyFont="1" applyAlignment="1">
      <alignment horizontal="center" vertical="center"/>
    </xf>
    <xf numFmtId="0" fontId="18" fillId="0" borderId="0" xfId="0" applyFont="1" applyAlignment="1">
      <alignment horizontal="center" vertical="center"/>
    </xf>
    <xf numFmtId="0" fontId="75" fillId="4" borderId="4" xfId="0" applyFont="1" applyFill="1" applyBorder="1" applyAlignment="1">
      <alignment horizontal="center" vertical="center" wrapText="1"/>
    </xf>
    <xf numFmtId="0" fontId="75" fillId="4" borderId="20" xfId="0" applyFont="1" applyFill="1" applyBorder="1" applyAlignment="1">
      <alignment horizontal="center" vertical="center"/>
    </xf>
    <xf numFmtId="0" fontId="75" fillId="4" borderId="14" xfId="0" applyFont="1" applyFill="1" applyBorder="1" applyAlignment="1">
      <alignment horizontal="center" vertical="center"/>
    </xf>
    <xf numFmtId="49" fontId="75" fillId="5" borderId="4" xfId="0" applyNumberFormat="1" applyFont="1" applyFill="1" applyBorder="1" applyAlignment="1">
      <alignment horizontal="center" vertical="center"/>
    </xf>
    <xf numFmtId="49" fontId="75" fillId="5" borderId="20" xfId="0" applyNumberFormat="1" applyFont="1" applyFill="1" applyBorder="1" applyAlignment="1">
      <alignment horizontal="center" vertical="center"/>
    </xf>
    <xf numFmtId="49" fontId="75" fillId="5" borderId="14" xfId="0" applyNumberFormat="1" applyFont="1" applyFill="1" applyBorder="1" applyAlignment="1">
      <alignment horizontal="center" vertical="center"/>
    </xf>
    <xf numFmtId="0" fontId="75" fillId="3" borderId="4" xfId="0" applyFont="1" applyFill="1" applyBorder="1" applyAlignment="1">
      <alignment horizontal="center" vertical="center" wrapText="1"/>
    </xf>
    <xf numFmtId="0" fontId="75" fillId="3" borderId="20" xfId="0" applyFont="1" applyFill="1" applyBorder="1" applyAlignment="1">
      <alignment horizontal="center" vertical="center" wrapText="1"/>
    </xf>
    <xf numFmtId="0" fontId="75" fillId="3" borderId="14" xfId="0" applyFont="1" applyFill="1" applyBorder="1" applyAlignment="1">
      <alignment horizontal="center" vertical="center" wrapText="1"/>
    </xf>
    <xf numFmtId="0" fontId="75" fillId="3" borderId="5" xfId="0" applyFont="1" applyFill="1" applyBorder="1" applyAlignment="1">
      <alignment horizontal="center" vertical="center" wrapText="1"/>
    </xf>
    <xf numFmtId="0" fontId="77" fillId="3" borderId="4" xfId="0" applyFont="1" applyFill="1" applyBorder="1" applyAlignment="1">
      <alignment horizontal="center" vertical="center" wrapText="1"/>
    </xf>
    <xf numFmtId="0" fontId="77" fillId="3" borderId="20" xfId="0" applyFont="1" applyFill="1" applyBorder="1" applyAlignment="1">
      <alignment horizontal="center" vertical="center" wrapText="1"/>
    </xf>
    <xf numFmtId="0" fontId="75" fillId="3" borderId="7" xfId="0" applyFont="1" applyFill="1" applyBorder="1" applyAlignment="1">
      <alignment horizontal="center" vertical="center" wrapText="1"/>
    </xf>
    <xf numFmtId="0" fontId="75" fillId="3" borderId="10" xfId="0" applyFont="1" applyFill="1" applyBorder="1" applyAlignment="1">
      <alignment horizontal="center" vertical="center" wrapText="1"/>
    </xf>
    <xf numFmtId="0" fontId="75" fillId="3" borderId="9" xfId="0" applyFont="1" applyFill="1" applyBorder="1" applyAlignment="1">
      <alignment horizontal="center" vertical="center" wrapText="1"/>
    </xf>
    <xf numFmtId="0" fontId="75" fillId="3" borderId="4" xfId="0" applyFont="1" applyFill="1" applyBorder="1" applyAlignment="1">
      <alignment horizontal="center" vertical="center"/>
    </xf>
    <xf numFmtId="0" fontId="75" fillId="3" borderId="20" xfId="0" applyFont="1" applyFill="1" applyBorder="1" applyAlignment="1">
      <alignment horizontal="center" vertical="center"/>
    </xf>
    <xf numFmtId="0" fontId="75" fillId="3" borderId="14" xfId="0" applyFont="1" applyFill="1" applyBorder="1" applyAlignment="1">
      <alignment horizontal="center" vertical="center"/>
    </xf>
    <xf numFmtId="0" fontId="75" fillId="3" borderId="13" xfId="0" applyFont="1" applyFill="1" applyBorder="1" applyAlignment="1">
      <alignment horizontal="center" vertical="center" shrinkToFit="1"/>
    </xf>
    <xf numFmtId="0" fontId="75" fillId="3" borderId="17" xfId="0" applyFont="1" applyFill="1" applyBorder="1" applyAlignment="1">
      <alignment horizontal="center" vertical="center" shrinkToFit="1"/>
    </xf>
    <xf numFmtId="0" fontId="75" fillId="3" borderId="1" xfId="0" applyFont="1" applyFill="1" applyBorder="1" applyAlignment="1">
      <alignment horizontal="center" vertical="center" shrinkToFit="1"/>
    </xf>
    <xf numFmtId="0" fontId="75" fillId="3" borderId="2" xfId="0" applyFont="1" applyFill="1" applyBorder="1" applyAlignment="1">
      <alignment horizontal="center" vertical="center" shrinkToFit="1"/>
    </xf>
    <xf numFmtId="178" fontId="75" fillId="3" borderId="7" xfId="0" applyNumberFormat="1" applyFont="1" applyFill="1" applyBorder="1" applyAlignment="1">
      <alignment horizontal="center" vertical="center" wrapText="1"/>
    </xf>
    <xf numFmtId="178" fontId="75" fillId="3" borderId="10" xfId="0" applyNumberFormat="1" applyFont="1" applyFill="1" applyBorder="1" applyAlignment="1">
      <alignment horizontal="center" vertical="center" wrapText="1"/>
    </xf>
    <xf numFmtId="178" fontId="75" fillId="3" borderId="9" xfId="0" applyNumberFormat="1" applyFont="1" applyFill="1" applyBorder="1" applyAlignment="1">
      <alignment horizontal="center" vertical="center" wrapText="1"/>
    </xf>
    <xf numFmtId="0" fontId="75" fillId="3" borderId="5" xfId="0" applyFont="1" applyFill="1" applyBorder="1" applyAlignment="1">
      <alignment horizontal="center" vertical="center"/>
    </xf>
    <xf numFmtId="178" fontId="75" fillId="3" borderId="5" xfId="0" applyNumberFormat="1" applyFont="1" applyFill="1" applyBorder="1" applyAlignment="1">
      <alignment horizontal="center" vertical="center" wrapText="1"/>
    </xf>
    <xf numFmtId="0" fontId="75" fillId="3" borderId="7" xfId="0" applyFont="1" applyFill="1" applyBorder="1" applyAlignment="1">
      <alignment horizontal="center" vertical="center"/>
    </xf>
    <xf numFmtId="0" fontId="75" fillId="3" borderId="10" xfId="0" applyFont="1" applyFill="1" applyBorder="1" applyAlignment="1">
      <alignment horizontal="center" vertical="center"/>
    </xf>
    <xf numFmtId="0" fontId="75" fillId="3" borderId="9" xfId="0" applyFont="1" applyFill="1" applyBorder="1" applyAlignment="1">
      <alignment horizontal="center" vertical="center"/>
    </xf>
    <xf numFmtId="0" fontId="75" fillId="4" borderId="14" xfId="0" applyFont="1" applyFill="1" applyBorder="1" applyAlignment="1">
      <alignment horizontal="center" vertical="center" wrapText="1"/>
    </xf>
    <xf numFmtId="0" fontId="75" fillId="3" borderId="13" xfId="0" applyFont="1" applyFill="1" applyBorder="1" applyAlignment="1">
      <alignment horizontal="center" vertical="center" wrapText="1"/>
    </xf>
    <xf numFmtId="0" fontId="75" fillId="3" borderId="8" xfId="0" applyFont="1" applyFill="1" applyBorder="1" applyAlignment="1">
      <alignment horizontal="center" vertical="center" wrapText="1"/>
    </xf>
    <xf numFmtId="0" fontId="78" fillId="0" borderId="0" xfId="0" applyFont="1" applyAlignment="1" applyProtection="1">
      <alignment horizontal="left" vertical="center" wrapText="1"/>
      <protection locked="0"/>
    </xf>
    <xf numFmtId="0" fontId="75" fillId="3" borderId="6" xfId="0" applyFont="1" applyFill="1" applyBorder="1" applyAlignment="1">
      <alignment horizontal="center" vertical="center" wrapText="1"/>
    </xf>
    <xf numFmtId="0" fontId="75" fillId="3" borderId="17" xfId="0" applyFont="1" applyFill="1" applyBorder="1" applyAlignment="1">
      <alignment horizontal="center" vertical="center" wrapText="1"/>
    </xf>
    <xf numFmtId="0" fontId="75" fillId="3" borderId="1" xfId="0" applyFont="1" applyFill="1" applyBorder="1" applyAlignment="1">
      <alignment horizontal="center" vertical="center" wrapText="1"/>
    </xf>
    <xf numFmtId="0" fontId="75" fillId="4" borderId="13" xfId="0" applyFont="1" applyFill="1" applyBorder="1" applyAlignment="1">
      <alignment horizontal="center" vertical="center" wrapText="1"/>
    </xf>
    <xf numFmtId="0" fontId="75" fillId="4" borderId="8" xfId="0" applyFont="1" applyFill="1" applyBorder="1" applyAlignment="1">
      <alignment horizontal="center" vertical="center" wrapText="1"/>
    </xf>
    <xf numFmtId="0" fontId="75" fillId="5" borderId="4" xfId="0" applyFont="1" applyFill="1" applyBorder="1" applyAlignment="1">
      <alignment horizontal="center" vertical="center" wrapText="1"/>
    </xf>
    <xf numFmtId="0" fontId="75" fillId="5" borderId="20" xfId="0" applyFont="1" applyFill="1" applyBorder="1" applyAlignment="1">
      <alignment horizontal="center" vertical="center" wrapText="1"/>
    </xf>
    <xf numFmtId="0" fontId="75" fillId="5" borderId="14" xfId="0" applyFont="1" applyFill="1" applyBorder="1" applyAlignment="1">
      <alignment horizontal="center" vertical="center" wrapText="1"/>
    </xf>
    <xf numFmtId="0" fontId="75" fillId="5" borderId="4" xfId="0" applyFont="1" applyFill="1" applyBorder="1" applyAlignment="1">
      <alignment horizontal="center" vertical="center"/>
    </xf>
    <xf numFmtId="0" fontId="75" fillId="5" borderId="14" xfId="0" applyFont="1" applyFill="1" applyBorder="1" applyAlignment="1">
      <alignment horizontal="center" vertical="center"/>
    </xf>
    <xf numFmtId="0" fontId="75" fillId="3" borderId="3" xfId="0" applyFont="1" applyFill="1" applyBorder="1" applyAlignment="1">
      <alignment horizontal="center" vertical="center" wrapText="1"/>
    </xf>
    <xf numFmtId="0" fontId="75" fillId="3" borderId="16" xfId="0" applyFont="1" applyFill="1" applyBorder="1" applyAlignment="1">
      <alignment horizontal="center" vertical="center" wrapText="1"/>
    </xf>
    <xf numFmtId="0" fontId="75" fillId="3" borderId="21" xfId="0" applyFont="1" applyFill="1" applyBorder="1" applyAlignment="1">
      <alignment horizontal="center" vertical="center" wrapText="1"/>
    </xf>
    <xf numFmtId="0" fontId="75" fillId="5" borderId="7" xfId="0" applyFont="1" applyFill="1" applyBorder="1" applyAlignment="1">
      <alignment horizontal="center" vertical="center" wrapText="1"/>
    </xf>
    <xf numFmtId="0" fontId="75" fillId="5" borderId="10" xfId="0" applyFont="1" applyFill="1" applyBorder="1" applyAlignment="1">
      <alignment horizontal="center" vertical="center" wrapText="1"/>
    </xf>
    <xf numFmtId="0" fontId="75" fillId="5" borderId="9" xfId="0" applyFont="1" applyFill="1" applyBorder="1" applyAlignment="1">
      <alignment horizontal="center" vertical="center" wrapText="1"/>
    </xf>
    <xf numFmtId="0" fontId="75" fillId="5" borderId="20"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14" xfId="0" applyFont="1" applyFill="1" applyBorder="1" applyAlignment="1">
      <alignment horizontal="center" vertical="center"/>
    </xf>
    <xf numFmtId="0" fontId="7" fillId="5" borderId="4"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38" fillId="0" borderId="0" xfId="2" applyFont="1" applyAlignment="1">
      <alignment horizontal="center" vertical="center"/>
    </xf>
    <xf numFmtId="0" fontId="39" fillId="0" borderId="0" xfId="2" applyFont="1" applyAlignment="1">
      <alignment horizontal="left" vertical="center" wrapText="1"/>
    </xf>
    <xf numFmtId="0" fontId="28" fillId="8" borderId="3" xfId="2" applyFont="1" applyFill="1" applyBorder="1" applyAlignment="1">
      <alignment horizontal="center" vertical="center"/>
    </xf>
    <xf numFmtId="0" fontId="80" fillId="0" borderId="6" xfId="0" applyFont="1" applyBorder="1" applyAlignment="1">
      <alignment horizontal="center" vertical="center" wrapText="1"/>
    </xf>
    <xf numFmtId="0" fontId="80" fillId="0" borderId="0" xfId="0" applyFont="1" applyBorder="1" applyAlignment="1">
      <alignment horizontal="center" vertical="center" wrapText="1"/>
    </xf>
    <xf numFmtId="0" fontId="80" fillId="0" borderId="3" xfId="0" applyFont="1" applyBorder="1" applyAlignment="1">
      <alignment horizontal="center" vertical="center" wrapText="1"/>
    </xf>
    <xf numFmtId="0" fontId="80" fillId="13" borderId="7" xfId="0" applyFont="1" applyFill="1" applyBorder="1" applyAlignment="1">
      <alignment horizontal="center" vertical="center"/>
    </xf>
    <xf numFmtId="0" fontId="80" fillId="13" borderId="10" xfId="0" applyFont="1" applyFill="1" applyBorder="1" applyAlignment="1">
      <alignment horizontal="center" vertical="center"/>
    </xf>
    <xf numFmtId="0" fontId="80" fillId="13" borderId="9" xfId="0" applyFont="1" applyFill="1" applyBorder="1" applyAlignment="1">
      <alignment horizontal="center" vertical="center"/>
    </xf>
    <xf numFmtId="0" fontId="80" fillId="0" borderId="10" xfId="0" applyFont="1" applyBorder="1" applyAlignment="1">
      <alignment vertical="center" wrapText="1"/>
    </xf>
    <xf numFmtId="0" fontId="80" fillId="0" borderId="9" xfId="0" applyFont="1" applyBorder="1" applyAlignment="1">
      <alignment vertical="center" wrapText="1"/>
    </xf>
    <xf numFmtId="0" fontId="86" fillId="0" borderId="4" xfId="0" applyFont="1" applyBorder="1" applyAlignment="1">
      <alignment vertical="center" wrapText="1"/>
    </xf>
    <xf numFmtId="0" fontId="86" fillId="0" borderId="20" xfId="0" applyFont="1" applyBorder="1" applyAlignment="1">
      <alignment vertical="center" wrapText="1"/>
    </xf>
    <xf numFmtId="0" fontId="86" fillId="0" borderId="14" xfId="0" applyFont="1" applyBorder="1" applyAlignment="1">
      <alignment vertical="center" wrapText="1"/>
    </xf>
    <xf numFmtId="0" fontId="80" fillId="12" borderId="7" xfId="0" applyFont="1" applyFill="1" applyBorder="1" applyAlignment="1">
      <alignment horizontal="center" vertical="center"/>
    </xf>
    <xf numFmtId="0" fontId="80" fillId="12" borderId="10" xfId="0" applyFont="1" applyFill="1" applyBorder="1" applyAlignment="1">
      <alignment horizontal="center" vertical="center"/>
    </xf>
    <xf numFmtId="0" fontId="80" fillId="12" borderId="9" xfId="0" applyFont="1" applyFill="1" applyBorder="1" applyAlignment="1">
      <alignment horizontal="center" vertical="center"/>
    </xf>
    <xf numFmtId="0" fontId="40" fillId="0" borderId="20" xfId="4" applyBorder="1" applyAlignment="1" applyProtection="1">
      <alignment vertical="center" wrapText="1"/>
      <protection locked="0"/>
    </xf>
    <xf numFmtId="0" fontId="40" fillId="0" borderId="14" xfId="4" applyBorder="1" applyAlignment="1" applyProtection="1">
      <alignment vertical="center" wrapText="1"/>
      <protection locked="0"/>
    </xf>
  </cellXfs>
  <cellStyles count="10">
    <cellStyle name="Normal" xfId="8" xr:uid="{A8338B8E-3C90-443C-B6CB-D22BD3E4F49A}"/>
    <cellStyle name="パーセント" xfId="1" builtinId="5"/>
    <cellStyle name="ハイパーリンク" xfId="4" builtinId="8"/>
    <cellStyle name="ハイパーリンク 2" xfId="9" xr:uid="{2A0E928B-D23E-4462-9E7C-9779A25C09E2}"/>
    <cellStyle name="標準" xfId="0" builtinId="0"/>
    <cellStyle name="標準 2" xfId="2" xr:uid="{00000000-0005-0000-0000-000003000000}"/>
    <cellStyle name="標準 2 2" xfId="7" xr:uid="{A1D16AD6-B785-4F37-B938-4ACDE98F0EBE}"/>
    <cellStyle name="標準 3" xfId="3" xr:uid="{00000000-0005-0000-0000-000004000000}"/>
    <cellStyle name="標準 4" xfId="5" xr:uid="{00000000-0005-0000-0000-000005000000}"/>
    <cellStyle name="標準 5" xfId="6" xr:uid="{2E848F5F-2C08-4C0F-A85A-92518CADC688}"/>
  </cellStyles>
  <dxfs count="5">
    <dxf>
      <font>
        <color rgb="FFFF0000"/>
      </font>
    </dxf>
    <dxf>
      <fill>
        <patternFill>
          <bgColor theme="0" tint="-0.24994659260841701"/>
        </patternFill>
      </fill>
    </dxf>
    <dxf>
      <font>
        <b/>
        <i val="0"/>
        <color rgb="FFC00000"/>
      </font>
      <fill>
        <patternFill>
          <bgColor theme="5" tint="0.59996337778862885"/>
        </patternFill>
      </fill>
    </dxf>
    <dxf>
      <fill>
        <patternFill>
          <bgColor theme="9"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0.xml.rels><?xml version="1.0" encoding="UTF-8" standalone="yes"?><Relationships xmlns="http://schemas.openxmlformats.org/package/2006/relationships"><Relationship Id="rId1" Target="../media/image1.gi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6</xdr:col>
      <xdr:colOff>276225</xdr:colOff>
      <xdr:row>73</xdr:row>
      <xdr:rowOff>114301</xdr:rowOff>
    </xdr:from>
    <xdr:to>
      <xdr:col>9</xdr:col>
      <xdr:colOff>38100</xdr:colOff>
      <xdr:row>78</xdr:row>
      <xdr:rowOff>142875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362325" y="19326226"/>
          <a:ext cx="3876675" cy="1076324"/>
        </a:xfrm>
        <a:prstGeom prst="rect">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100" kern="100">
              <a:effectLst/>
              <a:latin typeface="Meiryo UI" panose="020B0604030504040204" pitchFamily="50" charset="-128"/>
              <a:ea typeface="Meiryo UI" panose="020B0604030504040204" pitchFamily="50" charset="-128"/>
              <a:cs typeface="Times New Roman" panose="02020603050405020304" pitchFamily="18" charset="0"/>
            </a:rPr>
            <a:t>　</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（担当）ハローワーク</a:t>
          </a:r>
          <a:r>
            <a:rPr lang="ja-JP" altLang="en-US" sz="1200" kern="100">
              <a:effectLst/>
              <a:latin typeface="Meiryo UI" panose="020B0604030504040204" pitchFamily="50" charset="-128"/>
              <a:ea typeface="Meiryo UI" panose="020B0604030504040204" pitchFamily="50" charset="-128"/>
              <a:cs typeface="Times New Roman" panose="02020603050405020304" pitchFamily="18" charset="0"/>
            </a:rPr>
            <a:t>●●</a:t>
          </a:r>
          <a:endParaRPr lang="en-US" altLang="ja-JP" sz="1200" kern="100">
            <a:effectLst/>
            <a:latin typeface="Meiryo UI" panose="020B0604030504040204" pitchFamily="50" charset="-128"/>
            <a:ea typeface="Meiryo UI" panose="020B0604030504040204" pitchFamily="50" charset="-128"/>
            <a:cs typeface="Times New Roman" panose="02020603050405020304" pitchFamily="18" charset="0"/>
          </a:endParaRPr>
        </a:p>
        <a:p>
          <a:pPr algn="l">
            <a:spcAft>
              <a:spcPts val="0"/>
            </a:spcAft>
          </a:pPr>
          <a:r>
            <a:rPr lang="ja-JP" altLang="en-US" sz="1100" kern="100">
              <a:effectLst/>
              <a:latin typeface="Meiryo UI" panose="020B0604030504040204" pitchFamily="50" charset="-128"/>
              <a:ea typeface="Meiryo UI" panose="020B0604030504040204" pitchFamily="50" charset="-128"/>
              <a:cs typeface="Times New Roman" panose="02020603050405020304" pitchFamily="18" charset="0"/>
            </a:rPr>
            <a:t>　　　　　　　　</a:t>
          </a:r>
          <a:r>
            <a:rPr lang="ja-JP" altLang="en-US" sz="1100" u="sng" kern="100">
              <a:effectLst/>
              <a:latin typeface="Meiryo UI" panose="020B0604030504040204" pitchFamily="50" charset="-128"/>
              <a:ea typeface="Meiryo UI" panose="020B0604030504040204" pitchFamily="50" charset="-128"/>
              <a:cs typeface="Times New Roman" panose="02020603050405020304" pitchFamily="18" charset="0"/>
            </a:rPr>
            <a:t>　　　</a:t>
          </a:r>
          <a:r>
            <a:rPr lang="ja-JP" sz="1100" u="sng" kern="100">
              <a:effectLst/>
              <a:latin typeface="Meiryo UI" panose="020B0604030504040204" pitchFamily="50" charset="-128"/>
              <a:ea typeface="Meiryo UI" panose="020B0604030504040204" pitchFamily="50" charset="-128"/>
              <a:cs typeface="Times New Roman" panose="02020603050405020304" pitchFamily="18" charset="0"/>
            </a:rPr>
            <a:t>求人・学卒部門　</a:t>
          </a:r>
          <a:r>
            <a:rPr lang="ja-JP" altLang="en-US" sz="1100" u="sng" kern="100">
              <a:effectLst/>
              <a:latin typeface="Meiryo UI" panose="020B0604030504040204" pitchFamily="50" charset="-128"/>
              <a:ea typeface="Meiryo UI" panose="020B0604030504040204" pitchFamily="50" charset="-128"/>
              <a:cs typeface="Times New Roman" panose="02020603050405020304" pitchFamily="18" charset="0"/>
            </a:rPr>
            <a:t>　　　　　　　　　　　</a:t>
          </a:r>
          <a:r>
            <a:rPr lang="ja-JP" altLang="en-US" sz="1100" u="none"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rPr>
            <a:t>□</a:t>
          </a:r>
          <a:endParaRPr lang="en-US" altLang="ja-JP" sz="1100" u="none" kern="100">
            <a:solidFill>
              <a:schemeClr val="bg1"/>
            </a:solidFill>
            <a:effectLst/>
            <a:latin typeface="Meiryo UI" panose="020B0604030504040204" pitchFamily="50" charset="-128"/>
            <a:ea typeface="Meiryo UI" panose="020B0604030504040204" pitchFamily="50" charset="-128"/>
            <a:cs typeface="Times New Roman" panose="02020603050405020304" pitchFamily="18" charset="0"/>
          </a:endParaRPr>
        </a:p>
        <a:p>
          <a:pPr algn="l">
            <a:spcAft>
              <a:spcPts val="0"/>
            </a:spcAft>
          </a:pPr>
          <a:r>
            <a:rPr lang="ja-JP" altLang="en-US" sz="1100" kern="100">
              <a:effectLst/>
              <a:latin typeface="Meiryo UI" panose="020B0604030504040204" pitchFamily="50" charset="-128"/>
              <a:ea typeface="Meiryo UI" panose="020B0604030504040204" pitchFamily="50" charset="-128"/>
              <a:cs typeface="Times New Roman" panose="02020603050405020304" pitchFamily="18" charset="0"/>
            </a:rPr>
            <a:t>　　　　　</a:t>
          </a:r>
          <a:r>
            <a:rPr lang="en-US" sz="1100" kern="100">
              <a:effectLst/>
              <a:latin typeface="Meiryo UI" panose="020B0604030504040204" pitchFamily="50" charset="-128"/>
              <a:ea typeface="Meiryo UI" panose="020B0604030504040204" pitchFamily="50" charset="-128"/>
              <a:cs typeface="Times New Roman" panose="02020603050405020304" pitchFamily="18" charset="0"/>
            </a:rPr>
            <a:t>TEL</a:t>
          </a:r>
          <a:r>
            <a:rPr lang="ja-JP" sz="1100" kern="100">
              <a:effectLst/>
              <a:latin typeface="Meiryo UI" panose="020B0604030504040204" pitchFamily="50" charset="-128"/>
              <a:ea typeface="Meiryo UI" panose="020B0604030504040204" pitchFamily="50" charset="-128"/>
              <a:cs typeface="Times New Roman" panose="02020603050405020304" pitchFamily="18" charset="0"/>
            </a:rPr>
            <a:t>：</a:t>
          </a:r>
          <a:r>
            <a:rPr lang="ja-JP" altLang="en-US" sz="1100" kern="100">
              <a:effectLst/>
              <a:latin typeface="Meiryo UI" panose="020B0604030504040204" pitchFamily="50" charset="-128"/>
              <a:ea typeface="Meiryo UI" panose="020B0604030504040204" pitchFamily="50" charset="-128"/>
              <a:cs typeface="Times New Roman" panose="02020603050405020304" pitchFamily="18" charset="0"/>
            </a:rPr>
            <a:t>　　　　　　　　　　　</a:t>
          </a:r>
          <a:r>
            <a:rPr lang="en-US" sz="1100" kern="100">
              <a:effectLst/>
              <a:latin typeface="Meiryo UI" panose="020B0604030504040204" pitchFamily="50" charset="-128"/>
              <a:ea typeface="Meiryo UI" panose="020B0604030504040204" pitchFamily="50" charset="-128"/>
              <a:cs typeface="Times New Roman" panose="02020603050405020304" pitchFamily="18" charset="0"/>
            </a:rPr>
            <a:t>(</a:t>
          </a:r>
          <a:r>
            <a:rPr lang="ja-JP" altLang="en-US" sz="1100" kern="100">
              <a:effectLst/>
              <a:latin typeface="Meiryo UI" panose="020B0604030504040204" pitchFamily="50" charset="-128"/>
              <a:ea typeface="Meiryo UI" panose="020B0604030504040204" pitchFamily="50" charset="-128"/>
              <a:cs typeface="Times New Roman" panose="02020603050405020304" pitchFamily="18" charset="0"/>
            </a:rPr>
            <a:t>部門コード：●●</a:t>
          </a:r>
          <a:r>
            <a:rPr lang="en-US" sz="1100" kern="100">
              <a:effectLst/>
              <a:latin typeface="Meiryo UI" panose="020B0604030504040204" pitchFamily="50" charset="-128"/>
              <a:ea typeface="Meiryo UI" panose="020B0604030504040204" pitchFamily="50" charset="-128"/>
              <a:cs typeface="Times New Roman" panose="02020603050405020304" pitchFamily="18" charset="0"/>
            </a:rPr>
            <a:t>#)</a:t>
          </a:r>
        </a:p>
        <a:p>
          <a:pPr algn="l">
            <a:spcAft>
              <a:spcPts val="0"/>
            </a:spcAft>
          </a:pPr>
          <a:r>
            <a:rPr lang="ja-JP" altLang="en-US" sz="1100" kern="100" baseline="0">
              <a:effectLst/>
              <a:latin typeface="Meiryo UI" panose="020B0604030504040204" pitchFamily="50" charset="-128"/>
              <a:ea typeface="Meiryo UI" panose="020B0604030504040204" pitchFamily="50" charset="-128"/>
              <a:cs typeface="Times New Roman" panose="02020603050405020304" pitchFamily="18" charset="0"/>
            </a:rPr>
            <a:t>　　　　　</a:t>
          </a:r>
          <a:r>
            <a:rPr lang="en-US" sz="1100" kern="100">
              <a:effectLst/>
              <a:latin typeface="Meiryo UI" panose="020B0604030504040204" pitchFamily="50" charset="-128"/>
              <a:ea typeface="Meiryo UI" panose="020B0604030504040204" pitchFamily="50" charset="-128"/>
              <a:cs typeface="Times New Roman" panose="02020603050405020304" pitchFamily="18" charset="0"/>
            </a:rPr>
            <a:t>MAIL</a:t>
          </a:r>
          <a:r>
            <a:rPr lang="ja-JP" sz="1200" kern="100">
              <a:effectLst/>
              <a:latin typeface="Meiryo UI" panose="020B0604030504040204" pitchFamily="50" charset="-128"/>
              <a:ea typeface="Meiryo UI" panose="020B0604030504040204" pitchFamily="50" charset="-128"/>
              <a:cs typeface="Times New Roman" panose="02020603050405020304" pitchFamily="18" charset="0"/>
            </a:rPr>
            <a:t>：</a:t>
          </a:r>
          <a:r>
            <a:rPr lang="en-US" sz="1200" kern="100">
              <a:effectLst/>
              <a:latin typeface="Meiryo UI" panose="020B0604030504040204" pitchFamily="50" charset="-128"/>
              <a:ea typeface="Meiryo UI" panose="020B0604030504040204" pitchFamily="50" charset="-128"/>
              <a:cs typeface="Times New Roman" panose="02020603050405020304" pitchFamily="18" charset="0"/>
            </a:rPr>
            <a:t>@mhlw.go.jp</a:t>
          </a:r>
          <a:endParaRPr lang="ja-JP" sz="105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editAs="oneCell">
    <xdr:from>
      <xdr:col>7</xdr:col>
      <xdr:colOff>495302</xdr:colOff>
      <xdr:row>41</xdr:row>
      <xdr:rowOff>28575</xdr:rowOff>
    </xdr:from>
    <xdr:to>
      <xdr:col>8</xdr:col>
      <xdr:colOff>390526</xdr:colOff>
      <xdr:row>42</xdr:row>
      <xdr:rowOff>190500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4171952" y="11106150"/>
          <a:ext cx="1800224" cy="323850"/>
        </a:xfrm>
        <a:prstGeom prst="wedgeRoundRectCallout">
          <a:avLst>
            <a:gd name="adj1" fmla="val -80171"/>
            <a:gd name="adj2" fmla="val 53907"/>
            <a:gd name="adj3" fmla="val 16667"/>
          </a:avLst>
        </a:prstGeom>
        <a:solidFill>
          <a:schemeClr val="accent6">
            <a:lumMod val="40000"/>
            <a:lumOff val="60000"/>
          </a:schemeClr>
        </a:solidFill>
        <a:ln w="28575">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このデータです。</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7</xdr:col>
      <xdr:colOff>1171575</xdr:colOff>
      <xdr:row>8</xdr:row>
      <xdr:rowOff>28574</xdr:rowOff>
    </xdr:from>
    <xdr:to>
      <xdr:col>9</xdr:col>
      <xdr:colOff>1905</xdr:colOff>
      <xdr:row>10</xdr:row>
      <xdr:rowOff>28574</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4848225" y="1914524"/>
          <a:ext cx="2449830" cy="390525"/>
        </a:xfrm>
        <a:prstGeom prst="wedgeRoundRectCallout">
          <a:avLst>
            <a:gd name="adj1" fmla="val -65475"/>
            <a:gd name="adj2" fmla="val 21720"/>
            <a:gd name="adj3" fmla="val 16667"/>
          </a:avLst>
        </a:prstGeom>
        <a:solidFill>
          <a:schemeClr val="accent6">
            <a:lumMod val="40000"/>
            <a:lumOff val="60000"/>
          </a:schemeClr>
        </a:solidFill>
        <a:ln w="28575">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★はこのデータに同梱されています。</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0</xdr:col>
      <xdr:colOff>133349</xdr:colOff>
      <xdr:row>3</xdr:row>
      <xdr:rowOff>520690</xdr:rowOff>
    </xdr:from>
    <xdr:to>
      <xdr:col>17</xdr:col>
      <xdr:colOff>447674</xdr:colOff>
      <xdr:row>44</xdr:row>
      <xdr:rowOff>223827</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133349" y="1806565"/>
          <a:ext cx="7038975" cy="97901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solidFill>
              <a:latin typeface="Meiryo UI" panose="020B0604030504040204" pitchFamily="50" charset="-128"/>
              <a:ea typeface="Meiryo UI" panose="020B0604030504040204" pitchFamily="50" charset="-128"/>
            </a:rPr>
            <a:t>ご利用規約</a:t>
          </a:r>
          <a:endParaRPr kumimoji="1" lang="en-US" altLang="ja-JP" sz="1100" b="1">
            <a:solidFill>
              <a:schemeClr val="accent1"/>
            </a:solidFill>
            <a:latin typeface="Meiryo UI" panose="020B0604030504040204" pitchFamily="50" charset="-128"/>
            <a:ea typeface="Meiryo UI" panose="020B0604030504040204" pitchFamily="50" charset="-128"/>
          </a:endParaRPr>
        </a:p>
        <a:p>
          <a:endParaRPr kumimoji="1" lang="en-US" altLang="ja-JP" sz="900">
            <a:latin typeface="Meiryo UI" panose="020B0604030504040204" pitchFamily="50" charset="-128"/>
            <a:ea typeface="Meiryo UI" panose="020B0604030504040204" pitchFamily="50" charset="-128"/>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a:t>
          </a:r>
          <a:r>
            <a:rPr lang="ja-JP" altLang="ja-JP" sz="900">
              <a:solidFill>
                <a:schemeClr val="accent1"/>
              </a:solidFill>
              <a:effectLst/>
              <a:latin typeface="Meiryo UI" panose="020B0604030504040204" pitchFamily="50" charset="-128"/>
              <a:ea typeface="Meiryo UI" panose="020B0604030504040204" pitchFamily="50" charset="-128"/>
              <a:cs typeface="+mn-cs"/>
            </a:rPr>
            <a:t>若者雇用促進総合サイトについて</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若者雇用促進総合サイト（以下「本サイト」という。）は、若者雇用促進法に基づいて職場情報の提供を行う企業の情報を検索できるデータベースです。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2.</a:t>
          </a:r>
          <a:r>
            <a:rPr lang="ja-JP" altLang="ja-JP" sz="900">
              <a:solidFill>
                <a:schemeClr val="accent1"/>
              </a:solidFill>
              <a:effectLst/>
              <a:latin typeface="Meiryo UI" panose="020B0604030504040204" pitchFamily="50" charset="-128"/>
              <a:ea typeface="Meiryo UI" panose="020B0604030504040204" pitchFamily="50" charset="-128"/>
              <a:cs typeface="+mn-cs"/>
            </a:rPr>
            <a:t>プライバシーポリシー</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厚生労働省個人情報保護方針を遵守しています。</a:t>
          </a:r>
          <a:endParaRPr lang="ja-JP" altLang="ja-JP" sz="900" u="none">
            <a:solidFill>
              <a:schemeClr val="tx1"/>
            </a:solidFill>
            <a:effectLst/>
            <a:latin typeface="Meiryo UI" panose="020B0604030504040204" pitchFamily="50" charset="-128"/>
            <a:ea typeface="Meiryo UI" panose="020B0604030504040204" pitchFamily="50" charset="-128"/>
            <a:cs typeface="+mn-cs"/>
          </a:endParaRP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3.</a:t>
          </a:r>
          <a:r>
            <a:rPr lang="ja-JP" altLang="ja-JP" sz="900">
              <a:solidFill>
                <a:schemeClr val="accent1"/>
              </a:solidFill>
              <a:effectLst/>
              <a:latin typeface="Meiryo UI" panose="020B0604030504040204" pitchFamily="50" charset="-128"/>
              <a:ea typeface="Meiryo UI" panose="020B0604030504040204" pitchFamily="50" charset="-128"/>
              <a:cs typeface="+mn-cs"/>
            </a:rPr>
            <a:t>目的</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本規約は、本サイトの登録者及び利用者が遵守すべき事項、留意すべき事項等について示すことを目的としています。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4.</a:t>
          </a:r>
          <a:r>
            <a:rPr lang="ja-JP" altLang="ja-JP" sz="900">
              <a:solidFill>
                <a:schemeClr val="accent1"/>
              </a:solidFill>
              <a:effectLst/>
              <a:latin typeface="Meiryo UI" panose="020B0604030504040204" pitchFamily="50" charset="-128"/>
              <a:ea typeface="Meiryo UI" panose="020B0604030504040204" pitchFamily="50" charset="-128"/>
              <a:cs typeface="+mn-cs"/>
            </a:rPr>
            <a:t>定義</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本サイトに職場情報等を登録する者を「登録者」、本サイトに掲載される情報を利用する者を「利用者」とします。</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5.</a:t>
          </a:r>
          <a:r>
            <a:rPr lang="ja-JP" altLang="ja-JP" sz="900">
              <a:solidFill>
                <a:schemeClr val="accent1"/>
              </a:solidFill>
              <a:effectLst/>
              <a:latin typeface="Meiryo UI" panose="020B0604030504040204" pitchFamily="50" charset="-128"/>
              <a:ea typeface="Meiryo UI" panose="020B0604030504040204" pitchFamily="50" charset="-128"/>
              <a:cs typeface="+mn-cs"/>
            </a:rPr>
            <a:t>著作権について</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本サイトに掲載されている情報に関する著作権その他の権利については、厚生労働省及び登録者自身に帰属します。それ以外のコンテンツの著作権</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その他の権利は厚生労働省に帰属します。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6.</a:t>
          </a:r>
          <a:r>
            <a:rPr lang="ja-JP" altLang="ja-JP" sz="900">
              <a:solidFill>
                <a:schemeClr val="accent1"/>
              </a:solidFill>
              <a:effectLst/>
              <a:latin typeface="Meiryo UI" panose="020B0604030504040204" pitchFamily="50" charset="-128"/>
              <a:ea typeface="Meiryo UI" panose="020B0604030504040204" pitchFamily="50" charset="-128"/>
              <a:cs typeface="+mn-cs"/>
            </a:rPr>
            <a:t>禁止事項</a:t>
          </a:r>
          <a:br>
            <a:rPr lang="en-US" altLang="ja-JP" sz="900">
              <a:solidFill>
                <a:schemeClr val="accent1"/>
              </a:solidFill>
              <a:effectLst/>
              <a:latin typeface="Meiryo UI" panose="020B0604030504040204" pitchFamily="50" charset="-128"/>
              <a:ea typeface="Meiryo UI" panose="020B0604030504040204" pitchFamily="50" charset="-128"/>
              <a:cs typeface="+mn-cs"/>
            </a:rPr>
          </a:br>
          <a:r>
            <a:rPr lang="ja-JP" altLang="en-US" sz="900">
              <a:solidFill>
                <a:schemeClr val="accent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本サイトの利用に際し、利用者が以下の行為を行うことを禁じます。</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①法律、政令、省令その他全ての法令及び条例等に違反する「目的・手段・方法」により、本サイトで提供する情報を利用する行為、他人の権利を</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侵害する目的・手段・方法での利用、公序良俗に反するような利用</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en-US" altLang="ja-JP" sz="900">
              <a:solidFill>
                <a:schemeClr val="dk1"/>
              </a:solidFill>
              <a:effectLst/>
              <a:latin typeface="Meiryo UI" panose="020B0604030504040204" pitchFamily="50" charset="-128"/>
              <a:ea typeface="Meiryo UI" panose="020B0604030504040204" pitchFamily="50" charset="-128"/>
              <a:cs typeface="+mn-cs"/>
            </a:rPr>
            <a:t>②</a:t>
          </a:r>
          <a:r>
            <a:rPr lang="ja-JP" altLang="ja-JP" sz="900">
              <a:solidFill>
                <a:schemeClr val="dk1"/>
              </a:solidFill>
              <a:effectLst/>
              <a:latin typeface="Meiryo UI" panose="020B0604030504040204" pitchFamily="50" charset="-128"/>
              <a:ea typeface="Meiryo UI" panose="020B0604030504040204" pitchFamily="50" charset="-128"/>
              <a:cs typeface="+mn-cs"/>
            </a:rPr>
            <a:t>登録者又は第三者に損害を与える行為、又は損害を与える恐れのある行為</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en-US" altLang="ja-JP" sz="900">
              <a:solidFill>
                <a:schemeClr val="dk1"/>
              </a:solidFill>
              <a:effectLst/>
              <a:latin typeface="Meiryo UI" panose="020B0604030504040204" pitchFamily="50" charset="-128"/>
              <a:ea typeface="Meiryo UI" panose="020B0604030504040204" pitchFamily="50" charset="-128"/>
              <a:cs typeface="+mn-cs"/>
            </a:rPr>
            <a:t>③</a:t>
          </a:r>
          <a:r>
            <a:rPr lang="ja-JP" altLang="ja-JP" sz="900">
              <a:solidFill>
                <a:schemeClr val="dk1"/>
              </a:solidFill>
              <a:effectLst/>
              <a:latin typeface="Meiryo UI" panose="020B0604030504040204" pitchFamily="50" charset="-128"/>
              <a:ea typeface="Meiryo UI" panose="020B0604030504040204" pitchFamily="50" charset="-128"/>
              <a:cs typeface="+mn-cs"/>
            </a:rPr>
            <a:t>コンピュータウィルス等有害なプログラムを使用又は提供する行為</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7.</a:t>
          </a:r>
          <a:r>
            <a:rPr lang="ja-JP" altLang="ja-JP" sz="900">
              <a:solidFill>
                <a:schemeClr val="accent1"/>
              </a:solidFill>
              <a:effectLst/>
              <a:latin typeface="Meiryo UI" panose="020B0604030504040204" pitchFamily="50" charset="-128"/>
              <a:ea typeface="Meiryo UI" panose="020B0604030504040204" pitchFamily="50" charset="-128"/>
              <a:cs typeface="+mn-cs"/>
            </a:rPr>
            <a:t>セキュリティについて</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本サイトでは、利用者の個人情報保護のため、</a:t>
          </a:r>
          <a:r>
            <a:rPr lang="en-US" altLang="ja-JP" sz="900">
              <a:solidFill>
                <a:schemeClr val="dk1"/>
              </a:solidFill>
              <a:effectLst/>
              <a:latin typeface="Meiryo UI" panose="020B0604030504040204" pitchFamily="50" charset="-128"/>
              <a:ea typeface="Meiryo UI" panose="020B0604030504040204" pitchFamily="50" charset="-128"/>
              <a:cs typeface="+mn-cs"/>
            </a:rPr>
            <a:t>SSL</a:t>
          </a:r>
          <a:r>
            <a:rPr lang="ja-JP" altLang="ja-JP" sz="900">
              <a:solidFill>
                <a:schemeClr val="dk1"/>
              </a:solidFill>
              <a:effectLst/>
              <a:latin typeface="Meiryo UI" panose="020B0604030504040204" pitchFamily="50" charset="-128"/>
              <a:ea typeface="Meiryo UI" panose="020B0604030504040204" pitchFamily="50" charset="-128"/>
              <a:cs typeface="+mn-cs"/>
            </a:rPr>
            <a:t>（</a:t>
          </a:r>
          <a:r>
            <a:rPr lang="en-US" altLang="ja-JP" sz="900">
              <a:solidFill>
                <a:schemeClr val="dk1"/>
              </a:solidFill>
              <a:effectLst/>
              <a:latin typeface="Meiryo UI" panose="020B0604030504040204" pitchFamily="50" charset="-128"/>
              <a:ea typeface="Meiryo UI" panose="020B0604030504040204" pitchFamily="50" charset="-128"/>
              <a:cs typeface="+mn-cs"/>
            </a:rPr>
            <a:t>Secure Sockets Layer</a:t>
          </a:r>
          <a:r>
            <a:rPr lang="ja-JP" altLang="ja-JP" sz="900">
              <a:solidFill>
                <a:schemeClr val="dk1"/>
              </a:solidFill>
              <a:effectLst/>
              <a:latin typeface="Meiryo UI" panose="020B0604030504040204" pitchFamily="50" charset="-128"/>
              <a:ea typeface="Meiryo UI" panose="020B0604030504040204" pitchFamily="50" charset="-128"/>
              <a:cs typeface="+mn-cs"/>
            </a:rPr>
            <a:t>）を利用する場合があります。 </a:t>
          </a:r>
          <a:r>
            <a:rPr lang="en-US" altLang="ja-JP" sz="900">
              <a:solidFill>
                <a:schemeClr val="dk1"/>
              </a:solidFill>
              <a:effectLst/>
              <a:latin typeface="Meiryo UI" panose="020B0604030504040204" pitchFamily="50" charset="-128"/>
              <a:ea typeface="Meiryo UI" panose="020B0604030504040204" pitchFamily="50" charset="-128"/>
              <a:cs typeface="+mn-cs"/>
            </a:rPr>
            <a:t>SSL</a:t>
          </a:r>
          <a:r>
            <a:rPr lang="ja-JP" altLang="ja-JP" sz="900">
              <a:solidFill>
                <a:schemeClr val="dk1"/>
              </a:solidFill>
              <a:effectLst/>
              <a:latin typeface="Meiryo UI" panose="020B0604030504040204" pitchFamily="50" charset="-128"/>
              <a:ea typeface="Meiryo UI" panose="020B0604030504040204" pitchFamily="50" charset="-128"/>
              <a:cs typeface="+mn-cs"/>
            </a:rPr>
            <a:t>は、インターネットでやり取りされる個人情報等の重要な情報を、第三者による傍受から保護することを目的としたセキュリティ機能であり、本サイトでご入力いただいた方の個人情報を暗号化して送受信してい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8.</a:t>
          </a:r>
          <a:r>
            <a:rPr lang="ja-JP" altLang="ja-JP" sz="900">
              <a:solidFill>
                <a:schemeClr val="accent1"/>
              </a:solidFill>
              <a:effectLst/>
              <a:latin typeface="Meiryo UI" panose="020B0604030504040204" pitchFamily="50" charset="-128"/>
              <a:ea typeface="Meiryo UI" panose="020B0604030504040204" pitchFamily="50" charset="-128"/>
              <a:cs typeface="+mn-cs"/>
            </a:rPr>
            <a:t>免責について</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において提供する情報は、その正確性、妥当性及び最新性等の確保に努めますが、必ずしもそれを保証するものではありません。また、本サイトを利用したことにより利用者個人、第三者等が損害を被った場合は、利用者の責任と費用をもって解決していただきます。その被った損害に対しては、サイト管理者はいかなる責任も負うものではありません。</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においては、予告なしに提供する情報（本利用規約を含む。）の変更・運用の中断又は中止することがありますのでご了承ください。なお、サイト管理者は、その理由の如何に関わらず生じた損害について責任を負うものではありません。</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サイト管理者は、登録者が本サイトのご利用にあたり入力、送信した個人情報については、暗号化処理等を行い、厳重に保管・管理し、個人情報の保護に十分な注意を払いますが、情報の漏えい、消失、第三者による改ざん等の防止の保証はいたしかねます。したがって、サイト管理者は、情報の漏洩、消失、第三者による改ざん等により発生した登録者又は第三者の損害について、一切の責任を負担いたしません。</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サイト管理者は、本サイトにおいて提供する情報やサービス、登録者及び利用者が本サイトやサイト管理者に送付した</a:t>
          </a:r>
          <a:r>
            <a:rPr lang="en-US" altLang="ja-JP" sz="900">
              <a:solidFill>
                <a:schemeClr val="dk1"/>
              </a:solidFill>
              <a:effectLst/>
              <a:latin typeface="Meiryo UI" panose="020B0604030504040204" pitchFamily="50" charset="-128"/>
              <a:ea typeface="Meiryo UI" panose="020B0604030504040204" pitchFamily="50" charset="-128"/>
              <a:cs typeface="+mn-cs"/>
            </a:rPr>
            <a:t>E</a:t>
          </a:r>
          <a:r>
            <a:rPr lang="ja-JP" altLang="ja-JP" sz="900">
              <a:solidFill>
                <a:schemeClr val="dk1"/>
              </a:solidFill>
              <a:effectLst/>
              <a:latin typeface="Meiryo UI" panose="020B0604030504040204" pitchFamily="50" charset="-128"/>
              <a:ea typeface="Meiryo UI" panose="020B0604030504040204" pitchFamily="50" charset="-128"/>
              <a:cs typeface="+mn-cs"/>
            </a:rPr>
            <a:t>メール等を通じて取得する情報等に関し、その安全性、正確性、確実性、有用性、最新性、合法性、道徳性、コンピュータウィルスに感染していないこと等のいかなる保証を行うものではありません。したがって、本サイトにおいて提供する情報やサービス、上記の方法を通じて登録者及び利用者が取得する情報等により、登録者、利用者又は第三者等が損害を被った場合において、サイト管理者はいかなる責任も負うものではありません。</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9.</a:t>
          </a:r>
          <a:r>
            <a:rPr lang="ja-JP" altLang="ja-JP" sz="900">
              <a:solidFill>
                <a:schemeClr val="accent1"/>
              </a:solidFill>
              <a:effectLst/>
              <a:latin typeface="Meiryo UI" panose="020B0604030504040204" pitchFamily="50" charset="-128"/>
              <a:ea typeface="Meiryo UI" panose="020B0604030504040204" pitchFamily="50" charset="-128"/>
              <a:cs typeface="+mn-cs"/>
            </a:rPr>
            <a:t>収集する情報の範囲</a:t>
          </a:r>
        </a:p>
        <a:p>
          <a:r>
            <a:rPr lang="ja-JP" altLang="ja-JP" sz="900">
              <a:solidFill>
                <a:schemeClr val="dk1"/>
              </a:solidFill>
              <a:effectLst/>
              <a:latin typeface="Meiryo UI" panose="020B0604030504040204" pitchFamily="50" charset="-128"/>
              <a:ea typeface="Meiryo UI" panose="020B0604030504040204" pitchFamily="50" charset="-128"/>
              <a:cs typeface="+mn-cs"/>
            </a:rPr>
            <a:t>本サイトの利用状況を調査するため、ページ毎のアクセス履歴情報（ログ）を収集することがあります。なお、クッキー（サーバ側で利用者を識別するために、サーバから利用者のブラウザに送信され、利用者のコンピュータに蓄積される情報）は利用しませんのでご了承ください。</a:t>
          </a:r>
        </a:p>
        <a:p>
          <a:endParaRPr kumimoji="1" lang="en-US" altLang="ja-JP" sz="900">
            <a:latin typeface="Meiryo UI" panose="020B0604030504040204" pitchFamily="50" charset="-128"/>
            <a:ea typeface="Meiryo UI" panose="020B0604030504040204" pitchFamily="50" charset="-128"/>
          </a:endParaRPr>
        </a:p>
        <a:p>
          <a:pPr algn="r"/>
          <a:r>
            <a:rPr kumimoji="1" lang="ja-JP" altLang="en-US" sz="900">
              <a:latin typeface="Meiryo UI" panose="020B0604030504040204" pitchFamily="50" charset="-128"/>
              <a:ea typeface="Meiryo UI" panose="020B0604030504040204" pitchFamily="50" charset="-128"/>
            </a:rPr>
            <a:t>（裏面へ続く）</a:t>
          </a:r>
        </a:p>
      </xdr:txBody>
    </xdr:sp>
    <xdr:clientData/>
  </xdr:twoCellAnchor>
  <xdr:twoCellAnchor>
    <xdr:from>
      <xdr:col>0</xdr:col>
      <xdr:colOff>133350</xdr:colOff>
      <xdr:row>46</xdr:row>
      <xdr:rowOff>39684</xdr:rowOff>
    </xdr:from>
    <xdr:to>
      <xdr:col>17</xdr:col>
      <xdr:colOff>447675</xdr:colOff>
      <xdr:row>89</xdr:row>
      <xdr:rowOff>126996</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133350" y="11888784"/>
          <a:ext cx="7038975" cy="103266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10.</a:t>
          </a:r>
          <a:r>
            <a:rPr lang="ja-JP" altLang="ja-JP" sz="900">
              <a:solidFill>
                <a:schemeClr val="accent1"/>
              </a:solidFill>
              <a:effectLst/>
              <a:latin typeface="Meiryo UI" panose="020B0604030504040204" pitchFamily="50" charset="-128"/>
              <a:ea typeface="Meiryo UI" panose="020B0604030504040204" pitchFamily="50" charset="-128"/>
              <a:cs typeface="+mn-cs"/>
            </a:rPr>
            <a:t>利用目的</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収集したアクセス履歴情報は、本サイトの利用状況を把握し、今後のホームページ運営に役立てる目的でのみ集計、分析し、それ以外の目的で利用</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することは一切ありません。ただし、不正アクセス等の疑いがあるケースにおいては、調査などの目的で、それらの情報を警察などに提供する場合があります。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11.</a:t>
          </a:r>
          <a:r>
            <a:rPr lang="ja-JP" altLang="ja-JP" sz="900">
              <a:solidFill>
                <a:schemeClr val="accent1"/>
              </a:solidFill>
              <a:effectLst/>
              <a:latin typeface="Meiryo UI" panose="020B0604030504040204" pitchFamily="50" charset="-128"/>
              <a:ea typeface="Meiryo UI" panose="020B0604030504040204" pitchFamily="50" charset="-128"/>
              <a:cs typeface="+mn-cs"/>
            </a:rPr>
            <a:t>利用及び提供の制限</a:t>
          </a:r>
          <a:br>
            <a:rPr lang="en-US" altLang="ja-JP" sz="900">
              <a:solidFill>
                <a:schemeClr val="accent1"/>
              </a:solidFill>
              <a:effectLst/>
              <a:latin typeface="Meiryo UI" panose="020B0604030504040204" pitchFamily="50" charset="-128"/>
              <a:ea typeface="Meiryo UI" panose="020B0604030504040204" pitchFamily="50" charset="-128"/>
              <a:cs typeface="+mn-cs"/>
            </a:rPr>
          </a:br>
          <a:r>
            <a:rPr lang="ja-JP" altLang="en-US" sz="900">
              <a:solidFill>
                <a:schemeClr val="accent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本サイトでは、法令に基づく開示要請があった場合、不正アクセス、脅迫等の違法行為があった場合その他特別の理由のある場合を除き、収集した</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情報を</a:t>
          </a:r>
          <a:r>
            <a:rPr lang="en-US" altLang="ja-JP" sz="900">
              <a:solidFill>
                <a:schemeClr val="dk1"/>
              </a:solidFill>
              <a:effectLst/>
              <a:latin typeface="Meiryo UI" panose="020B0604030504040204" pitchFamily="50" charset="-128"/>
              <a:ea typeface="Meiryo UI" panose="020B0604030504040204" pitchFamily="50" charset="-128"/>
              <a:cs typeface="+mn-cs"/>
            </a:rPr>
            <a:t>10.</a:t>
          </a:r>
          <a:r>
            <a:rPr lang="ja-JP" altLang="ja-JP" sz="900">
              <a:solidFill>
                <a:schemeClr val="dk1"/>
              </a:solidFill>
              <a:effectLst/>
              <a:latin typeface="Meiryo UI" panose="020B0604030504040204" pitchFamily="50" charset="-128"/>
              <a:ea typeface="Meiryo UI" panose="020B0604030504040204" pitchFamily="50" charset="-128"/>
              <a:cs typeface="+mn-cs"/>
            </a:rPr>
            <a:t>利用目的以外の目的のために自ら利用し、又は第三者に提供いたしません。ただし、統計的に処理された本サイトのアクセス情報、利用者</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属性等の情報については公表することがあります。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12.</a:t>
          </a:r>
          <a:r>
            <a:rPr lang="ja-JP" altLang="ja-JP" sz="900">
              <a:solidFill>
                <a:schemeClr val="accent1"/>
              </a:solidFill>
              <a:effectLst/>
              <a:latin typeface="Meiryo UI" panose="020B0604030504040204" pitchFamily="50" charset="-128"/>
              <a:ea typeface="Meiryo UI" panose="020B0604030504040204" pitchFamily="50" charset="-128"/>
              <a:cs typeface="+mn-cs"/>
            </a:rPr>
            <a:t>リンクについて</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本サイトへのリンク設定は、公序良俗に反する目的、内容でない限り、また、著作権法上の適正を欠く方法によらない限り、自由に行っていただくことが</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可能です。ただし、各情報においてリンクの制限等の注記がある場合はこの限りではありません。また、次の点についてご協力をお願いいたします。</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① 本サイトでは、リンク元に関して、いかなる責任も負うものではありません。また、予告なくアドレス及び内容を変更することがありますので、予めご了承</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ください。</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② 情報の発信元を明記し、リンクの際は「若者雇用促進総合サイト」と表記又は下記のバナーをご利用ください。</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endParaRPr lang="en-US" altLang="ja-JP" sz="900">
            <a:solidFill>
              <a:schemeClr val="dk1"/>
            </a:solidFill>
            <a:effectLst/>
            <a:latin typeface="Meiryo UI" panose="020B0604030504040204" pitchFamily="50" charset="-128"/>
            <a:ea typeface="Meiryo UI" panose="020B0604030504040204" pitchFamily="50" charset="-128"/>
            <a:cs typeface="+mn-cs"/>
          </a:endParaRPr>
        </a:p>
        <a:p>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③ リンク先は本サイトのトップページ（</a:t>
          </a:r>
          <a:r>
            <a:rPr lang="en-US" altLang="ja-JP" sz="900">
              <a:solidFill>
                <a:schemeClr val="dk1"/>
              </a:solidFill>
              <a:effectLst/>
              <a:latin typeface="Meiryo UI" panose="020B0604030504040204" pitchFamily="50" charset="-128"/>
              <a:ea typeface="Meiryo UI" panose="020B0604030504040204" pitchFamily="50" charset="-128"/>
              <a:cs typeface="+mn-cs"/>
            </a:rPr>
            <a:t>https://wakamono-koyou-sokushin.mhlw.go.jp/search/service/top.action</a:t>
          </a:r>
          <a:r>
            <a:rPr lang="ja-JP" altLang="ja-JP" sz="900">
              <a:solidFill>
                <a:schemeClr val="dk1"/>
              </a:solidFill>
              <a:effectLst/>
              <a:latin typeface="Meiryo UI" panose="020B0604030504040204" pitchFamily="50" charset="-128"/>
              <a:ea typeface="Meiryo UI" panose="020B0604030504040204" pitchFamily="50" charset="-128"/>
              <a:cs typeface="+mn-cs"/>
            </a:rPr>
            <a:t>）に設定することを</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原則とします。</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④ 本サイトは、必ず新しいウィンドウで開かれる設定にしてください。</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⑤ リンクにあたっては、事前の連絡は必要ありませんが、リンク設定後は、お問い合わせフォーム （</a:t>
          </a:r>
          <a:r>
            <a:rPr lang="en-US" altLang="ja-JP" sz="900">
              <a:solidFill>
                <a:schemeClr val="dk1"/>
              </a:solidFill>
              <a:effectLst/>
              <a:latin typeface="Meiryo UI" panose="020B0604030504040204" pitchFamily="50" charset="-128"/>
              <a:ea typeface="Meiryo UI" panose="020B0604030504040204" pitchFamily="50" charset="-128"/>
              <a:cs typeface="+mn-cs"/>
            </a:rPr>
            <a:t>https://wakamono-koyou-sokushin.mhlw.</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en-US" altLang="ja-JP" sz="900">
              <a:solidFill>
                <a:schemeClr val="dk1"/>
              </a:solidFill>
              <a:effectLst/>
              <a:latin typeface="Meiryo UI" panose="020B0604030504040204" pitchFamily="50" charset="-128"/>
              <a:ea typeface="Meiryo UI" panose="020B0604030504040204" pitchFamily="50" charset="-128"/>
              <a:cs typeface="+mn-cs"/>
            </a:rPr>
            <a:t>go.jp/search/service/jigyonushicontact.action</a:t>
          </a:r>
          <a:r>
            <a:rPr lang="ja-JP" altLang="ja-JP" sz="900">
              <a:solidFill>
                <a:schemeClr val="dk1"/>
              </a:solidFill>
              <a:effectLst/>
              <a:latin typeface="Meiryo UI" panose="020B0604030504040204" pitchFamily="50" charset="-128"/>
              <a:ea typeface="Meiryo UI" panose="020B0604030504040204" pitchFamily="50" charset="-128"/>
              <a:cs typeface="+mn-cs"/>
            </a:rPr>
            <a:t>）から、必要事項を明記してご連絡ください。</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⑥ 上記は、本サイトに関するものであり、本サイトにリンクされている他のサイトについては適用されません。</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13.</a:t>
          </a:r>
          <a:r>
            <a:rPr lang="ja-JP" altLang="ja-JP" sz="900">
              <a:solidFill>
                <a:schemeClr val="accent1"/>
              </a:solidFill>
              <a:effectLst/>
              <a:latin typeface="Meiryo UI" panose="020B0604030504040204" pitchFamily="50" charset="-128"/>
              <a:ea typeface="Meiryo UI" panose="020B0604030504040204" pitchFamily="50" charset="-128"/>
              <a:cs typeface="+mn-cs"/>
            </a:rPr>
            <a:t>第三者の</a:t>
          </a:r>
          <a:r>
            <a:rPr lang="en-US" altLang="ja-JP" sz="900">
              <a:solidFill>
                <a:schemeClr val="accent1"/>
              </a:solidFill>
              <a:effectLst/>
              <a:latin typeface="Meiryo UI" panose="020B0604030504040204" pitchFamily="50" charset="-128"/>
              <a:ea typeface="Meiryo UI" panose="020B0604030504040204" pitchFamily="50" charset="-128"/>
              <a:cs typeface="+mn-cs"/>
            </a:rPr>
            <a:t>Web</a:t>
          </a:r>
          <a:r>
            <a:rPr lang="ja-JP" altLang="ja-JP" sz="900">
              <a:solidFill>
                <a:schemeClr val="accent1"/>
              </a:solidFill>
              <a:effectLst/>
              <a:latin typeface="Meiryo UI" panose="020B0604030504040204" pitchFamily="50" charset="-128"/>
              <a:ea typeface="Meiryo UI" panose="020B0604030504040204" pitchFamily="50" charset="-128"/>
              <a:cs typeface="+mn-cs"/>
            </a:rPr>
            <a:t>サイトへのリンク</a:t>
          </a:r>
          <a:br>
            <a:rPr lang="en-US" altLang="ja-JP" sz="900">
              <a:solidFill>
                <a:schemeClr val="accent1"/>
              </a:solidFill>
              <a:effectLst/>
              <a:latin typeface="Meiryo UI" panose="020B0604030504040204" pitchFamily="50" charset="-128"/>
              <a:ea typeface="Meiryo UI" panose="020B0604030504040204" pitchFamily="50" charset="-128"/>
              <a:cs typeface="+mn-cs"/>
            </a:rPr>
          </a:br>
          <a:r>
            <a:rPr lang="ja-JP" altLang="en-US" sz="900">
              <a:solidFill>
                <a:schemeClr val="accent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利用者の便宜を図るために、本サイト上に厚生労働省以外の第三者が運営する</a:t>
          </a:r>
          <a:r>
            <a:rPr lang="en-US" altLang="ja-JP" sz="900">
              <a:solidFill>
                <a:schemeClr val="dk1"/>
              </a:solidFill>
              <a:effectLst/>
              <a:latin typeface="Meiryo UI" panose="020B0604030504040204" pitchFamily="50" charset="-128"/>
              <a:ea typeface="Meiryo UI" panose="020B0604030504040204" pitchFamily="50" charset="-128"/>
              <a:cs typeface="+mn-cs"/>
            </a:rPr>
            <a:t>Web</a:t>
          </a:r>
          <a:r>
            <a:rPr lang="ja-JP" altLang="ja-JP" sz="900">
              <a:solidFill>
                <a:schemeClr val="dk1"/>
              </a:solidFill>
              <a:effectLst/>
              <a:latin typeface="Meiryo UI" panose="020B0604030504040204" pitchFamily="50" charset="-128"/>
              <a:ea typeface="Meiryo UI" panose="020B0604030504040204" pitchFamily="50" charset="-128"/>
              <a:cs typeface="+mn-cs"/>
            </a:rPr>
            <a:t>サイトへのリンクを設けております。</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これらのリンクにアクセスすることで本サイトを離れて第三者の</a:t>
          </a:r>
          <a:r>
            <a:rPr lang="en-US" altLang="ja-JP" sz="900">
              <a:solidFill>
                <a:schemeClr val="dk1"/>
              </a:solidFill>
              <a:effectLst/>
              <a:latin typeface="Meiryo UI" panose="020B0604030504040204" pitchFamily="50" charset="-128"/>
              <a:ea typeface="Meiryo UI" panose="020B0604030504040204" pitchFamily="50" charset="-128"/>
              <a:cs typeface="+mn-cs"/>
            </a:rPr>
            <a:t>Web</a:t>
          </a:r>
          <a:r>
            <a:rPr lang="ja-JP" altLang="ja-JP" sz="900">
              <a:solidFill>
                <a:schemeClr val="dk1"/>
              </a:solidFill>
              <a:effectLst/>
              <a:latin typeface="Meiryo UI" panose="020B0604030504040204" pitchFamily="50" charset="-128"/>
              <a:ea typeface="Meiryo UI" panose="020B0604030504040204" pitchFamily="50" charset="-128"/>
              <a:cs typeface="+mn-cs"/>
            </a:rPr>
            <a:t>サイトにアクセスすることになります。厚生労働省は、このような第三者の</a:t>
          </a:r>
          <a:r>
            <a:rPr lang="en-US" altLang="ja-JP" sz="900">
              <a:solidFill>
                <a:schemeClr val="dk1"/>
              </a:solidFill>
              <a:effectLst/>
              <a:latin typeface="Meiryo UI" panose="020B0604030504040204" pitchFamily="50" charset="-128"/>
              <a:ea typeface="Meiryo UI" panose="020B0604030504040204" pitchFamily="50" charset="-128"/>
              <a:cs typeface="+mn-cs"/>
            </a:rPr>
            <a:t>Web</a:t>
          </a:r>
          <a:r>
            <a:rPr lang="ja-JP" altLang="ja-JP" sz="900">
              <a:solidFill>
                <a:schemeClr val="dk1"/>
              </a:solidFill>
              <a:effectLst/>
              <a:latin typeface="Meiryo UI" panose="020B0604030504040204" pitchFamily="50" charset="-128"/>
              <a:ea typeface="Meiryo UI" panose="020B0604030504040204" pitchFamily="50" charset="-128"/>
              <a:cs typeface="+mn-cs"/>
            </a:rPr>
            <a:t>サイトに</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おける個人情報の取り扱いを管理しておりませんので、当該</a:t>
          </a:r>
          <a:r>
            <a:rPr lang="en-US" altLang="ja-JP" sz="900">
              <a:solidFill>
                <a:schemeClr val="dk1"/>
              </a:solidFill>
              <a:effectLst/>
              <a:latin typeface="Meiryo UI" panose="020B0604030504040204" pitchFamily="50" charset="-128"/>
              <a:ea typeface="Meiryo UI" panose="020B0604030504040204" pitchFamily="50" charset="-128"/>
              <a:cs typeface="+mn-cs"/>
            </a:rPr>
            <a:t>Web</a:t>
          </a:r>
          <a:r>
            <a:rPr lang="ja-JP" altLang="ja-JP" sz="900">
              <a:solidFill>
                <a:schemeClr val="dk1"/>
              </a:solidFill>
              <a:effectLst/>
              <a:latin typeface="Meiryo UI" panose="020B0604030504040204" pitchFamily="50" charset="-128"/>
              <a:ea typeface="Meiryo UI" panose="020B0604030504040204" pitchFamily="50" charset="-128"/>
              <a:cs typeface="+mn-cs"/>
            </a:rPr>
            <a:t>サイトにてご利用者が個人情報を提供される際には、当該の第三者の方針にしたがっ</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て取り扱われることになります。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14.</a:t>
          </a:r>
          <a:r>
            <a:rPr lang="ja-JP" altLang="ja-JP" sz="900">
              <a:solidFill>
                <a:schemeClr val="accent1"/>
              </a:solidFill>
              <a:effectLst/>
              <a:latin typeface="Meiryo UI" panose="020B0604030504040204" pitchFamily="50" charset="-128"/>
              <a:ea typeface="Meiryo UI" panose="020B0604030504040204" pitchFamily="50" charset="-128"/>
              <a:cs typeface="+mn-cs"/>
            </a:rPr>
            <a:t>法令遵守</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本サイトでは、個人情報の取り扱いに関して適用される法令を遵守いたします。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15.</a:t>
          </a:r>
          <a:r>
            <a:rPr lang="ja-JP" altLang="ja-JP" sz="900">
              <a:solidFill>
                <a:schemeClr val="accent1"/>
              </a:solidFill>
              <a:effectLst/>
              <a:latin typeface="Meiryo UI" panose="020B0604030504040204" pitchFamily="50" charset="-128"/>
              <a:ea typeface="Meiryo UI" panose="020B0604030504040204" pitchFamily="50" charset="-128"/>
              <a:cs typeface="+mn-cs"/>
            </a:rPr>
            <a:t>安全確保の措置</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本サイトでは、収集した情報の漏えい、不正アクセス、滅失又はき損の防止に努め、その他収集した情報の適切な管理のために必要な措置を講じます。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16.</a:t>
          </a:r>
          <a:r>
            <a:rPr lang="ja-JP" altLang="ja-JP" sz="900">
              <a:solidFill>
                <a:schemeClr val="accent1"/>
              </a:solidFill>
              <a:effectLst/>
              <a:latin typeface="Meiryo UI" panose="020B0604030504040204" pitchFamily="50" charset="-128"/>
              <a:ea typeface="Meiryo UI" panose="020B0604030504040204" pitchFamily="50" charset="-128"/>
              <a:cs typeface="+mn-cs"/>
            </a:rPr>
            <a:t>適用範囲</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本利用規約は、本サイトにおいてのみ適用されます。関係府省等のサイトにおける情報の収集等については、それぞれの組織の責任において行われること</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になります。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17.</a:t>
          </a:r>
          <a:r>
            <a:rPr lang="ja-JP" altLang="ja-JP" sz="900">
              <a:solidFill>
                <a:schemeClr val="accent1"/>
              </a:solidFill>
              <a:effectLst/>
              <a:latin typeface="Meiryo UI" panose="020B0604030504040204" pitchFamily="50" charset="-128"/>
              <a:ea typeface="Meiryo UI" panose="020B0604030504040204" pitchFamily="50" charset="-128"/>
              <a:cs typeface="+mn-cs"/>
            </a:rPr>
            <a:t>推奨環境について</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本サイトの閲覧に関して、</a:t>
          </a:r>
          <a:r>
            <a:rPr lang="en-US" altLang="ja-JP" sz="900">
              <a:solidFill>
                <a:schemeClr val="dk1"/>
              </a:solidFill>
              <a:effectLst/>
              <a:latin typeface="Meiryo UI" panose="020B0604030504040204" pitchFamily="50" charset="-128"/>
              <a:ea typeface="Meiryo UI" panose="020B0604030504040204" pitchFamily="50" charset="-128"/>
              <a:cs typeface="+mn-cs"/>
            </a:rPr>
            <a:t>Firefox</a:t>
          </a:r>
          <a:r>
            <a:rPr lang="ja-JP" altLang="ja-JP" sz="900">
              <a:solidFill>
                <a:schemeClr val="dk1"/>
              </a:solidFill>
              <a:effectLst/>
              <a:latin typeface="Meiryo UI" panose="020B0604030504040204" pitchFamily="50" charset="-128"/>
              <a:ea typeface="Meiryo UI" panose="020B0604030504040204" pitchFamily="50" charset="-128"/>
              <a:cs typeface="+mn-cs"/>
            </a:rPr>
            <a:t>（最新版）、</a:t>
          </a:r>
          <a:r>
            <a:rPr lang="en-US" altLang="ja-JP" sz="900">
              <a:solidFill>
                <a:schemeClr val="dk1"/>
              </a:solidFill>
              <a:effectLst/>
              <a:latin typeface="Meiryo UI" panose="020B0604030504040204" pitchFamily="50" charset="-128"/>
              <a:ea typeface="Meiryo UI" panose="020B0604030504040204" pitchFamily="50" charset="-128"/>
              <a:cs typeface="+mn-cs"/>
            </a:rPr>
            <a:t>Chrome</a:t>
          </a:r>
          <a:r>
            <a:rPr lang="ja-JP" altLang="ja-JP" sz="900">
              <a:solidFill>
                <a:schemeClr val="dk1"/>
              </a:solidFill>
              <a:effectLst/>
              <a:latin typeface="Meiryo UI" panose="020B0604030504040204" pitchFamily="50" charset="-128"/>
              <a:ea typeface="Meiryo UI" panose="020B0604030504040204" pitchFamily="50" charset="-128"/>
              <a:cs typeface="+mn-cs"/>
            </a:rPr>
            <a:t>（最新版）、</a:t>
          </a:r>
          <a:r>
            <a:rPr lang="en-US" altLang="ja-JP" sz="900">
              <a:solidFill>
                <a:schemeClr val="dk1"/>
              </a:solidFill>
              <a:effectLst/>
              <a:latin typeface="Meiryo UI" panose="020B0604030504040204" pitchFamily="50" charset="-128"/>
              <a:ea typeface="Meiryo UI" panose="020B0604030504040204" pitchFamily="50" charset="-128"/>
              <a:cs typeface="+mn-cs"/>
            </a:rPr>
            <a:t>Safari</a:t>
          </a:r>
          <a:r>
            <a:rPr lang="ja-JP" altLang="ja-JP" sz="900">
              <a:solidFill>
                <a:schemeClr val="dk1"/>
              </a:solidFill>
              <a:effectLst/>
              <a:latin typeface="Meiryo UI" panose="020B0604030504040204" pitchFamily="50" charset="-128"/>
              <a:ea typeface="Meiryo UI" panose="020B0604030504040204" pitchFamily="50" charset="-128"/>
              <a:cs typeface="+mn-cs"/>
            </a:rPr>
            <a:t>（最新版）、</a:t>
          </a:r>
          <a:r>
            <a:rPr lang="en-US" altLang="ja-JP" sz="900">
              <a:solidFill>
                <a:schemeClr val="dk1"/>
              </a:solidFill>
              <a:effectLst/>
              <a:latin typeface="Meiryo UI" panose="020B0604030504040204" pitchFamily="50" charset="-128"/>
              <a:ea typeface="Meiryo UI" panose="020B0604030504040204" pitchFamily="50" charset="-128"/>
              <a:cs typeface="+mn-cs"/>
            </a:rPr>
            <a:t>Microsoft Edge</a:t>
          </a:r>
          <a:r>
            <a:rPr lang="ja-JP" altLang="ja-JP" sz="900">
              <a:solidFill>
                <a:schemeClr val="dk1"/>
              </a:solidFill>
              <a:effectLst/>
              <a:latin typeface="Meiryo UI" panose="020B0604030504040204" pitchFamily="50" charset="-128"/>
              <a:ea typeface="Meiryo UI" panose="020B0604030504040204" pitchFamily="50" charset="-128"/>
              <a:cs typeface="+mn-cs"/>
            </a:rPr>
            <a:t>（最新版）のブラウザを推奨してい</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18.</a:t>
          </a:r>
          <a:r>
            <a:rPr lang="ja-JP" altLang="ja-JP" sz="900">
              <a:solidFill>
                <a:schemeClr val="accent1"/>
              </a:solidFill>
              <a:effectLst/>
              <a:latin typeface="Meiryo UI" panose="020B0604030504040204" pitchFamily="50" charset="-128"/>
              <a:ea typeface="Meiryo UI" panose="020B0604030504040204" pitchFamily="50" charset="-128"/>
              <a:cs typeface="+mn-cs"/>
            </a:rPr>
            <a:t>その他</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本利用規約は、必要に応じて改定することがあります。改定を行った場合は、本サイトに掲載いたします。改定後の利用規約の効力は、別に定める場合</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を除き、本サイトの掲載時から生ずるものとします。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ja-JP" sz="900">
              <a:solidFill>
                <a:schemeClr val="dk1"/>
              </a:solidFill>
              <a:effectLst/>
              <a:latin typeface="Meiryo UI" panose="020B0604030504040204" pitchFamily="50" charset="-128"/>
              <a:ea typeface="Meiryo UI" panose="020B0604030504040204" pitchFamily="50" charset="-128"/>
              <a:cs typeface="+mn-cs"/>
            </a:rPr>
            <a:t>最終改定日　</a:t>
          </a:r>
          <a:r>
            <a:rPr lang="en-US" altLang="ja-JP" sz="900">
              <a:solidFill>
                <a:schemeClr val="dk1"/>
              </a:solidFill>
              <a:effectLst/>
              <a:latin typeface="Meiryo UI" panose="020B0604030504040204" pitchFamily="50" charset="-128"/>
              <a:ea typeface="Meiryo UI" panose="020B0604030504040204" pitchFamily="50" charset="-128"/>
              <a:cs typeface="+mn-cs"/>
            </a:rPr>
            <a:t>2024</a:t>
          </a:r>
          <a:r>
            <a:rPr lang="ja-JP" altLang="ja-JP" sz="900">
              <a:solidFill>
                <a:schemeClr val="dk1"/>
              </a:solidFill>
              <a:effectLst/>
              <a:latin typeface="Meiryo UI" panose="020B0604030504040204" pitchFamily="50" charset="-128"/>
              <a:ea typeface="Meiryo UI" panose="020B0604030504040204" pitchFamily="50" charset="-128"/>
              <a:cs typeface="+mn-cs"/>
            </a:rPr>
            <a:t>年　</a:t>
          </a:r>
          <a:r>
            <a:rPr lang="en-US" altLang="ja-JP" sz="900">
              <a:solidFill>
                <a:schemeClr val="dk1"/>
              </a:solidFill>
              <a:effectLst/>
              <a:latin typeface="Meiryo UI" panose="020B0604030504040204" pitchFamily="50" charset="-128"/>
              <a:ea typeface="Meiryo UI" panose="020B0604030504040204" pitchFamily="50" charset="-128"/>
              <a:cs typeface="+mn-cs"/>
            </a:rPr>
            <a:t>10</a:t>
          </a:r>
          <a:r>
            <a:rPr lang="ja-JP" altLang="ja-JP" sz="900">
              <a:solidFill>
                <a:schemeClr val="dk1"/>
              </a:solidFill>
              <a:effectLst/>
              <a:latin typeface="Meiryo UI" panose="020B0604030504040204" pitchFamily="50" charset="-128"/>
              <a:ea typeface="Meiryo UI" panose="020B0604030504040204" pitchFamily="50" charset="-128"/>
              <a:cs typeface="+mn-cs"/>
            </a:rPr>
            <a:t>月　</a:t>
          </a:r>
          <a:r>
            <a:rPr lang="en-US" altLang="ja-JP" sz="900">
              <a:solidFill>
                <a:schemeClr val="dk1"/>
              </a:solidFill>
              <a:effectLst/>
              <a:latin typeface="Meiryo UI" panose="020B0604030504040204" pitchFamily="50" charset="-128"/>
              <a:ea typeface="Meiryo UI" panose="020B0604030504040204" pitchFamily="50" charset="-128"/>
              <a:cs typeface="+mn-cs"/>
            </a:rPr>
            <a:t>3</a:t>
          </a:r>
          <a:r>
            <a:rPr lang="ja-JP" altLang="ja-JP" sz="900">
              <a:solidFill>
                <a:schemeClr val="dk1"/>
              </a:solidFill>
              <a:effectLst/>
              <a:latin typeface="Meiryo UI" panose="020B0604030504040204" pitchFamily="50" charset="-128"/>
              <a:ea typeface="Meiryo UI" panose="020B0604030504040204" pitchFamily="50" charset="-128"/>
              <a:cs typeface="+mn-cs"/>
            </a:rPr>
            <a:t>日</a:t>
          </a:r>
        </a:p>
        <a:p>
          <a:endParaRPr kumimoji="1" lang="ja-JP" altLang="en-US" sz="900">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200025</xdr:colOff>
          <xdr:row>89</xdr:row>
          <xdr:rowOff>219075</xdr:rowOff>
        </xdr:from>
        <xdr:to>
          <xdr:col>1</xdr:col>
          <xdr:colOff>66675</xdr:colOff>
          <xdr:row>90</xdr:row>
          <xdr:rowOff>228600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C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428625</xdr:colOff>
      <xdr:row>59</xdr:row>
      <xdr:rowOff>87314</xdr:rowOff>
    </xdr:from>
    <xdr:to>
      <xdr:col>4</xdr:col>
      <xdr:colOff>174625</xdr:colOff>
      <xdr:row>60</xdr:row>
      <xdr:rowOff>175889</xdr:rowOff>
    </xdr:to>
    <xdr:pic>
      <xdr:nvPicPr>
        <xdr:cNvPr id="5" name="図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15032039"/>
          <a:ext cx="1069975" cy="3267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76200</xdr:colOff>
      <xdr:row>8</xdr:row>
      <xdr:rowOff>175259</xdr:rowOff>
    </xdr:from>
    <xdr:to>
      <xdr:col>39</xdr:col>
      <xdr:colOff>28576</xdr:colOff>
      <xdr:row>12</xdr:row>
      <xdr:rowOff>175260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6035040" y="1699259"/>
          <a:ext cx="1560196" cy="762001"/>
        </a:xfrm>
        <a:prstGeom prst="wedgeRoundRectCallout">
          <a:avLst>
            <a:gd name="adj1" fmla="val -56028"/>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薄い塗りつぶしのされたセルを入力してください。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30</xdr:col>
      <xdr:colOff>76200</xdr:colOff>
      <xdr:row>53</xdr:row>
      <xdr:rowOff>26670</xdr:rowOff>
    </xdr:from>
    <xdr:to>
      <xdr:col>39</xdr:col>
      <xdr:colOff>28576</xdr:colOff>
      <xdr:row>53</xdr:row>
      <xdr:rowOff>731520</xdr:rowOff>
    </xdr:to>
    <xdr:sp macro="" textlink="">
      <xdr:nvSpPr>
        <xdr:cNvPr id="2" name="角丸四角形吹き出し 2">
          <a:extLst>
            <a:ext uri="{FF2B5EF4-FFF2-40B4-BE49-F238E27FC236}">
              <a16:creationId xmlns:a16="http://schemas.microsoft.com/office/drawing/2014/main" id="{00000000-0008-0000-0300-000002000000}"/>
            </a:ext>
          </a:extLst>
        </xdr:cNvPr>
        <xdr:cNvSpPr/>
      </xdr:nvSpPr>
      <xdr:spPr>
        <a:xfrm>
          <a:off x="6035040" y="11875770"/>
          <a:ext cx="1560196" cy="704850"/>
        </a:xfrm>
        <a:prstGeom prst="wedgeRoundRectCallout">
          <a:avLst>
            <a:gd name="adj1" fmla="val -56028"/>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別添２を編集すると</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自動で更新されます。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30</xdr:col>
      <xdr:colOff>53340</xdr:colOff>
      <xdr:row>63</xdr:row>
      <xdr:rowOff>11430</xdr:rowOff>
    </xdr:from>
    <xdr:to>
      <xdr:col>39</xdr:col>
      <xdr:colOff>5716</xdr:colOff>
      <xdr:row>67</xdr:row>
      <xdr:rowOff>148590</xdr:rowOff>
    </xdr:to>
    <xdr:sp macro="" textlink="">
      <xdr:nvSpPr>
        <xdr:cNvPr id="4" name="角丸四角形吹き出し 2">
          <a:extLst>
            <a:ext uri="{FF2B5EF4-FFF2-40B4-BE49-F238E27FC236}">
              <a16:creationId xmlns:a16="http://schemas.microsoft.com/office/drawing/2014/main" id="{00000000-0008-0000-0300-000004000000}"/>
            </a:ext>
          </a:extLst>
        </xdr:cNvPr>
        <xdr:cNvSpPr/>
      </xdr:nvSpPr>
      <xdr:spPr>
        <a:xfrm>
          <a:off x="6012180" y="14916150"/>
          <a:ext cx="1560196" cy="693420"/>
        </a:xfrm>
        <a:prstGeom prst="wedgeRoundRectCallout">
          <a:avLst>
            <a:gd name="adj1" fmla="val -56028"/>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別添４を編集すると</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自動で更新されます。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30</xdr:col>
      <xdr:colOff>76200</xdr:colOff>
      <xdr:row>69</xdr:row>
      <xdr:rowOff>41909</xdr:rowOff>
    </xdr:from>
    <xdr:to>
      <xdr:col>39</xdr:col>
      <xdr:colOff>28576</xdr:colOff>
      <xdr:row>72</xdr:row>
      <xdr:rowOff>108584</xdr:rowOff>
    </xdr:to>
    <xdr:sp macro="" textlink="">
      <xdr:nvSpPr>
        <xdr:cNvPr id="5" name="角丸四角形吹き出し 2">
          <a:extLst>
            <a:ext uri="{FF2B5EF4-FFF2-40B4-BE49-F238E27FC236}">
              <a16:creationId xmlns:a16="http://schemas.microsoft.com/office/drawing/2014/main" id="{00000000-0008-0000-0300-000005000000}"/>
            </a:ext>
          </a:extLst>
        </xdr:cNvPr>
        <xdr:cNvSpPr/>
      </xdr:nvSpPr>
      <xdr:spPr>
        <a:xfrm>
          <a:off x="6035040" y="16165829"/>
          <a:ext cx="1560196" cy="569595"/>
        </a:xfrm>
        <a:prstGeom prst="wedgeRoundRectCallout">
          <a:avLst>
            <a:gd name="adj1" fmla="val -56028"/>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別添５を編集すると</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自動で更新されます。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25</xdr:col>
      <xdr:colOff>26670</xdr:colOff>
      <xdr:row>27</xdr:row>
      <xdr:rowOff>68580</xdr:rowOff>
    </xdr:from>
    <xdr:to>
      <xdr:col>38</xdr:col>
      <xdr:colOff>60960</xdr:colOff>
      <xdr:row>31</xdr:row>
      <xdr:rowOff>110490</xdr:rowOff>
    </xdr:to>
    <xdr:sp macro="" textlink="">
      <xdr:nvSpPr>
        <xdr:cNvPr id="8" name="角丸四角形吹き出し 2">
          <a:extLst>
            <a:ext uri="{FF2B5EF4-FFF2-40B4-BE49-F238E27FC236}">
              <a16:creationId xmlns:a16="http://schemas.microsoft.com/office/drawing/2014/main" id="{F55A0D46-C080-0245-1F65-ACACEB25D47F}"/>
            </a:ext>
          </a:extLst>
        </xdr:cNvPr>
        <xdr:cNvSpPr/>
      </xdr:nvSpPr>
      <xdr:spPr>
        <a:xfrm>
          <a:off x="4994910" y="5212080"/>
          <a:ext cx="2465070" cy="803910"/>
        </a:xfrm>
        <a:prstGeom prst="wedgeRoundRectCallout">
          <a:avLst>
            <a:gd name="adj1" fmla="val -126985"/>
            <a:gd name="adj2" fmla="val 5711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認定申請日時点における、常時雇用する労働者（正社員以外を含む。）の数を記載してください。</a:t>
          </a:r>
        </a:p>
      </xdr:txBody>
    </xdr:sp>
    <xdr:clientData fPrintsWithSheet="0"/>
  </xdr:twoCellAnchor>
  <xdr:twoCellAnchor editAs="oneCell">
    <xdr:from>
      <xdr:col>30</xdr:col>
      <xdr:colOff>251460</xdr:colOff>
      <xdr:row>14</xdr:row>
      <xdr:rowOff>137160</xdr:rowOff>
    </xdr:from>
    <xdr:to>
      <xdr:col>42</xdr:col>
      <xdr:colOff>83820</xdr:colOff>
      <xdr:row>20</xdr:row>
      <xdr:rowOff>142876</xdr:rowOff>
    </xdr:to>
    <xdr:sp macro="" textlink="">
      <xdr:nvSpPr>
        <xdr:cNvPr id="9" name="角丸四角形吹き出し 2">
          <a:extLst>
            <a:ext uri="{FF2B5EF4-FFF2-40B4-BE49-F238E27FC236}">
              <a16:creationId xmlns:a16="http://schemas.microsoft.com/office/drawing/2014/main" id="{01124157-333A-2483-ABEA-37D80BF1ABB5}"/>
            </a:ext>
          </a:extLst>
        </xdr:cNvPr>
        <xdr:cNvSpPr/>
      </xdr:nvSpPr>
      <xdr:spPr>
        <a:xfrm>
          <a:off x="6842760" y="2804160"/>
          <a:ext cx="2223135" cy="1148716"/>
        </a:xfrm>
        <a:prstGeom prst="wedgeRoundRectCallout">
          <a:avLst>
            <a:gd name="adj1" fmla="val -62288"/>
            <a:gd name="adj2" fmla="val -5314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代表者の氏名は、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役職名も入力してください。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例</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代表取締役　厚生 大臣　</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30</xdr:col>
      <xdr:colOff>76200</xdr:colOff>
      <xdr:row>45</xdr:row>
      <xdr:rowOff>66674</xdr:rowOff>
    </xdr:from>
    <xdr:to>
      <xdr:col>40</xdr:col>
      <xdr:colOff>9525</xdr:colOff>
      <xdr:row>49</xdr:row>
      <xdr:rowOff>285749</xdr:rowOff>
    </xdr:to>
    <xdr:sp macro="" textlink="">
      <xdr:nvSpPr>
        <xdr:cNvPr id="10" name="角丸四角形吹き出し 2">
          <a:extLst>
            <a:ext uri="{FF2B5EF4-FFF2-40B4-BE49-F238E27FC236}">
              <a16:creationId xmlns:a16="http://schemas.microsoft.com/office/drawing/2014/main" id="{4E535594-E021-5851-2F1B-5EB480DD855D}"/>
            </a:ext>
          </a:extLst>
        </xdr:cNvPr>
        <xdr:cNvSpPr/>
      </xdr:nvSpPr>
      <xdr:spPr>
        <a:xfrm>
          <a:off x="6667500" y="9972674"/>
          <a:ext cx="1943100" cy="1285875"/>
        </a:xfrm>
        <a:prstGeom prst="wedgeRoundRectCallout">
          <a:avLst>
            <a:gd name="adj1" fmla="val -72204"/>
            <a:gd name="adj2" fmla="val 2992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公共職業安定所への求人がない場合は、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求人募集状況や募集条件を確認できる資料を添付の上、ご提出ください。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30</xdr:col>
      <xdr:colOff>76200</xdr:colOff>
      <xdr:row>57</xdr:row>
      <xdr:rowOff>114299</xdr:rowOff>
    </xdr:from>
    <xdr:to>
      <xdr:col>40</xdr:col>
      <xdr:colOff>9525</xdr:colOff>
      <xdr:row>62</xdr:row>
      <xdr:rowOff>180974</xdr:rowOff>
    </xdr:to>
    <xdr:sp macro="" textlink="">
      <xdr:nvSpPr>
        <xdr:cNvPr id="11" name="角丸四角形吹き出し 2">
          <a:extLst>
            <a:ext uri="{FF2B5EF4-FFF2-40B4-BE49-F238E27FC236}">
              <a16:creationId xmlns:a16="http://schemas.microsoft.com/office/drawing/2014/main" id="{4EE927A8-D0A6-691C-C74D-85A17CF83B1C}"/>
            </a:ext>
          </a:extLst>
        </xdr:cNvPr>
        <xdr:cNvSpPr/>
      </xdr:nvSpPr>
      <xdr:spPr>
        <a:xfrm>
          <a:off x="6667500" y="13563599"/>
          <a:ext cx="1943100" cy="1285875"/>
        </a:xfrm>
        <a:prstGeom prst="wedgeRoundRectCallout">
          <a:avLst>
            <a:gd name="adj1" fmla="val -72204"/>
            <a:gd name="adj2" fmla="val 2992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「職業能力開発促進法第</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11</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条第１項の事業内職業能力開発計画」に○をつけた場合は、当該用紙を添付の上、ご提出ください。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30</xdr:col>
      <xdr:colOff>53340</xdr:colOff>
      <xdr:row>74</xdr:row>
      <xdr:rowOff>83820</xdr:rowOff>
    </xdr:from>
    <xdr:to>
      <xdr:col>39</xdr:col>
      <xdr:colOff>5716</xdr:colOff>
      <xdr:row>77</xdr:row>
      <xdr:rowOff>230506</xdr:rowOff>
    </xdr:to>
    <xdr:sp macro="" textlink="">
      <xdr:nvSpPr>
        <xdr:cNvPr id="12" name="角丸四角形吹き出し 2">
          <a:extLst>
            <a:ext uri="{FF2B5EF4-FFF2-40B4-BE49-F238E27FC236}">
              <a16:creationId xmlns:a16="http://schemas.microsoft.com/office/drawing/2014/main" id="{22D18DF7-3E72-46F3-854B-2F97A41ECF79}"/>
            </a:ext>
          </a:extLst>
        </xdr:cNvPr>
        <xdr:cNvSpPr/>
      </xdr:nvSpPr>
      <xdr:spPr>
        <a:xfrm>
          <a:off x="6012180" y="17274540"/>
          <a:ext cx="1560196" cy="802006"/>
        </a:xfrm>
        <a:prstGeom prst="wedgeRoundRectCallout">
          <a:avLst>
            <a:gd name="adj1" fmla="val -81875"/>
            <a:gd name="adj2" fmla="val 3074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（イ）（ロ）は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別添６を編集すると</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自動で更新されます。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30</xdr:col>
      <xdr:colOff>60961</xdr:colOff>
      <xdr:row>77</xdr:row>
      <xdr:rowOff>312420</xdr:rowOff>
    </xdr:from>
    <xdr:to>
      <xdr:col>41</xdr:col>
      <xdr:colOff>106680</xdr:colOff>
      <xdr:row>78</xdr:row>
      <xdr:rowOff>417195</xdr:rowOff>
    </xdr:to>
    <xdr:sp macro="" textlink="">
      <xdr:nvSpPr>
        <xdr:cNvPr id="13" name="角丸四角形吹き出し 2">
          <a:extLst>
            <a:ext uri="{FF2B5EF4-FFF2-40B4-BE49-F238E27FC236}">
              <a16:creationId xmlns:a16="http://schemas.microsoft.com/office/drawing/2014/main" id="{71BA256C-98B7-4B2B-BBB6-83908803E527}"/>
            </a:ext>
          </a:extLst>
        </xdr:cNvPr>
        <xdr:cNvSpPr/>
      </xdr:nvSpPr>
      <xdr:spPr>
        <a:xfrm>
          <a:off x="6019801" y="18158460"/>
          <a:ext cx="1988819" cy="577215"/>
        </a:xfrm>
        <a:prstGeom prst="wedgeRoundRectCallout">
          <a:avLst>
            <a:gd name="adj1" fmla="val -77223"/>
            <a:gd name="adj2" fmla="val -2586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（ニ）はくるみん認定を受けている場合、記載してください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9</xdr:col>
      <xdr:colOff>100853</xdr:colOff>
      <xdr:row>21</xdr:row>
      <xdr:rowOff>118781</xdr:rowOff>
    </xdr:from>
    <xdr:to>
      <xdr:col>11</xdr:col>
      <xdr:colOff>541020</xdr:colOff>
      <xdr:row>24</xdr:row>
      <xdr:rowOff>63312</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6204473" y="5704241"/>
          <a:ext cx="1796527" cy="881791"/>
        </a:xfrm>
        <a:prstGeom prst="wedgeRoundRectCallout">
          <a:avLst>
            <a:gd name="adj1" fmla="val -56028"/>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行を増やす場合は、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14</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までの任意の箇所で、</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行の挿入をしてください。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9</xdr:col>
      <xdr:colOff>110378</xdr:colOff>
      <xdr:row>9</xdr:row>
      <xdr:rowOff>123264</xdr:rowOff>
    </xdr:from>
    <xdr:to>
      <xdr:col>11</xdr:col>
      <xdr:colOff>487680</xdr:colOff>
      <xdr:row>11</xdr:row>
      <xdr:rowOff>256614</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6213998" y="2127324"/>
          <a:ext cx="1733662" cy="712470"/>
        </a:xfrm>
        <a:prstGeom prst="wedgeRoundRectCallout">
          <a:avLst>
            <a:gd name="adj1" fmla="val -56028"/>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薄い塗りつぶしのされたセルを入力してください。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0</xdr:col>
      <xdr:colOff>178958</xdr:colOff>
      <xdr:row>4</xdr:row>
      <xdr:rowOff>39444</xdr:rowOff>
    </xdr:from>
    <xdr:to>
      <xdr:col>3</xdr:col>
      <xdr:colOff>160020</xdr:colOff>
      <xdr:row>6</xdr:row>
      <xdr:rowOff>203274</xdr:rowOff>
    </xdr:to>
    <xdr:sp macro="" textlink="">
      <xdr:nvSpPr>
        <xdr:cNvPr id="4" name="角丸四角形吹き出し 2">
          <a:extLst>
            <a:ext uri="{FF2B5EF4-FFF2-40B4-BE49-F238E27FC236}">
              <a16:creationId xmlns:a16="http://schemas.microsoft.com/office/drawing/2014/main" id="{58EC704A-B710-4854-9770-131E5699FE14}"/>
            </a:ext>
          </a:extLst>
        </xdr:cNvPr>
        <xdr:cNvSpPr/>
      </xdr:nvSpPr>
      <xdr:spPr>
        <a:xfrm>
          <a:off x="178958" y="877644"/>
          <a:ext cx="1306942" cy="712470"/>
        </a:xfrm>
        <a:prstGeom prst="wedgeRoundRectCallout">
          <a:avLst>
            <a:gd name="adj1" fmla="val 20350"/>
            <a:gd name="adj2" fmla="val 11739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2025/1/1</a:t>
          </a: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」等、日付形式で入力してください。</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自動で「</a:t>
          </a: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R7.1.1</a:t>
          </a: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」表示に変わります。</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6</xdr:col>
      <xdr:colOff>438038</xdr:colOff>
      <xdr:row>5</xdr:row>
      <xdr:rowOff>161364</xdr:rowOff>
    </xdr:from>
    <xdr:to>
      <xdr:col>8</xdr:col>
      <xdr:colOff>533400</xdr:colOff>
      <xdr:row>8</xdr:row>
      <xdr:rowOff>188034</xdr:rowOff>
    </xdr:to>
    <xdr:sp macro="" textlink="">
      <xdr:nvSpPr>
        <xdr:cNvPr id="5" name="角丸四角形吹き出し 2">
          <a:extLst>
            <a:ext uri="{FF2B5EF4-FFF2-40B4-BE49-F238E27FC236}">
              <a16:creationId xmlns:a16="http://schemas.microsoft.com/office/drawing/2014/main" id="{59CA6DA9-3334-CD07-B138-33273C532B1E}"/>
            </a:ext>
          </a:extLst>
        </xdr:cNvPr>
        <xdr:cNvSpPr/>
      </xdr:nvSpPr>
      <xdr:spPr>
        <a:xfrm>
          <a:off x="4537598" y="1167204"/>
          <a:ext cx="1306942" cy="712470"/>
        </a:xfrm>
        <a:prstGeom prst="wedgeRoundRectCallout">
          <a:avLst>
            <a:gd name="adj1" fmla="val -2389"/>
            <a:gd name="adj2" fmla="val 10884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2025/1/1</a:t>
          </a: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」等、日付形式で入力してください。</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自動で「</a:t>
          </a: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R7.1.1</a:t>
          </a: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」表示に変わります。</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8</xdr:col>
      <xdr:colOff>112058</xdr:colOff>
      <xdr:row>12</xdr:row>
      <xdr:rowOff>750795</xdr:rowOff>
    </xdr:from>
    <xdr:to>
      <xdr:col>10</xdr:col>
      <xdr:colOff>651062</xdr:colOff>
      <xdr:row>12</xdr:row>
      <xdr:rowOff>1636620</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a:xfrm>
          <a:off x="9065558" y="4123766"/>
          <a:ext cx="1771651" cy="885825"/>
        </a:xfrm>
        <a:prstGeom prst="wedgeRoundRectCallout">
          <a:avLst>
            <a:gd name="adj1" fmla="val -61721"/>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セルの中では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Alt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Enter</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」キーで</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改行できます。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8</xdr:col>
      <xdr:colOff>112058</xdr:colOff>
      <xdr:row>11</xdr:row>
      <xdr:rowOff>0</xdr:rowOff>
    </xdr:from>
    <xdr:to>
      <xdr:col>10</xdr:col>
      <xdr:colOff>651062</xdr:colOff>
      <xdr:row>12</xdr:row>
      <xdr:rowOff>469526</xdr:rowOff>
    </xdr:to>
    <xdr:sp macro="" textlink="">
      <xdr:nvSpPr>
        <xdr:cNvPr id="4" name="角丸四角形吹き出し 2">
          <a:extLst>
            <a:ext uri="{FF2B5EF4-FFF2-40B4-BE49-F238E27FC236}">
              <a16:creationId xmlns:a16="http://schemas.microsoft.com/office/drawing/2014/main" id="{00000000-0008-0000-0500-000004000000}"/>
            </a:ext>
          </a:extLst>
        </xdr:cNvPr>
        <xdr:cNvSpPr/>
      </xdr:nvSpPr>
      <xdr:spPr>
        <a:xfrm>
          <a:off x="9065558" y="3137647"/>
          <a:ext cx="1771651" cy="704850"/>
        </a:xfrm>
        <a:prstGeom prst="wedgeRoundRectCallout">
          <a:avLst>
            <a:gd name="adj1" fmla="val -57926"/>
            <a:gd name="adj2" fmla="val 7299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薄い塗りつぶしのされたセルを入力してください。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19</xdr:col>
      <xdr:colOff>0</xdr:colOff>
      <xdr:row>22</xdr:row>
      <xdr:rowOff>145677</xdr:rowOff>
    </xdr:from>
    <xdr:to>
      <xdr:col>21</xdr:col>
      <xdr:colOff>764241</xdr:colOff>
      <xdr:row>27</xdr:row>
      <xdr:rowOff>76762</xdr:rowOff>
    </xdr:to>
    <xdr:sp macro="" textlink="">
      <xdr:nvSpPr>
        <xdr:cNvPr id="2" name="角丸四角形吹き出し 3">
          <a:extLst>
            <a:ext uri="{FF2B5EF4-FFF2-40B4-BE49-F238E27FC236}">
              <a16:creationId xmlns:a16="http://schemas.microsoft.com/office/drawing/2014/main" id="{00000000-0008-0000-0600-000002000000}"/>
            </a:ext>
          </a:extLst>
        </xdr:cNvPr>
        <xdr:cNvSpPr/>
      </xdr:nvSpPr>
      <xdr:spPr>
        <a:xfrm>
          <a:off x="11250706" y="5479677"/>
          <a:ext cx="2086535" cy="1163732"/>
        </a:xfrm>
        <a:prstGeom prst="wedgeRoundRectCallout">
          <a:avLst>
            <a:gd name="adj1" fmla="val -59490"/>
            <a:gd name="adj2" fmla="val 4145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行を増やす場合は、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14</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までの任意の箇所で</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行を挿入し、</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O</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P</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列の数式をコピーして</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使用してください。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12</xdr:col>
      <xdr:colOff>313764</xdr:colOff>
      <xdr:row>7</xdr:row>
      <xdr:rowOff>56029</xdr:rowOff>
    </xdr:from>
    <xdr:to>
      <xdr:col>20</xdr:col>
      <xdr:colOff>0</xdr:colOff>
      <xdr:row>9</xdr:row>
      <xdr:rowOff>100854</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6857999" y="2061882"/>
          <a:ext cx="5356413" cy="593913"/>
        </a:xfrm>
        <a:prstGeom prst="wedgeRoundRectCallout">
          <a:avLst>
            <a:gd name="adj1" fmla="val -45557"/>
            <a:gd name="adj2" fmla="val 7621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途中退職、途中入社等で</a:t>
          </a:r>
          <a:r>
            <a:rPr kumimoji="1" lang="ja-JP" altLang="en-US" sz="1050" b="0" u="sng">
              <a:solidFill>
                <a:sysClr val="windowText" lastClr="000000"/>
              </a:solidFill>
              <a:latin typeface="ＭＳ Ｐゴシック" panose="020B0600070205080204" pitchFamily="50" charset="-128"/>
              <a:ea typeface="ＭＳ Ｐゴシック" panose="020B0600070205080204" pitchFamily="50" charset="-128"/>
            </a:rPr>
            <a:t>対象月の初日が不在の月は「</a:t>
          </a:r>
          <a:r>
            <a:rPr kumimoji="1" lang="ja-JP" altLang="en-US" sz="1050" b="1" u="sng">
              <a:solidFill>
                <a:sysClr val="windowText" lastClr="000000"/>
              </a:solidFill>
              <a:latin typeface="ＭＳ Ｐゴシック" panose="020B0600070205080204" pitchFamily="50" charset="-128"/>
              <a:ea typeface="ＭＳ Ｐゴシック" panose="020B0600070205080204" pitchFamily="50" charset="-128"/>
            </a:rPr>
            <a:t>空欄</a:t>
          </a:r>
          <a:r>
            <a:rPr kumimoji="1" lang="ja-JP" altLang="en-US" sz="1050" b="0" u="sng">
              <a:solidFill>
                <a:sysClr val="windowText" lastClr="000000"/>
              </a:solidFill>
              <a:latin typeface="ＭＳ Ｐゴシック" panose="020B0600070205080204" pitchFamily="50" charset="-128"/>
              <a:ea typeface="ＭＳ Ｐゴシック" panose="020B0600070205080204" pitchFamily="50" charset="-128"/>
            </a:rPr>
            <a:t>」にしてください</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また、備考欄に「</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R7.1.1</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入社」「</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R7.1.1</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050">
              <a:solidFill>
                <a:sysClr val="windowText" lastClr="000000"/>
              </a:solidFill>
              <a:latin typeface="ＭＳ Ｐゴシック" panose="020B0600070205080204" pitchFamily="50" charset="-128"/>
              <a:ea typeface="ＭＳ Ｐゴシック" panose="020B0600070205080204" pitchFamily="50" charset="-128"/>
            </a:rPr>
            <a:t>R7.3.31</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育休取得」等、入力してください。</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18</xdr:col>
      <xdr:colOff>89647</xdr:colOff>
      <xdr:row>39</xdr:row>
      <xdr:rowOff>0</xdr:rowOff>
    </xdr:from>
    <xdr:to>
      <xdr:col>21</xdr:col>
      <xdr:colOff>627529</xdr:colOff>
      <xdr:row>43</xdr:row>
      <xdr:rowOff>179294</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1194676" y="8617324"/>
          <a:ext cx="2005853" cy="1120588"/>
        </a:xfrm>
        <a:prstGeom prst="wedgeRoundRectCallout">
          <a:avLst>
            <a:gd name="adj1" fmla="val -57832"/>
            <a:gd name="adj2" fmla="val -5635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１で月平均</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60h</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以上の労働者について記入して下さい。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対象者がいない場合は、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入力不要です。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2</xdr:col>
      <xdr:colOff>170330</xdr:colOff>
      <xdr:row>7</xdr:row>
      <xdr:rowOff>33618</xdr:rowOff>
    </xdr:from>
    <xdr:to>
      <xdr:col>12</xdr:col>
      <xdr:colOff>212912</xdr:colOff>
      <xdr:row>9</xdr:row>
      <xdr:rowOff>121585</xdr:rowOff>
    </xdr:to>
    <xdr:sp macro="" textlink="">
      <xdr:nvSpPr>
        <xdr:cNvPr id="5" name="角丸四角形吹き出し 3">
          <a:extLst>
            <a:ext uri="{FF2B5EF4-FFF2-40B4-BE49-F238E27FC236}">
              <a16:creationId xmlns:a16="http://schemas.microsoft.com/office/drawing/2014/main" id="{8A227A24-5F16-69E4-CE3E-71FF2692F36E}"/>
            </a:ext>
          </a:extLst>
        </xdr:cNvPr>
        <xdr:cNvSpPr/>
      </xdr:nvSpPr>
      <xdr:spPr>
        <a:xfrm>
          <a:off x="1685365" y="2005853"/>
          <a:ext cx="4390465" cy="625850"/>
        </a:xfrm>
        <a:prstGeom prst="wedgeRoundRectCallout">
          <a:avLst>
            <a:gd name="adj1" fmla="val -43413"/>
            <a:gd name="adj2" fmla="val 7488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50" b="1" u="sng">
              <a:solidFill>
                <a:sysClr val="windowText" lastClr="000000"/>
              </a:solidFill>
              <a:latin typeface="ＭＳ Ｐゴシック" panose="020B0600070205080204" pitchFamily="50" charset="-128"/>
              <a:ea typeface="ＭＳ Ｐゴシック" panose="020B0600070205080204" pitchFamily="50" charset="-128"/>
            </a:rPr>
            <a:t>正社員</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」の状況を入力してください。（留意事項３参照）</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50" b="0" u="none">
              <a:solidFill>
                <a:sysClr val="windowText" lastClr="000000"/>
              </a:solidFill>
              <a:latin typeface="ＭＳ Ｐゴシック" panose="020B0600070205080204" pitchFamily="50" charset="-128"/>
              <a:ea typeface="ＭＳ Ｐゴシック" panose="020B0600070205080204" pitchFamily="50" charset="-128"/>
            </a:rPr>
            <a:t>また、</a:t>
          </a:r>
          <a:r>
            <a:rPr kumimoji="1" lang="ja-JP" altLang="en-US" sz="1050" b="1" u="sng">
              <a:solidFill>
                <a:sysClr val="windowText" lastClr="000000"/>
              </a:solidFill>
              <a:latin typeface="ＭＳ Ｐゴシック" panose="020B0600070205080204" pitchFamily="50" charset="-128"/>
              <a:ea typeface="ＭＳ Ｐゴシック" panose="020B0600070205080204" pitchFamily="50" charset="-128"/>
            </a:rPr>
            <a:t>各対象月の初日に在籍している月</a:t>
          </a:r>
          <a:r>
            <a:rPr kumimoji="1" lang="ja-JP" altLang="en-US" sz="1050">
              <a:solidFill>
                <a:sysClr val="windowText" lastClr="000000"/>
              </a:solidFill>
              <a:latin typeface="ＭＳ Ｐゴシック" panose="020B0600070205080204" pitchFamily="50" charset="-128"/>
              <a:ea typeface="ＭＳ Ｐゴシック" panose="020B0600070205080204" pitchFamily="50" charset="-128"/>
            </a:rPr>
            <a:t>の状況について記入してください。</a:t>
          </a:r>
          <a:endParaRPr kumimoji="1" lang="en-US" altLang="ja-JP"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47625</xdr:colOff>
      <xdr:row>31</xdr:row>
      <xdr:rowOff>259080</xdr:rowOff>
    </xdr:from>
    <xdr:to>
      <xdr:col>3</xdr:col>
      <xdr:colOff>617220</xdr:colOff>
      <xdr:row>35</xdr:row>
      <xdr:rowOff>1</xdr:rowOff>
    </xdr:to>
    <xdr:sp macro="" textlink="">
      <xdr:nvSpPr>
        <xdr:cNvPr id="5" name="角丸四角形吹き出し 4">
          <a:extLst>
            <a:ext uri="{FF2B5EF4-FFF2-40B4-BE49-F238E27FC236}">
              <a16:creationId xmlns:a16="http://schemas.microsoft.com/office/drawing/2014/main" id="{00000000-0008-0000-0700-000005000000}"/>
            </a:ext>
          </a:extLst>
        </xdr:cNvPr>
        <xdr:cNvSpPr/>
      </xdr:nvSpPr>
      <xdr:spPr>
        <a:xfrm>
          <a:off x="276225" y="8854440"/>
          <a:ext cx="3023235" cy="777240"/>
        </a:xfrm>
        <a:prstGeom prst="wedgeRoundRectCallout">
          <a:avLst>
            <a:gd name="adj1" fmla="val -55798"/>
            <a:gd name="adj2" fmla="val 5175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上表「</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前事業年度の有給休暇に準ずる休暇取得日数」欄を記載する場合のみ、要記入。（留意事項６、７参照）</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editAs="oneCell">
    <xdr:from>
      <xdr:col>6</xdr:col>
      <xdr:colOff>76200</xdr:colOff>
      <xdr:row>22</xdr:row>
      <xdr:rowOff>22860</xdr:rowOff>
    </xdr:from>
    <xdr:to>
      <xdr:col>9</xdr:col>
      <xdr:colOff>217833</xdr:colOff>
      <xdr:row>24</xdr:row>
      <xdr:rowOff>123825</xdr:rowOff>
    </xdr:to>
    <xdr:sp macro="" textlink="">
      <xdr:nvSpPr>
        <xdr:cNvPr id="9" name="角丸四角形吹き出し 6">
          <a:extLst>
            <a:ext uri="{FF2B5EF4-FFF2-40B4-BE49-F238E27FC236}">
              <a16:creationId xmlns:a16="http://schemas.microsoft.com/office/drawing/2014/main" id="{00000000-0008-0000-0700-000007000000}"/>
            </a:ext>
          </a:extLst>
        </xdr:cNvPr>
        <xdr:cNvSpPr/>
      </xdr:nvSpPr>
      <xdr:spPr>
        <a:xfrm>
          <a:off x="6797040" y="5852160"/>
          <a:ext cx="1619251" cy="786765"/>
        </a:xfrm>
        <a:prstGeom prst="wedgeRoundRectCallout">
          <a:avLst>
            <a:gd name="adj1" fmla="val -56028"/>
            <a:gd name="adj2" fmla="val 714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行を増やす場合は、</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14</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までの任意の箇所で、</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行の挿入をしてください。</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1</xdr:col>
      <xdr:colOff>229594</xdr:colOff>
      <xdr:row>28</xdr:row>
      <xdr:rowOff>29818</xdr:rowOff>
    </xdr:from>
    <xdr:to>
      <xdr:col>2</xdr:col>
      <xdr:colOff>934278</xdr:colOff>
      <xdr:row>30</xdr:row>
      <xdr:rowOff>59636</xdr:rowOff>
    </xdr:to>
    <xdr:grpSp>
      <xdr:nvGrpSpPr>
        <xdr:cNvPr id="12" name="グループ化 11">
          <a:extLst>
            <a:ext uri="{FF2B5EF4-FFF2-40B4-BE49-F238E27FC236}">
              <a16:creationId xmlns:a16="http://schemas.microsoft.com/office/drawing/2014/main" id="{580165D1-A5DA-71E2-19F1-A6AE2C1D289C}"/>
            </a:ext>
          </a:extLst>
        </xdr:cNvPr>
        <xdr:cNvGrpSpPr/>
      </xdr:nvGrpSpPr>
      <xdr:grpSpPr>
        <a:xfrm>
          <a:off x="486769" y="7611718"/>
          <a:ext cx="2028659" cy="620368"/>
          <a:chOff x="448255" y="7742583"/>
          <a:chExt cx="1890754" cy="612913"/>
        </a:xfrm>
      </xdr:grpSpPr>
      <xdr:sp macro="" textlink="">
        <xdr:nvSpPr>
          <xdr:cNvPr id="10" name="角丸四角形吹き出し 6">
            <a:extLst>
              <a:ext uri="{FF2B5EF4-FFF2-40B4-BE49-F238E27FC236}">
                <a16:creationId xmlns:a16="http://schemas.microsoft.com/office/drawing/2014/main" id="{F5357EEC-8F21-44F1-B9E1-58996BC80697}"/>
              </a:ext>
            </a:extLst>
          </xdr:cNvPr>
          <xdr:cNvSpPr/>
        </xdr:nvSpPr>
        <xdr:spPr>
          <a:xfrm>
            <a:off x="448255" y="7742583"/>
            <a:ext cx="1890754" cy="612913"/>
          </a:xfrm>
          <a:prstGeom prst="wedgeRoundRectCallout">
            <a:avLst>
              <a:gd name="adj1" fmla="val -21178"/>
              <a:gd name="adj2" fmla="val -8733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付与日数が</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0</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日の対象者は、</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算定対象から除かれます。</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sp macro="" textlink="">
        <xdr:nvSpPr>
          <xdr:cNvPr id="11" name="角丸四角形吹き出し 6">
            <a:extLst>
              <a:ext uri="{FF2B5EF4-FFF2-40B4-BE49-F238E27FC236}">
                <a16:creationId xmlns:a16="http://schemas.microsoft.com/office/drawing/2014/main" id="{CF8343C9-BF2B-4768-B838-29C5786765A8}"/>
              </a:ext>
            </a:extLst>
          </xdr:cNvPr>
          <xdr:cNvSpPr/>
        </xdr:nvSpPr>
        <xdr:spPr>
          <a:xfrm>
            <a:off x="448255" y="7742583"/>
            <a:ext cx="1890754" cy="612913"/>
          </a:xfrm>
          <a:prstGeom prst="wedgeRoundRectCallout">
            <a:avLst>
              <a:gd name="adj1" fmla="val 21227"/>
              <a:gd name="adj2" fmla="val -9166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付与日数が</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0</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日の対象者は、</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算定対象から除かれます。</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grpSp>
    <xdr:clientData fPrintsWithSheet="0"/>
  </xdr:twoCellAnchor>
  <xdr:twoCellAnchor editAs="oneCell">
    <xdr:from>
      <xdr:col>6</xdr:col>
      <xdr:colOff>114300</xdr:colOff>
      <xdr:row>11</xdr:row>
      <xdr:rowOff>152399</xdr:rowOff>
    </xdr:from>
    <xdr:to>
      <xdr:col>10</xdr:col>
      <xdr:colOff>1905</xdr:colOff>
      <xdr:row>19</xdr:row>
      <xdr:rowOff>104775</xdr:rowOff>
    </xdr:to>
    <xdr:sp macro="" textlink="">
      <xdr:nvSpPr>
        <xdr:cNvPr id="2" name="角丸四角形吹き出し 3">
          <a:extLst>
            <a:ext uri="{FF2B5EF4-FFF2-40B4-BE49-F238E27FC236}">
              <a16:creationId xmlns:a16="http://schemas.microsoft.com/office/drawing/2014/main" id="{AAB53A1E-49DE-4D94-B3F0-9AA8EF361ABE}"/>
            </a:ext>
          </a:extLst>
        </xdr:cNvPr>
        <xdr:cNvSpPr/>
      </xdr:nvSpPr>
      <xdr:spPr>
        <a:xfrm>
          <a:off x="7600950" y="2152649"/>
          <a:ext cx="2524125" cy="2695576"/>
        </a:xfrm>
        <a:prstGeom prst="wedgeRoundRectCallout">
          <a:avLst>
            <a:gd name="adj1" fmla="val -56642"/>
            <a:gd name="adj2" fmla="val -4965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前事業年度に有給休暇の付与がある「</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正社員</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」の状況について記入してください。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（留意事項３参照）</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前事業年度に「はじめて有給休暇を付与された者」は、算定対象から除くことができます。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算定から除く対象者がいる場合は、</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氏名のみ記入</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し、</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備考欄にその旨を記入</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8</xdr:col>
      <xdr:colOff>28575</xdr:colOff>
      <xdr:row>9</xdr:row>
      <xdr:rowOff>57150</xdr:rowOff>
    </xdr:from>
    <xdr:to>
      <xdr:col>12</xdr:col>
      <xdr:colOff>609600</xdr:colOff>
      <xdr:row>22</xdr:row>
      <xdr:rowOff>190500</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7286625" y="1971675"/>
          <a:ext cx="3771900" cy="2838450"/>
        </a:xfrm>
        <a:prstGeom prst="roundRect">
          <a:avLst>
            <a:gd name="adj" fmla="val 523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■次の方について、</a:t>
          </a:r>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Calibri Light" panose="020F0302020204030204" pitchFamily="34" charset="0"/>
            </a:rPr>
            <a:t>正社員に限らず</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すべて記載してください。また、延べ数で記載してください。</a:t>
          </a:r>
          <a:b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br>
          <a:r>
            <a:rPr kumimoji="1" lang="ja-JP" altLang="en-US" sz="1100" b="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（同一人物でも</a:t>
          </a:r>
          <a:r>
            <a:rPr kumimoji="1" lang="en-US" altLang="ja-JP" sz="1100" b="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2</a:t>
          </a:r>
          <a:r>
            <a:rPr kumimoji="1" lang="ja-JP" altLang="en-US" sz="1100" b="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回以上出産や取得があればそれぞれ記載）</a:t>
          </a:r>
          <a:endParaRPr kumimoji="1" lang="en-US" altLang="ja-JP" sz="1100" b="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(1)</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対象</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3</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事業年度の間に、本人・配偶者が出産した者</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r>
            <a:rPr kumimoji="1" lang="ja-JP" altLang="en-US" sz="1100" baseline="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3</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事業年度の間に出産日が含まれる者</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育児休業を取得した</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方</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は取得（予定）期間を記載。</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(2)</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対象</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3</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事業年度の間に、育児休業を取得した者</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3</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事業年度の間に育児休業の取得日が含まれる者</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・出産日が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3</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事業年度の期間前でも、育児休業の取得日が一日でも</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3</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rPr>
            <a:t>事業年度の間に含まれていれば記載。</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Calibri Light" panose="020F0302020204030204" pitchFamily="34" charset="0"/>
          </a:endParaRPr>
        </a:p>
      </xdr:txBody>
    </xdr:sp>
    <xdr:clientData fPrintsWithSheet="0"/>
  </xdr:twoCellAnchor>
  <xdr:twoCellAnchor>
    <xdr:from>
      <xdr:col>0</xdr:col>
      <xdr:colOff>123825</xdr:colOff>
      <xdr:row>23</xdr:row>
      <xdr:rowOff>57150</xdr:rowOff>
    </xdr:from>
    <xdr:to>
      <xdr:col>3</xdr:col>
      <xdr:colOff>381000</xdr:colOff>
      <xdr:row>27</xdr:row>
      <xdr:rowOff>16565</xdr:rowOff>
    </xdr:to>
    <xdr:grpSp>
      <xdr:nvGrpSpPr>
        <xdr:cNvPr id="10" name="グループ化 9">
          <a:extLst>
            <a:ext uri="{FF2B5EF4-FFF2-40B4-BE49-F238E27FC236}">
              <a16:creationId xmlns:a16="http://schemas.microsoft.com/office/drawing/2014/main" id="{D4C4488A-EBCE-B025-27F5-8682490DFF8B}"/>
            </a:ext>
          </a:extLst>
        </xdr:cNvPr>
        <xdr:cNvGrpSpPr/>
      </xdr:nvGrpSpPr>
      <xdr:grpSpPr>
        <a:xfrm>
          <a:off x="123825" y="4914900"/>
          <a:ext cx="2362200" cy="749990"/>
          <a:chOff x="114300" y="5067300"/>
          <a:chExt cx="2362200" cy="626165"/>
        </a:xfrm>
      </xdr:grpSpPr>
      <xdr:sp macro="" textlink="">
        <xdr:nvSpPr>
          <xdr:cNvPr id="7" name="角丸四角形吹き出し 6">
            <a:extLst>
              <a:ext uri="{FF2B5EF4-FFF2-40B4-BE49-F238E27FC236}">
                <a16:creationId xmlns:a16="http://schemas.microsoft.com/office/drawing/2014/main" id="{905269D3-6F7E-6F73-A19D-26E971EB0FD0}"/>
              </a:ext>
            </a:extLst>
          </xdr:cNvPr>
          <xdr:cNvSpPr/>
        </xdr:nvSpPr>
        <xdr:spPr>
          <a:xfrm>
            <a:off x="114300" y="5067300"/>
            <a:ext cx="2362200" cy="626165"/>
          </a:xfrm>
          <a:prstGeom prst="wedgeRoundRectCallout">
            <a:avLst>
              <a:gd name="adj1" fmla="val -21178"/>
              <a:gd name="adj2" fmla="val -8733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育休を取得した者だけでなく</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ysClr val="windowText" lastClr="000000"/>
                </a:solidFill>
                <a:latin typeface="ＭＳ Ｐゴシック" panose="020B0600070205080204" pitchFamily="50" charset="-128"/>
                <a:ea typeface="ＭＳ Ｐゴシック" panose="020B0600070205080204" pitchFamily="50" charset="-128"/>
              </a:rPr>
              <a:t>対象者はすべて</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記入してください。</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sp macro="" textlink="">
        <xdr:nvSpPr>
          <xdr:cNvPr id="9" name="角丸四角形吹き出し 6">
            <a:extLst>
              <a:ext uri="{FF2B5EF4-FFF2-40B4-BE49-F238E27FC236}">
                <a16:creationId xmlns:a16="http://schemas.microsoft.com/office/drawing/2014/main" id="{A4071D81-62D6-8E17-C34A-B7456D4B934C}"/>
              </a:ext>
            </a:extLst>
          </xdr:cNvPr>
          <xdr:cNvSpPr/>
        </xdr:nvSpPr>
        <xdr:spPr>
          <a:xfrm>
            <a:off x="114300" y="5067300"/>
            <a:ext cx="2362200" cy="626165"/>
          </a:xfrm>
          <a:prstGeom prst="wedgeRoundRectCallout">
            <a:avLst>
              <a:gd name="adj1" fmla="val -24807"/>
              <a:gd name="adj2" fmla="val 7999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育休を取得した者だけでなく</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ysClr val="windowText" lastClr="000000"/>
                </a:solidFill>
                <a:latin typeface="ＭＳ Ｐゴシック" panose="020B0600070205080204" pitchFamily="50" charset="-128"/>
                <a:ea typeface="ＭＳ Ｐゴシック" panose="020B0600070205080204" pitchFamily="50" charset="-128"/>
              </a:rPr>
              <a:t>対象者をすべて</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記入してください。</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（右表参照）</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grpSp>
    <xdr:clientData/>
  </xdr:twoCellAnchor>
  <xdr:twoCellAnchor editAs="oneCell">
    <xdr:from>
      <xdr:col>8</xdr:col>
      <xdr:colOff>28575</xdr:colOff>
      <xdr:row>24</xdr:row>
      <xdr:rowOff>9524</xdr:rowOff>
    </xdr:from>
    <xdr:to>
      <xdr:col>12</xdr:col>
      <xdr:colOff>590550</xdr:colOff>
      <xdr:row>35</xdr:row>
      <xdr:rowOff>57150</xdr:rowOff>
    </xdr:to>
    <xdr:sp macro="" textlink="">
      <xdr:nvSpPr>
        <xdr:cNvPr id="11" name="角丸四角形 1">
          <a:extLst>
            <a:ext uri="{FF2B5EF4-FFF2-40B4-BE49-F238E27FC236}">
              <a16:creationId xmlns:a16="http://schemas.microsoft.com/office/drawing/2014/main" id="{72D5E808-9B6D-C3EB-9CE9-98D011E94AFA}"/>
            </a:ext>
          </a:extLst>
        </xdr:cNvPr>
        <xdr:cNvSpPr/>
      </xdr:nvSpPr>
      <xdr:spPr>
        <a:xfrm>
          <a:off x="7286625" y="4972049"/>
          <a:ext cx="3752850" cy="2305051"/>
        </a:xfrm>
        <a:prstGeom prst="roundRect">
          <a:avLst>
            <a:gd name="adj" fmla="val 523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a:t>
          </a: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注意</a:t>
          </a:r>
          <a:r>
            <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a:t>
          </a: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「育児休暇」は対象外です。</a:t>
          </a:r>
          <a:endPar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「育児休業」</a:t>
          </a:r>
          <a:r>
            <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a:t>
          </a: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育児・介護休業法に基づき整備が義務化された、１歳までの子どもを育てる男女を対象とした休業制度</a:t>
          </a:r>
          <a:endPar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（雇用保険の育児休業給付の利用が可能）</a:t>
          </a:r>
          <a:endPar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「育児休暇」</a:t>
          </a:r>
          <a:r>
            <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a:t>
          </a: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企業が任意で導入する独自の休暇制度</a:t>
          </a:r>
          <a:endParaRPr kumimoji="1" lang="en-US"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rPr>
            <a:t>（雇用保険の育児休業給付対象外）</a:t>
          </a:r>
          <a:endParaRPr kumimoji="0" lang="ja-JP" altLang="ja-JP" sz="11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Calibri Light" panose="020F0302020204030204" pitchFamily="34" charset="0"/>
          </a:endParaRPr>
        </a:p>
      </xdr:txBody>
    </xdr:sp>
    <xdr:clientData fPrintsWithSheet="0"/>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238125</xdr:rowOff>
        </xdr:from>
        <xdr:to>
          <xdr:col>1</xdr:col>
          <xdr:colOff>95250</xdr:colOff>
          <xdr:row>7</xdr:row>
          <xdr:rowOff>9525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A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9525</xdr:rowOff>
        </xdr:from>
        <xdr:to>
          <xdr:col>1</xdr:col>
          <xdr:colOff>95250</xdr:colOff>
          <xdr:row>8</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A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228600</xdr:rowOff>
        </xdr:from>
        <xdr:to>
          <xdr:col>1</xdr:col>
          <xdr:colOff>95250</xdr:colOff>
          <xdr:row>10</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A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9525</xdr:rowOff>
        </xdr:from>
        <xdr:to>
          <xdr:col>1</xdr:col>
          <xdr:colOff>95250</xdr:colOff>
          <xdr:row>16</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A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228600</xdr:rowOff>
        </xdr:from>
        <xdr:to>
          <xdr:col>1</xdr:col>
          <xdr:colOff>95250</xdr:colOff>
          <xdr:row>17</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A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238125</xdr:rowOff>
        </xdr:from>
        <xdr:to>
          <xdr:col>1</xdr:col>
          <xdr:colOff>95250</xdr:colOff>
          <xdr:row>19</xdr:row>
          <xdr:rowOff>9525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A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228600</xdr:rowOff>
        </xdr:from>
        <xdr:to>
          <xdr:col>1</xdr:col>
          <xdr:colOff>95250</xdr:colOff>
          <xdr:row>23</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A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228600</xdr:rowOff>
        </xdr:from>
        <xdr:to>
          <xdr:col>1</xdr:col>
          <xdr:colOff>95250</xdr:colOff>
          <xdr:row>31</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A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219075</xdr:rowOff>
        </xdr:from>
        <xdr:to>
          <xdr:col>1</xdr:col>
          <xdr:colOff>95250</xdr:colOff>
          <xdr:row>33</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A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219075</xdr:rowOff>
        </xdr:from>
        <xdr:to>
          <xdr:col>1</xdr:col>
          <xdr:colOff>95250</xdr:colOff>
          <xdr:row>33</xdr:row>
          <xdr:rowOff>228600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A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238125</xdr:rowOff>
        </xdr:from>
        <xdr:to>
          <xdr:col>1</xdr:col>
          <xdr:colOff>95250</xdr:colOff>
          <xdr:row>36</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A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228600</xdr:rowOff>
        </xdr:from>
        <xdr:to>
          <xdr:col>1</xdr:col>
          <xdr:colOff>95250</xdr:colOff>
          <xdr:row>37</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A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228600</xdr:rowOff>
        </xdr:from>
        <xdr:to>
          <xdr:col>1</xdr:col>
          <xdr:colOff>95250</xdr:colOff>
          <xdr:row>38</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A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9525</xdr:rowOff>
        </xdr:from>
        <xdr:to>
          <xdr:col>1</xdr:col>
          <xdr:colOff>95250</xdr:colOff>
          <xdr:row>41</xdr:row>
          <xdr:rowOff>9525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A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238125</xdr:rowOff>
        </xdr:from>
        <xdr:to>
          <xdr:col>1</xdr:col>
          <xdr:colOff>95250</xdr:colOff>
          <xdr:row>42</xdr:row>
          <xdr:rowOff>9525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A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238125</xdr:rowOff>
        </xdr:from>
        <xdr:to>
          <xdr:col>1</xdr:col>
          <xdr:colOff>95250</xdr:colOff>
          <xdr:row>43</xdr:row>
          <xdr:rowOff>9525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A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352425</xdr:rowOff>
        </xdr:from>
        <xdr:to>
          <xdr:col>1</xdr:col>
          <xdr:colOff>95250</xdr:colOff>
          <xdr:row>72</xdr:row>
          <xdr:rowOff>38100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A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9</xdr:col>
      <xdr:colOff>186690</xdr:colOff>
      <xdr:row>1</xdr:row>
      <xdr:rowOff>129540</xdr:rowOff>
    </xdr:from>
    <xdr:to>
      <xdr:col>31</xdr:col>
      <xdr:colOff>139065</xdr:colOff>
      <xdr:row>86</xdr:row>
      <xdr:rowOff>335280</xdr:rowOff>
    </xdr:to>
    <xdr:sp macro="" textlink="">
      <xdr:nvSpPr>
        <xdr:cNvPr id="2" name="四角形: 角を丸くする 1">
          <a:extLst>
            <a:ext uri="{FF2B5EF4-FFF2-40B4-BE49-F238E27FC236}">
              <a16:creationId xmlns:a16="http://schemas.microsoft.com/office/drawing/2014/main" id="{00000000-0008-0000-0B00-000002000000}"/>
            </a:ext>
          </a:extLst>
        </xdr:cNvPr>
        <xdr:cNvSpPr/>
      </xdr:nvSpPr>
      <xdr:spPr>
        <a:xfrm>
          <a:off x="10216515" y="348615"/>
          <a:ext cx="5191125" cy="51831240"/>
        </a:xfrm>
        <a:prstGeom prst="roundRect">
          <a:avLst>
            <a:gd name="adj" fmla="val 252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600" b="1">
              <a:solidFill>
                <a:schemeClr val="dk1"/>
              </a:solidFill>
              <a:effectLst/>
              <a:latin typeface="+mn-lt"/>
              <a:ea typeface="+mn-ea"/>
              <a:cs typeface="+mn-cs"/>
            </a:rPr>
            <a:t>「企業情報報告書」記載要領</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本報告書に記載いただいた企業情報（一部項目を除く）は、</a:t>
          </a:r>
          <a:r>
            <a:rPr lang="ja-JP" altLang="en-US" sz="1100" b="1">
              <a:solidFill>
                <a:schemeClr val="accent1"/>
              </a:solidFill>
              <a:effectLst/>
              <a:latin typeface="+mn-lt"/>
              <a:ea typeface="+mn-ea"/>
              <a:cs typeface="+mn-cs"/>
            </a:rPr>
            <a:t>若者雇用促進総合サイト</a:t>
          </a:r>
          <a:r>
            <a:rPr lang="ja-JP" altLang="en-US" b="1"/>
            <a:t>にて公表します。</a:t>
          </a:r>
          <a:r>
            <a:rPr lang="ja-JP" altLang="ja-JP" sz="1100">
              <a:solidFill>
                <a:schemeClr val="dk1"/>
              </a:solidFill>
              <a:effectLst/>
              <a:latin typeface="+mn-lt"/>
              <a:ea typeface="+mn-ea"/>
              <a:cs typeface="+mn-cs"/>
            </a:rPr>
            <a:t>企業情報報告書の記載に当たっては以下の注意書きを参考にしてください。</a:t>
          </a:r>
        </a:p>
        <a:p>
          <a:r>
            <a:rPr lang="en-US"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１．</a:t>
          </a:r>
          <a:r>
            <a:rPr lang="ja-JP" altLang="ja-JP" sz="1100" u="sng">
              <a:solidFill>
                <a:schemeClr val="dk1"/>
              </a:solidFill>
              <a:effectLst/>
              <a:latin typeface="+mn-lt"/>
              <a:ea typeface="+mn-ea"/>
              <a:cs typeface="+mn-cs"/>
            </a:rPr>
            <a:t>セルの結合は行わないでください。セルの幅の変更もしないでください。</a:t>
          </a:r>
        </a:p>
        <a:p>
          <a:r>
            <a:rPr lang="ja-JP" altLang="ja-JP" sz="1100">
              <a:solidFill>
                <a:schemeClr val="dk1"/>
              </a:solidFill>
              <a:effectLst/>
              <a:latin typeface="+mn-lt"/>
              <a:ea typeface="+mn-ea"/>
              <a:cs typeface="+mn-cs"/>
            </a:rPr>
            <a:t>２．事業主の方は</a:t>
          </a:r>
          <a:r>
            <a:rPr lang="ja-JP" altLang="ja-JP" sz="1100" u="sng">
              <a:solidFill>
                <a:schemeClr val="dk1"/>
              </a:solidFill>
              <a:effectLst/>
              <a:latin typeface="+mn-lt"/>
              <a:ea typeface="+mn-ea"/>
              <a:cs typeface="+mn-cs"/>
            </a:rPr>
            <a:t>黄色部分の項目</a:t>
          </a:r>
          <a:r>
            <a:rPr lang="ja-JP" altLang="ja-JP" sz="1100">
              <a:solidFill>
                <a:schemeClr val="dk1"/>
              </a:solidFill>
              <a:effectLst/>
              <a:latin typeface="+mn-lt"/>
              <a:ea typeface="+mn-ea"/>
              <a:cs typeface="+mn-cs"/>
            </a:rPr>
            <a:t>について記載してください。</a:t>
          </a:r>
        </a:p>
        <a:p>
          <a:r>
            <a:rPr lang="ja-JP" altLang="ja-JP" sz="1100">
              <a:solidFill>
                <a:schemeClr val="dk1"/>
              </a:solidFill>
              <a:effectLst/>
              <a:latin typeface="+mn-lt"/>
              <a:ea typeface="+mn-ea"/>
              <a:cs typeface="+mn-cs"/>
            </a:rPr>
            <a:t>３．認定後の基準適合確認（年度更新）の際は、「認定申請日」を「更新日」に読み替えて記載してください。</a:t>
          </a:r>
        </a:p>
        <a:p>
          <a:r>
            <a:rPr lang="ja-JP" altLang="ja-JP" sz="1100">
              <a:solidFill>
                <a:schemeClr val="dk1"/>
              </a:solidFill>
              <a:effectLst/>
              <a:latin typeface="+mn-lt"/>
              <a:ea typeface="+mn-ea"/>
              <a:cs typeface="+mn-cs"/>
            </a:rPr>
            <a:t>４．各項目の記入に当たっては以下の注意書きを御確認ください。また、業種、職種、就業場所は業種コード、職種コード、就業場所コードにより記載してください。</a:t>
          </a:r>
        </a:p>
        <a:p>
          <a:r>
            <a:rPr lang="en-US" altLang="ja-JP" sz="1100">
              <a:solidFill>
                <a:schemeClr val="dk1"/>
              </a:solidFill>
              <a:effectLst/>
              <a:latin typeface="+mn-lt"/>
              <a:ea typeface="+mn-ea"/>
              <a:cs typeface="+mn-cs"/>
            </a:rPr>
            <a:t> </a:t>
          </a:r>
        </a:p>
        <a:p>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①対象年度</a:t>
          </a:r>
        </a:p>
        <a:p>
          <a:r>
            <a:rPr lang="ja-JP" altLang="ja-JP" sz="1100">
              <a:solidFill>
                <a:schemeClr val="dk1"/>
              </a:solidFill>
              <a:effectLst/>
              <a:latin typeface="+mn-lt"/>
              <a:ea typeface="+mn-ea"/>
              <a:cs typeface="+mn-cs"/>
            </a:rPr>
            <a:t>原則としてデータを登録した日における事業年度を記載してください。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②従業員数</a:t>
          </a:r>
        </a:p>
        <a:p>
          <a:r>
            <a:rPr lang="ja-JP" altLang="ja-JP" sz="1100">
              <a:solidFill>
                <a:schemeClr val="dk1"/>
              </a:solidFill>
              <a:effectLst/>
              <a:latin typeface="+mn-lt"/>
              <a:ea typeface="+mn-ea"/>
              <a:cs typeface="+mn-cs"/>
            </a:rPr>
            <a:t>認定申請日時点における、常時雇用する労働者（正社員以外を含む。）の数を記載してください。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③企業区分</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現在の認定等の取得状況について○を付けてください。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えるぼし認定を取得している場合は、段階を選択してください。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自治体の認定制度を取得している場合はコード一覧表を参照し、コードを入力してください。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④新卒者等の採用実績及び定着状況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は認定申請日の直近の３事業年度において正社員として採用した新卒者等（新卒者を対象とした採用枠で採用した者をいい、既卒者であって新卒者と同じ採用枠で採用した者等、新卒者と同等の処遇を行う者を指します。）の数及び当該採用した者のうち直近の３事業年度で離職した者の数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正社員募集欄は正社員募集を行った場合「○」とし、募集を行わなかった場合は「－」としてください。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各年度の離職者数については当該年度に採用した者について記載してください。（例えば平成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年度に採用された者が平成</a:t>
          </a:r>
          <a:r>
            <a:rPr lang="en-US" altLang="ja-JP" sz="1100">
              <a:solidFill>
                <a:schemeClr val="dk1"/>
              </a:solidFill>
              <a:effectLst/>
              <a:latin typeface="+mn-lt"/>
              <a:ea typeface="+mn-ea"/>
              <a:cs typeface="+mn-cs"/>
            </a:rPr>
            <a:t>28</a:t>
          </a:r>
          <a:r>
            <a:rPr lang="ja-JP" altLang="ja-JP" sz="1100">
              <a:solidFill>
                <a:schemeClr val="dk1"/>
              </a:solidFill>
              <a:effectLst/>
              <a:latin typeface="+mn-lt"/>
              <a:ea typeface="+mn-ea"/>
              <a:cs typeface="+mn-cs"/>
            </a:rPr>
            <a:t>年度に離職した場合、平成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年度の離職者数欄に記載してください。）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採用者数の合計及び離職率は自動計算されるので記載しないでください。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の記載に当たっては、機械的に採用日の属する年度とするのではなく、一括採用を行っている場合等において、次年度新規採用者を一定期間前倒しして雇い入れた場合は、次年度の採用者数に含めることと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⑤新卒者等以外（</a:t>
          </a:r>
          <a:r>
            <a:rPr lang="en-US" altLang="ja-JP" sz="1100" b="1">
              <a:solidFill>
                <a:schemeClr val="dk1"/>
              </a:solidFill>
              <a:effectLst/>
              <a:latin typeface="+mn-lt"/>
              <a:ea typeface="+mn-ea"/>
              <a:cs typeface="+mn-cs"/>
            </a:rPr>
            <a:t>35</a:t>
          </a:r>
          <a:r>
            <a:rPr lang="ja-JP" altLang="ja-JP" sz="1100" b="1">
              <a:solidFill>
                <a:schemeClr val="dk1"/>
              </a:solidFill>
              <a:effectLst/>
              <a:latin typeface="+mn-lt"/>
              <a:ea typeface="+mn-ea"/>
              <a:cs typeface="+mn-cs"/>
            </a:rPr>
            <a:t>歳未満）の採用実績及び定着状況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採用者数は認定申請日の直近の３事業年度において正社員として採用した新卒者等以外の</a:t>
          </a:r>
          <a:r>
            <a:rPr lang="en-US" altLang="ja-JP" sz="1100">
              <a:solidFill>
                <a:schemeClr val="dk1"/>
              </a:solidFill>
              <a:effectLst/>
              <a:latin typeface="+mn-lt"/>
              <a:ea typeface="+mn-ea"/>
              <a:cs typeface="+mn-cs"/>
            </a:rPr>
            <a:t>35</a:t>
          </a:r>
          <a:r>
            <a:rPr lang="ja-JP" altLang="ja-JP" sz="1100">
              <a:solidFill>
                <a:schemeClr val="dk1"/>
              </a:solidFill>
              <a:effectLst/>
              <a:latin typeface="+mn-lt"/>
              <a:ea typeface="+mn-ea"/>
              <a:cs typeface="+mn-cs"/>
            </a:rPr>
            <a:t>歳未満の者の採用実績及び定着状況を記載してください。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記載内容は④を参照してください。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⑥平均継続勤務年数</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認定申請日時点の状況を記載してください。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算出に当たっては、正社員について、労働者ごとのその企業への雇い入れからユースエール認定企業となった時点までに勤続した年数を合計した値を労働者数で除することとし、小数点第２位以下を切り捨て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⑦平均年齢</a:t>
          </a:r>
        </a:p>
        <a:p>
          <a:r>
            <a:rPr lang="ja-JP" altLang="ja-JP" sz="1100">
              <a:solidFill>
                <a:schemeClr val="dk1"/>
              </a:solidFill>
              <a:effectLst/>
              <a:latin typeface="+mn-lt"/>
              <a:ea typeface="+mn-ea"/>
              <a:cs typeface="+mn-cs"/>
            </a:rPr>
            <a:t>認定申請日時点の状況を記載することとし、小数点第２位以下を切り捨てて記載してください。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⑧所定外労働時間実績</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認定申請を行った事業主については、基準適合事業主認定申請書の４（２）③又は認定状況報告書４③に記載の実績を記載してください。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で月平均所定外労働時間を算定することも可能です。この場合、直近の事業年度末日の属する賃金算定期間の賃金締切日から遡った１年間の各月の賃金算定期間の初日に在籍している正社員の延べ人数で除して算出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⑨有給休暇取得状況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を行った事業主については、基準適合事業主認定申請書の４（２）④又は認定状況報告書４④に記載の実績を記載してください。但し、当該申請書に年平均取得率の実績を記載している場合は「有給休暇取得率（※）」に記載するとともに平均取得日数も併せて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有給休暇取得状況の認定基準について「有給休暇取得率」の実績により満たしている場合、備考欄に「有給休暇取得率○％」と記載してください。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認定申請日の直近の事業年度末日と賃金締切日が異なる場合、直近の事業年度の属する賃金算定期間の賃金締切日から遡って１年間で有給休暇取得実績を算定することも可能です。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⑩育児休業取得状況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認定申請日の「直近の事業年度」及び「直近の３事業年度」における、男女別の育児休業取得対象者数及び取得者数を記載してください。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認定申請日の直近の事業年度末日と賃金締切日が異なる場合、直近の事業年度の属する賃金算定期間の賃金締切日から遡って１年間及び３年間で育児休業取得実績を算定することも可能です。</a:t>
          </a:r>
        </a:p>
        <a:p>
          <a:r>
            <a:rPr lang="ja-JP" altLang="ja-JP" sz="1100">
              <a:solidFill>
                <a:schemeClr val="dk1"/>
              </a:solidFill>
              <a:effectLst/>
              <a:latin typeface="+mn-lt"/>
              <a:ea typeface="+mn-ea"/>
              <a:cs typeface="+mn-cs"/>
            </a:rPr>
            <a:t>・男性は、男性労働者（正社員以外を含む。）のうち、「直近の事業年度」及び「直近３事業年度」において配偶者が出産した者の数及び当該年度の育児休業取得者数。</a:t>
          </a:r>
        </a:p>
        <a:p>
          <a:r>
            <a:rPr lang="ja-JP" altLang="ja-JP" sz="1100">
              <a:solidFill>
                <a:schemeClr val="dk1"/>
              </a:solidFill>
              <a:effectLst/>
              <a:latin typeface="+mn-lt"/>
              <a:ea typeface="+mn-ea"/>
              <a:cs typeface="+mn-cs"/>
            </a:rPr>
            <a:t>・女性は、女性労働者（正社員以外を含む。）のうち、「直近の事業年度」及び「直近３事業年度」において出産した者の数及び育児休業取得者数。</a:t>
          </a:r>
        </a:p>
        <a:p>
          <a:r>
            <a:rPr lang="ja-JP" altLang="ja-JP" sz="1100">
              <a:solidFill>
                <a:schemeClr val="dk1"/>
              </a:solidFill>
              <a:effectLst/>
              <a:latin typeface="+mn-lt"/>
              <a:ea typeface="+mn-ea"/>
              <a:cs typeface="+mn-cs"/>
            </a:rPr>
            <a:t>・就業規則等に定められた育児休業制度の導入状況を「育児休業制度の有無」欄に御記載ください。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⑪役員女性割合</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認定申請日時点における、常時雇用する労働者（正社員以外を含む。）の状況を記載することとし、小数点第２位以下を切り捨てて記載してください。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女性役員がいない場合は「０％」と記載してください。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役員とは会社法上の役員並びにその職務の内容及び責任の程度が役員に相当する者を指します。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⑫管理職女性割合</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認定申請日時点における、常時雇用する労働者（正社員以外を含む。）の状況を記載することとし、小数点第２位以下を切り捨てて記載してください。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女性管理職がいない場合は「０％」と記載してください。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管理職とは原則としていわゆる課長級以上の者（雇用形態に関わらず管理職に該当する者）が該当します。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⑬研修制度の内容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研修制度の有無を選択してください。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「有」とした場合、実施する研修の具体的な内容、対象者について</a:t>
          </a:r>
          <a:r>
            <a:rPr lang="en-US" altLang="ja-JP" sz="1100">
              <a:solidFill>
                <a:schemeClr val="dk1"/>
              </a:solidFill>
              <a:effectLst/>
              <a:latin typeface="+mn-lt"/>
              <a:ea typeface="+mn-ea"/>
              <a:cs typeface="+mn-cs"/>
            </a:rPr>
            <a:t>200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⑭自己啓発支援制度の内容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自己啓発支援制度の有無を選択してください。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教育訓練休暇制度、教育訓練短時間勤務制度がある場合はその情報を含めて記載してください。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⑮メンター制度の有無</a:t>
          </a:r>
        </a:p>
        <a:p>
          <a:r>
            <a:rPr lang="ja-JP" altLang="ja-JP" sz="1100">
              <a:solidFill>
                <a:schemeClr val="dk1"/>
              </a:solidFill>
              <a:effectLst/>
              <a:latin typeface="+mn-lt"/>
              <a:ea typeface="+mn-ea"/>
              <a:cs typeface="+mn-cs"/>
            </a:rPr>
            <a:t>新たに雇い入れた新卒者等に対するメンター制度の有無を選択してください。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⑯キャリアコンサルティング制度の内容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キャリアコンサルティング制度の有無を選択してください。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キャリアコンサルティングを実施する者が企業に雇用されているかどうか及び資格の有無は問いませんが、企業内の仕組みとして実施されている必要があります。</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労働者のキャリア形成における気づきを支援するため、年齢、就業年数、役職等の節目において定期的にキャリアコンサルティングを受ける機会を設定する仕組み（セルフキャリアドック）がある場合は、その内容についても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⑰社内検定等の制度の内容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社内検定制度の有無を選択してください。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事業主が実施する社内検定制度の他、業界団体が実施する検定を活用する場合も、その内容を記載してください。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⑱社長や先輩からのメッセージ</a:t>
          </a:r>
        </a:p>
        <a:p>
          <a:r>
            <a:rPr lang="ja-JP" altLang="ja-JP" sz="1100">
              <a:solidFill>
                <a:schemeClr val="dk1"/>
              </a:solidFill>
              <a:effectLst/>
              <a:latin typeface="+mn-lt"/>
              <a:ea typeface="+mn-ea"/>
              <a:cs typeface="+mn-cs"/>
            </a:rPr>
            <a:t>新卒者等に対して企業から伝えたいメッセージをそれぞれ</a:t>
          </a:r>
          <a:r>
            <a:rPr lang="en-US" altLang="ja-JP" sz="1100">
              <a:solidFill>
                <a:schemeClr val="dk1"/>
              </a:solidFill>
              <a:effectLst/>
              <a:latin typeface="+mn-lt"/>
              <a:ea typeface="+mn-ea"/>
              <a:cs typeface="+mn-cs"/>
            </a:rPr>
            <a:t>300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⑲求める人物像・選考基準</a:t>
          </a:r>
        </a:p>
        <a:p>
          <a:r>
            <a:rPr lang="ja-JP" altLang="ja-JP" sz="1100">
              <a:solidFill>
                <a:schemeClr val="dk1"/>
              </a:solidFill>
              <a:effectLst/>
              <a:latin typeface="+mn-lt"/>
              <a:ea typeface="+mn-ea"/>
              <a:cs typeface="+mn-cs"/>
            </a:rPr>
            <a:t>求人又は募集する業務の遂行に必要となる能力や適性を</a:t>
          </a:r>
          <a:r>
            <a:rPr lang="en-US" altLang="ja-JP" sz="1100">
              <a:solidFill>
                <a:schemeClr val="dk1"/>
              </a:solidFill>
              <a:effectLst/>
              <a:latin typeface="+mn-lt"/>
              <a:ea typeface="+mn-ea"/>
              <a:cs typeface="+mn-cs"/>
            </a:rPr>
            <a:t>200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⑳福利厚生制度</a:t>
          </a:r>
        </a:p>
        <a:p>
          <a:r>
            <a:rPr lang="ja-JP" altLang="ja-JP" sz="1100">
              <a:solidFill>
                <a:schemeClr val="dk1"/>
              </a:solidFill>
              <a:effectLst/>
              <a:latin typeface="+mn-lt"/>
              <a:ea typeface="+mn-ea"/>
              <a:cs typeface="+mn-cs"/>
            </a:rPr>
            <a:t>企業の福利厚生制度について</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㉑インターンシップの内容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インターンシップの受入について、可・否のいずれかを選択してください。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「可」とした場合、受入可能時期、人数及び実施内容を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㉒職場見学・職場体験の内容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職場見学・職場体験の受入について、可・否のいずれかを選択してください。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「可」とした場合、受入可能時期、人数及び実施内容を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㉓出張講話の可否</a:t>
          </a:r>
        </a:p>
        <a:p>
          <a:r>
            <a:rPr lang="ja-JP" altLang="ja-JP" sz="1100">
              <a:solidFill>
                <a:schemeClr val="dk1"/>
              </a:solidFill>
              <a:effectLst/>
              <a:latin typeface="+mn-lt"/>
              <a:ea typeface="+mn-ea"/>
              <a:cs typeface="+mn-cs"/>
            </a:rPr>
            <a:t>出張講話の可否を選択してください。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出張講話：学校等に赴き、生徒・学生に対する職業講話を実施すること。</a:t>
          </a:r>
          <a:endParaRPr lang="ja-JP" altLang="ja-JP">
            <a:effectLst/>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㉔事業内容</a:t>
          </a:r>
        </a:p>
        <a:p>
          <a:r>
            <a:rPr lang="ja-JP" altLang="ja-JP" sz="1100">
              <a:solidFill>
                <a:schemeClr val="dk1"/>
              </a:solidFill>
              <a:effectLst/>
              <a:latin typeface="+mn-lt"/>
              <a:ea typeface="+mn-ea"/>
              <a:cs typeface="+mn-cs"/>
            </a:rPr>
            <a:t>事業内容を</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㉕非正規雇用労働者の職場情報</a:t>
          </a:r>
        </a:p>
        <a:p>
          <a:r>
            <a:rPr lang="ja-JP" altLang="ja-JP" sz="1100">
              <a:solidFill>
                <a:schemeClr val="dk1"/>
              </a:solidFill>
              <a:effectLst/>
              <a:latin typeface="+mn-lt"/>
              <a:ea typeface="+mn-ea"/>
              <a:cs typeface="+mn-cs"/>
            </a:rPr>
            <a:t>非正規雇用労働者の職場情報（新卒者等の採用状況、所定外労働時間実績、有給休暇取得状況等）について</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㉖備考</a:t>
          </a:r>
        </a:p>
        <a:p>
          <a:r>
            <a:rPr lang="ja-JP" altLang="ja-JP" sz="1100">
              <a:solidFill>
                <a:schemeClr val="dk1"/>
              </a:solidFill>
              <a:effectLst/>
              <a:latin typeface="+mn-lt"/>
              <a:ea typeface="+mn-ea"/>
              <a:cs typeface="+mn-cs"/>
            </a:rPr>
            <a:t>特記すべき事項があれば</a:t>
          </a:r>
          <a:r>
            <a:rPr lang="en-US" altLang="ja-JP" sz="1100">
              <a:solidFill>
                <a:schemeClr val="dk1"/>
              </a:solidFill>
              <a:effectLst/>
              <a:latin typeface="+mn-lt"/>
              <a:ea typeface="+mn-ea"/>
              <a:cs typeface="+mn-cs"/>
            </a:rPr>
            <a:t>140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㉗ＰＲ文</a:t>
          </a:r>
        </a:p>
        <a:p>
          <a:r>
            <a:rPr lang="ja-JP" altLang="ja-JP" sz="1100">
              <a:solidFill>
                <a:schemeClr val="dk1"/>
              </a:solidFill>
              <a:effectLst/>
              <a:latin typeface="+mn-lt"/>
              <a:ea typeface="+mn-ea"/>
              <a:cs typeface="+mn-cs"/>
            </a:rPr>
            <a:t>ユースエール認定企業のＰＲシート（※）の見出しとなる文章を</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文字以内で記載してください。</a:t>
          </a:r>
        </a:p>
        <a:p>
          <a:r>
            <a:rPr lang="ja-JP" altLang="ja-JP" sz="1100">
              <a:solidFill>
                <a:schemeClr val="dk1"/>
              </a:solidFill>
              <a:effectLst/>
              <a:latin typeface="+mn-lt"/>
              <a:ea typeface="+mn-ea"/>
              <a:cs typeface="+mn-cs"/>
            </a:rPr>
            <a:t>※ユースエール認定企業については、事業概要や職場の風景写真、社長・先輩職員からのメッセージ等を記載した企業の</a:t>
          </a:r>
          <a:r>
            <a:rPr lang="en-US" altLang="ja-JP" sz="1100">
              <a:solidFill>
                <a:schemeClr val="dk1"/>
              </a:solidFill>
              <a:effectLst/>
              <a:latin typeface="+mn-lt"/>
              <a:ea typeface="+mn-ea"/>
              <a:cs typeface="+mn-cs"/>
            </a:rPr>
            <a:t>PR</a:t>
          </a:r>
          <a:r>
            <a:rPr lang="ja-JP" altLang="ja-JP" sz="1100">
              <a:solidFill>
                <a:schemeClr val="dk1"/>
              </a:solidFill>
              <a:effectLst/>
              <a:latin typeface="+mn-lt"/>
              <a:ea typeface="+mn-ea"/>
              <a:cs typeface="+mn-cs"/>
            </a:rPr>
            <a:t>シートを作成しております。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㉘通年採用等の対応</a:t>
          </a:r>
        </a:p>
        <a:p>
          <a:r>
            <a:rPr lang="ja-JP" altLang="ja-JP" sz="1100">
              <a:solidFill>
                <a:schemeClr val="dk1"/>
              </a:solidFill>
              <a:effectLst/>
              <a:latin typeface="+mn-lt"/>
              <a:ea typeface="+mn-ea"/>
              <a:cs typeface="+mn-cs"/>
            </a:rPr>
            <a:t>新規学卒者等の通年採用や秋季採用などの状況（「対応」「応相談」「対応なし」）を記載してください。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㉙新規学卒枠での既卒２年以上の者の採用対応</a:t>
          </a:r>
        </a:p>
        <a:p>
          <a:r>
            <a:rPr lang="ja-JP" altLang="ja-JP" sz="1100">
              <a:solidFill>
                <a:schemeClr val="dk1"/>
              </a:solidFill>
              <a:effectLst/>
              <a:latin typeface="+mn-lt"/>
              <a:ea typeface="+mn-ea"/>
              <a:cs typeface="+mn-cs"/>
            </a:rPr>
            <a:t>新規学卒枠での既卒者の対応状況（「対応」「応相談」「対応なし」）を記載してください。</a:t>
          </a:r>
        </a:p>
        <a:p>
          <a:r>
            <a:rPr lang="ja-JP" altLang="ja-JP" sz="1100">
              <a:solidFill>
                <a:schemeClr val="dk1"/>
              </a:solidFill>
              <a:effectLst/>
              <a:latin typeface="+mn-lt"/>
              <a:ea typeface="+mn-ea"/>
              <a:cs typeface="+mn-cs"/>
            </a:rPr>
            <a:t>なお、卒業後２年以内に限定している場合には「対応なし」と記入してください。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㉚地域限定正社員採用対応</a:t>
          </a:r>
        </a:p>
        <a:p>
          <a:r>
            <a:rPr lang="ja-JP" altLang="ja-JP" sz="1100">
              <a:solidFill>
                <a:schemeClr val="dk1"/>
              </a:solidFill>
              <a:effectLst/>
              <a:latin typeface="+mn-lt"/>
              <a:ea typeface="+mn-ea"/>
              <a:cs typeface="+mn-cs"/>
            </a:rPr>
            <a:t>広域的な事業拠点を有する企業での一定の地域に限定して働ける勤務制度の適用状況（「対応」「応相談」「対応なし」。広域的な事業拠点を有していない場合には「対象外」を選択してください。）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㉛総合サイトに転載</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職場情報総合サイト</a:t>
          </a:r>
          <a:r>
            <a:rPr lang="ja-JP" altLang="en-US" sz="1100">
              <a:solidFill>
                <a:schemeClr val="dk1"/>
              </a:solidFill>
              <a:effectLst/>
              <a:latin typeface="+mn-lt"/>
              <a:ea typeface="+mn-ea"/>
              <a:cs typeface="+mn-cs"/>
            </a:rPr>
            <a:t>（しょくばらぼ）」（</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）への企業情報の転載について、する・しないのいずれかを選択してください。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「若者雇用促進総合サイト」等と連携して、職場情報を集約し一覧化することで、求職者や学生に対しそれらの情報を総合的に提供するサイトです。</a:t>
          </a:r>
          <a:r>
            <a:rPr lang="ja-JP" altLang="en-US" sz="1100" b="0" i="0">
              <a:solidFill>
                <a:schemeClr val="dk1"/>
              </a:solidFill>
              <a:effectLst/>
              <a:latin typeface="+mn-lt"/>
              <a:ea typeface="+mn-ea"/>
              <a:cs typeface="+mn-cs"/>
            </a:rPr>
            <a:t>転載を行うことで、より多くの求職者に職場情報を提供でき、より良いマッチングが期待できます。</a:t>
          </a:r>
          <a:endParaRPr lang="ja-JP" altLang="ja-JP" sz="1100">
            <a:solidFill>
              <a:schemeClr val="dk1"/>
            </a:solidFill>
            <a:effectLst/>
            <a:latin typeface="+mn-lt"/>
            <a:ea typeface="+mn-ea"/>
            <a:cs typeface="+mn-cs"/>
          </a:endParaRPr>
        </a:p>
        <a:p>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㉜</a:t>
          </a:r>
          <a:r>
            <a:rPr lang="ja-JP" altLang="ja-JP" sz="1100" b="1">
              <a:solidFill>
                <a:schemeClr val="dk1"/>
              </a:solidFill>
              <a:effectLst/>
              <a:latin typeface="+mn-lt"/>
              <a:ea typeface="+mn-ea"/>
              <a:cs typeface="+mn-cs"/>
            </a:rPr>
            <a:t>ハローワーク求人以外</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ハローワーク求人以外で企業が直接募集等をしている場合に記載してください。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就業場所は就業場所コード、職種は職種コードを参考に記載してください。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充足欄は労働局で記載するので、求人が充足した場合は労働局に連絡してください。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8.xml" Type="http://schemas.openxmlformats.org/officeDocument/2006/relationships/drawing"/><Relationship Id="rId20" Target="../ctrlProps/ctrlProp17.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9.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0.xml" Type="http://schemas.openxmlformats.org/officeDocument/2006/relationships/drawing"/><Relationship Id="rId3" Target="../drawings/vmlDrawing2.vml" Type="http://schemas.openxmlformats.org/officeDocument/2006/relationships/vmlDrawing"/><Relationship Id="rId4" Target="../ctrlProps/ctrlProp18.xml" Type="http://schemas.openxmlformats.org/officeDocument/2006/relationships/ctrlProp"/></Relationships>
</file>

<file path=xl/worksheets/_rels/sheet14.xml.rels><?xml version="1.0" encoding="UTF-8" standalone="yes"?><Relationships xmlns="http://schemas.openxmlformats.org/package/2006/relationships"><Relationship Id="rId1" Target="https://www.mhlw.go.jp/stf/seisakunitsuite/bunya/0000100266.html" TargetMode="External" Type="http://schemas.openxmlformats.org/officeDocument/2006/relationships/hyperlink"/><Relationship Id="rId2"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https://wakamono-koyou-sokushin.mhlw.go.jp/search/service/shinseishotop.action" TargetMode="External" Type="http://schemas.openxmlformats.org/officeDocument/2006/relationships/hyperlink"/><Relationship Id="rId2" Target="https://www.mhlw.go.jp/stf/seisakunitsuite/bunya/0000100266.html" TargetMode="External" Type="http://schemas.openxmlformats.org/officeDocument/2006/relationships/hyperlink"/><Relationship Id="rId3" Target="https://jsite.mhlw.go.jp/niigata-hellowork/youthyell_001.html" TargetMode="External" Type="http://schemas.openxmlformats.org/officeDocument/2006/relationships/hyperlink"/><Relationship Id="rId4" Target="../printerSettings/printerSettings2.bin" Type="http://schemas.openxmlformats.org/officeDocument/2006/relationships/printerSettings"/><Relationship Id="rId5"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O38"/>
  <sheetViews>
    <sheetView showGridLines="0" topLeftCell="A7" workbookViewId="0">
      <selection activeCell="D21" sqref="D21"/>
    </sheetView>
  </sheetViews>
  <sheetFormatPr defaultColWidth="9" defaultRowHeight="18.75"/>
  <cols>
    <col min="1" max="1" width="3.875" style="67" customWidth="1"/>
    <col min="2" max="2" width="3.625" style="67" customWidth="1"/>
    <col min="3" max="3" width="23.25" style="67" customWidth="1"/>
    <col min="4" max="4" width="13.875" style="67" customWidth="1"/>
    <col min="5" max="5" width="4.25" style="67" customWidth="1"/>
    <col min="6" max="6" width="13.875" style="67" customWidth="1"/>
    <col min="7" max="8" width="4.375" style="67" customWidth="1"/>
    <col min="9" max="9" width="11.5" style="67" bestFit="1" customWidth="1"/>
    <col min="10" max="10" width="9" style="67"/>
    <col min="11" max="12" width="9" style="67" customWidth="1"/>
    <col min="13" max="13" width="27.5" style="67" customWidth="1"/>
    <col min="14" max="15" width="7" style="67" customWidth="1"/>
    <col min="16" max="16384" width="9" style="67"/>
  </cols>
  <sheetData>
    <row r="1" spans="1:15" s="70" customFormat="1" ht="34.5" customHeight="1">
      <c r="A1" s="132" t="s">
        <v>0</v>
      </c>
      <c r="K1" t="s">
        <v>1</v>
      </c>
      <c r="L1" t="s">
        <v>2</v>
      </c>
      <c r="M1" t="s">
        <v>3</v>
      </c>
      <c r="N1" t="s">
        <v>718</v>
      </c>
      <c r="O1" t="s">
        <v>757</v>
      </c>
    </row>
    <row r="2" spans="1:15">
      <c r="A2" s="133" t="s">
        <v>4</v>
      </c>
      <c r="K2" t="s">
        <v>5</v>
      </c>
      <c r="L2" t="s">
        <v>6</v>
      </c>
      <c r="M2" t="s">
        <v>7</v>
      </c>
      <c r="N2" t="s">
        <v>719</v>
      </c>
      <c r="O2" t="s">
        <v>758</v>
      </c>
    </row>
    <row r="3" spans="1:15">
      <c r="A3" s="133" t="s">
        <v>8</v>
      </c>
      <c r="K3" t="s">
        <v>9</v>
      </c>
      <c r="L3"/>
      <c r="M3"/>
      <c r="N3"/>
    </row>
    <row r="4" spans="1:15">
      <c r="K4"/>
      <c r="L4"/>
      <c r="M4"/>
      <c r="N4"/>
    </row>
    <row r="5" spans="1:15">
      <c r="B5" s="66">
        <v>1</v>
      </c>
      <c r="C5" s="66" t="s">
        <v>10</v>
      </c>
    </row>
    <row r="6" spans="1:15" ht="26.25" customHeight="1">
      <c r="B6" s="495" t="s">
        <v>11</v>
      </c>
      <c r="C6" s="496"/>
      <c r="D6" s="485"/>
      <c r="E6" s="486"/>
      <c r="F6" s="486"/>
      <c r="G6" s="72" t="s">
        <v>12</v>
      </c>
    </row>
    <row r="7" spans="1:15" ht="26.25" customHeight="1">
      <c r="B7" s="497"/>
      <c r="C7" s="498"/>
      <c r="D7" s="493"/>
      <c r="E7" s="494"/>
      <c r="F7" s="494"/>
      <c r="H7" s="71" t="s">
        <v>13</v>
      </c>
    </row>
    <row r="9" spans="1:15">
      <c r="B9" s="66">
        <v>2</v>
      </c>
      <c r="C9" s="66" t="s">
        <v>14</v>
      </c>
    </row>
    <row r="10" spans="1:15" ht="41.25" customHeight="1">
      <c r="B10" s="487" t="s">
        <v>15</v>
      </c>
      <c r="C10" s="488"/>
      <c r="D10" s="108"/>
      <c r="E10" s="72" t="s">
        <v>12</v>
      </c>
      <c r="F10" s="71" t="str">
        <f>IF(nendojime&gt;sinseibi,"ERROR:直近事業年度末日より後の日付を入力して下さい。","")</f>
        <v>ERROR:直近事業年度末日より後の日付を入力して下さい。</v>
      </c>
    </row>
    <row r="12" spans="1:15">
      <c r="B12" s="66">
        <v>3</v>
      </c>
      <c r="C12" s="66" t="s">
        <v>16</v>
      </c>
    </row>
    <row r="13" spans="1:15">
      <c r="C13" s="82" t="s">
        <v>17</v>
      </c>
      <c r="D13" s="67" t="s">
        <v>18</v>
      </c>
    </row>
    <row r="14" spans="1:15">
      <c r="B14" s="68"/>
      <c r="C14" s="68"/>
      <c r="D14" s="67" t="s">
        <v>19</v>
      </c>
    </row>
    <row r="15" spans="1:15" ht="41.25" customHeight="1">
      <c r="B15" s="487" t="s">
        <v>20</v>
      </c>
      <c r="C15" s="488"/>
      <c r="D15" s="108">
        <v>46112</v>
      </c>
      <c r="E15" s="72" t="s">
        <v>12</v>
      </c>
      <c r="F15" s="71" t="str">
        <f>IF(D15&gt;sinseibi,"ERROR:申請日より前の日付を入力して下さい。","")</f>
        <v>ERROR:申請日より前の日付を入力して下さい。</v>
      </c>
    </row>
    <row r="17" spans="2:8">
      <c r="B17" s="66">
        <v>4</v>
      </c>
      <c r="C17" s="66" t="s">
        <v>21</v>
      </c>
    </row>
    <row r="18" spans="2:8">
      <c r="C18" s="67" t="s">
        <v>22</v>
      </c>
    </row>
    <row r="19" spans="2:8" ht="41.25" customHeight="1">
      <c r="B19" s="487" t="s">
        <v>23</v>
      </c>
      <c r="C19" s="488"/>
      <c r="D19" s="108">
        <v>46112</v>
      </c>
      <c r="E19" s="72" t="s">
        <v>12</v>
      </c>
      <c r="F19" s="71" t="str">
        <f>IF(AND(simebi&gt;=nendojime,simebi&lt;EDATE(nendojime,1)),"","ERROR:３の日付直後の賃金締日を入力して下さい。")</f>
        <v/>
      </c>
    </row>
    <row r="21" spans="2:8">
      <c r="B21" s="66">
        <v>5</v>
      </c>
      <c r="C21" s="66" t="s">
        <v>24</v>
      </c>
    </row>
    <row r="22" spans="2:8" ht="38.25" customHeight="1">
      <c r="B22" s="489" t="s">
        <v>25</v>
      </c>
      <c r="C22" s="490"/>
      <c r="D22" s="272">
        <f>IF($D$15="",day_kari,$D$15+1)</f>
        <v>46113</v>
      </c>
      <c r="E22" s="69" t="s">
        <v>26</v>
      </c>
      <c r="F22" s="273">
        <f>IF($D$15="",day_kari,EDATE(D15,12))</f>
        <v>46477</v>
      </c>
    </row>
    <row r="23" spans="2:8" ht="27.75" customHeight="1">
      <c r="B23" s="491" t="s">
        <v>27</v>
      </c>
      <c r="C23" s="492"/>
      <c r="D23" s="112"/>
      <c r="E23" s="113"/>
      <c r="F23" s="114"/>
    </row>
    <row r="24" spans="2:8" ht="38.25" customHeight="1">
      <c r="B24" s="109"/>
      <c r="C24" s="110" t="s">
        <v>28</v>
      </c>
      <c r="D24" s="272">
        <f>IF($D$15="",day_kari,EDATE(D22,-12))</f>
        <v>45748</v>
      </c>
      <c r="E24" s="274" t="s">
        <v>26</v>
      </c>
      <c r="F24" s="273">
        <f>IF($D$15="",day_kari,$D$15)</f>
        <v>46112</v>
      </c>
    </row>
    <row r="25" spans="2:8" ht="38.25" customHeight="1">
      <c r="B25" s="109"/>
      <c r="C25" s="110" t="s">
        <v>29</v>
      </c>
      <c r="D25" s="272">
        <f>IF($D$15="",day_kari,EDATE(D22,-36))</f>
        <v>45017</v>
      </c>
      <c r="E25" s="274" t="s">
        <v>26</v>
      </c>
      <c r="F25" s="273">
        <f>IF($D$15="",day_kari,$D$15)</f>
        <v>46112</v>
      </c>
    </row>
    <row r="26" spans="2:8" ht="38.25" customHeight="1">
      <c r="B26" s="111"/>
      <c r="C26" s="110" t="s">
        <v>30</v>
      </c>
      <c r="D26" s="272">
        <f>IF(simebi="",day_kari,EDATE(F26,-12)+1)</f>
        <v>45748</v>
      </c>
      <c r="E26" s="274" t="s">
        <v>26</v>
      </c>
      <c r="F26" s="273">
        <f>IF(simebi="",day_kari,simebi)</f>
        <v>46112</v>
      </c>
    </row>
    <row r="28" spans="2:8">
      <c r="B28" s="66">
        <v>6</v>
      </c>
      <c r="C28" s="66" t="s">
        <v>31</v>
      </c>
    </row>
    <row r="29" spans="2:8">
      <c r="C29" s="67" t="s">
        <v>32</v>
      </c>
    </row>
    <row r="30" spans="2:8" ht="29.25" customHeight="1">
      <c r="B30" s="484" t="s">
        <v>28</v>
      </c>
      <c r="C30" s="484"/>
      <c r="D30" s="272">
        <f>nendo1_1</f>
        <v>45748</v>
      </c>
      <c r="E30" s="69" t="s">
        <v>26</v>
      </c>
      <c r="F30" s="273">
        <f>nendo1_2</f>
        <v>46112</v>
      </c>
      <c r="G30" s="107"/>
      <c r="H30" s="71" t="str">
        <f>IF(COUNTA($G$30:$G$31)=2,"ERROR:どちらかひとつを選択してください","")</f>
        <v/>
      </c>
    </row>
    <row r="31" spans="2:8" ht="29.25" customHeight="1">
      <c r="B31" s="484" t="s">
        <v>30</v>
      </c>
      <c r="C31" s="484"/>
      <c r="D31" s="272">
        <f>simebi_1</f>
        <v>45748</v>
      </c>
      <c r="E31" s="69" t="s">
        <v>26</v>
      </c>
      <c r="F31" s="273">
        <f>simebi_2</f>
        <v>46112</v>
      </c>
      <c r="G31" s="107"/>
      <c r="H31" s="71"/>
    </row>
    <row r="32" spans="2:8" hidden="1">
      <c r="D32" s="81">
        <f>IF($G$30&lt;&gt;"",D30,D31)</f>
        <v>45748</v>
      </c>
      <c r="F32" s="81">
        <f>IF($G$30&lt;&gt;"",F30,F31)</f>
        <v>46112</v>
      </c>
    </row>
    <row r="34" spans="2:8">
      <c r="B34" s="66">
        <v>7</v>
      </c>
      <c r="C34" s="66" t="s">
        <v>722</v>
      </c>
    </row>
    <row r="35" spans="2:8">
      <c r="C35" s="67" t="s">
        <v>32</v>
      </c>
    </row>
    <row r="36" spans="2:8" ht="29.25" customHeight="1">
      <c r="B36" s="484" t="s">
        <v>28</v>
      </c>
      <c r="C36" s="484"/>
      <c r="D36" s="272">
        <f>nendo1_1</f>
        <v>45748</v>
      </c>
      <c r="E36" s="69" t="s">
        <v>26</v>
      </c>
      <c r="F36" s="273">
        <f>nendo1_2</f>
        <v>46112</v>
      </c>
      <c r="G36" s="107"/>
      <c r="H36" s="71" t="str">
        <f>IF(COUNTA($G$30:$G$31)=2,"ERROR:どちらかひとつを選択してください","")</f>
        <v/>
      </c>
    </row>
    <row r="37" spans="2:8" ht="29.25" customHeight="1">
      <c r="B37" s="484" t="s">
        <v>30</v>
      </c>
      <c r="C37" s="484"/>
      <c r="D37" s="272">
        <f>simebi_1</f>
        <v>45748</v>
      </c>
      <c r="E37" s="69" t="s">
        <v>26</v>
      </c>
      <c r="F37" s="273">
        <f>simebi_2</f>
        <v>46112</v>
      </c>
      <c r="G37" s="107"/>
      <c r="H37" s="71"/>
    </row>
    <row r="38" spans="2:8" hidden="1">
      <c r="D38" s="81">
        <f>IF($G$36&lt;&gt;"",D36,D37)</f>
        <v>45748</v>
      </c>
      <c r="F38" s="81">
        <f>IF($G$36&lt;&gt;"",F36,F37)</f>
        <v>46112</v>
      </c>
    </row>
  </sheetData>
  <sheetProtection selectLockedCells="1"/>
  <mergeCells count="12">
    <mergeCell ref="B36:C36"/>
    <mergeCell ref="B37:C37"/>
    <mergeCell ref="B30:C30"/>
    <mergeCell ref="B31:C31"/>
    <mergeCell ref="D6:F6"/>
    <mergeCell ref="B15:C15"/>
    <mergeCell ref="B19:C19"/>
    <mergeCell ref="B22:C22"/>
    <mergeCell ref="B23:C23"/>
    <mergeCell ref="D7:F7"/>
    <mergeCell ref="B6:C7"/>
    <mergeCell ref="B10:C10"/>
  </mergeCells>
  <phoneticPr fontId="3"/>
  <dataValidations count="4">
    <dataValidation imeMode="on" allowBlank="1" showInputMessage="1" showErrorMessage="1" sqref="D6:F7" xr:uid="{00000000-0002-0000-0000-000000000000}"/>
    <dataValidation type="date" imeMode="off" allowBlank="1" showInputMessage="1" showErrorMessage="1" errorTitle="無効な日付の入力" error="「2099/3/31」のように、半角で西暦/月/日を入力してください。" promptTitle="日付の入力" prompt="「2999/4/1」のように日付形式で入力して下さい。" sqref="D10 D15" xr:uid="{00000000-0002-0000-0000-000001000000}">
      <formula1>1</formula1>
      <formula2>146463</formula2>
    </dataValidation>
    <dataValidation type="list" allowBlank="1" showInputMessage="1" showErrorMessage="1" sqref="G30:G31 G36:G37" xr:uid="{00000000-0002-0000-0000-000002000000}">
      <formula1>"○"</formula1>
    </dataValidation>
    <dataValidation type="date" imeMode="off" allowBlank="1" showErrorMessage="1" errorTitle="無効な日付の入力" error="「2099/3/31」のように、半角で西暦/月/日を入力してください。" promptTitle="日付の入力" prompt="「2999/4/1」のように日付形式で入力して下さい。" sqref="D19" xr:uid="{00000000-0002-0000-0000-000003000000}">
      <formula1>1</formula1>
      <formula2>146463</formula2>
    </dataValidation>
  </dataValidation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D20"/>
  <sheetViews>
    <sheetView topLeftCell="A13" zoomScaleNormal="100" workbookViewId="0">
      <selection activeCell="P54" sqref="J1:P1048576"/>
    </sheetView>
  </sheetViews>
  <sheetFormatPr defaultColWidth="2.5" defaultRowHeight="12" customHeight="1"/>
  <cols>
    <col min="1" max="30" width="2.875" style="11" bestFit="1" customWidth="1"/>
    <col min="31" max="31" width="3.875" style="11" bestFit="1" customWidth="1"/>
    <col min="32" max="32" width="2.5" style="11" bestFit="1"/>
    <col min="33" max="16384" width="2.5" style="11"/>
  </cols>
  <sheetData>
    <row r="1" spans="1:30" ht="15" customHeight="1">
      <c r="A1" s="716"/>
      <c r="B1" s="716"/>
      <c r="C1" s="716"/>
      <c r="D1" s="716"/>
      <c r="E1" s="716"/>
      <c r="F1" s="716"/>
      <c r="G1" s="716"/>
      <c r="H1" s="716"/>
      <c r="I1" s="716"/>
      <c r="J1" s="716"/>
      <c r="K1" s="716"/>
      <c r="L1" s="716"/>
      <c r="M1" s="716"/>
      <c r="N1" s="716"/>
      <c r="O1" s="716"/>
      <c r="P1" s="716"/>
      <c r="Q1" s="716"/>
      <c r="R1" s="716"/>
      <c r="S1" s="716"/>
      <c r="T1" s="716"/>
      <c r="U1" s="716"/>
      <c r="V1" s="716"/>
      <c r="W1" s="716"/>
      <c r="X1" s="716"/>
      <c r="Y1" s="716"/>
      <c r="Z1" s="716"/>
      <c r="AA1" s="716"/>
      <c r="AB1" s="716"/>
      <c r="AC1" s="716"/>
      <c r="AD1" s="716"/>
    </row>
    <row r="2" spans="1:30" ht="15" customHeight="1">
      <c r="A2" s="719" t="s">
        <v>363</v>
      </c>
      <c r="B2" s="719"/>
      <c r="C2" s="719"/>
      <c r="D2" s="719"/>
      <c r="E2" s="719"/>
      <c r="F2" s="719"/>
      <c r="G2" s="719"/>
      <c r="H2" s="719"/>
      <c r="I2" s="719"/>
      <c r="J2" s="719"/>
      <c r="K2" s="719"/>
      <c r="L2" s="719"/>
      <c r="M2" s="719"/>
      <c r="N2" s="719"/>
      <c r="O2" s="719"/>
      <c r="P2" s="719"/>
      <c r="Q2" s="719"/>
      <c r="R2" s="719"/>
      <c r="S2" s="719"/>
      <c r="T2" s="719"/>
      <c r="U2" s="719"/>
      <c r="V2" s="719"/>
      <c r="W2" s="719"/>
      <c r="X2" s="719"/>
      <c r="Y2" s="719"/>
      <c r="Z2" s="719"/>
      <c r="AA2" s="719"/>
      <c r="AB2" s="719"/>
      <c r="AC2" s="719"/>
      <c r="AD2" s="719"/>
    </row>
    <row r="3" spans="1:30" ht="15" customHeight="1">
      <c r="A3" s="716" t="s">
        <v>364</v>
      </c>
      <c r="B3" s="716"/>
      <c r="C3" s="716"/>
      <c r="D3" s="716"/>
      <c r="E3" s="716"/>
      <c r="F3" s="716"/>
      <c r="G3" s="716"/>
      <c r="H3" s="716"/>
      <c r="I3" s="716"/>
      <c r="J3" s="716"/>
      <c r="K3" s="716"/>
      <c r="L3" s="716"/>
      <c r="M3" s="716"/>
      <c r="N3" s="716"/>
      <c r="O3" s="716"/>
      <c r="P3" s="716"/>
      <c r="Q3" s="716"/>
      <c r="R3" s="716"/>
      <c r="S3" s="716"/>
      <c r="T3" s="716"/>
      <c r="U3" s="716"/>
      <c r="V3" s="716"/>
      <c r="W3" s="716"/>
      <c r="X3" s="716"/>
      <c r="Y3" s="716"/>
      <c r="Z3" s="716"/>
      <c r="AA3" s="716"/>
      <c r="AB3" s="716"/>
      <c r="AC3" s="716"/>
      <c r="AD3" s="716"/>
    </row>
    <row r="4" spans="1:30" customFormat="1" ht="14.25" customHeight="1">
      <c r="B4" s="3"/>
      <c r="C4" s="3"/>
      <c r="D4" s="3"/>
      <c r="E4" s="11"/>
      <c r="F4" s="11"/>
      <c r="Q4" s="720" t="str">
        <f>IF(jigyousyo2="","事業主の氏名又は名称　　"&amp;jigyousyo1,jigyousyo2)</f>
        <v>事業主の氏名又は名称　　</v>
      </c>
      <c r="R4" s="720"/>
      <c r="S4" s="720"/>
      <c r="T4" s="720"/>
      <c r="U4" s="720"/>
      <c r="V4" s="720"/>
      <c r="W4" s="720"/>
      <c r="X4" s="720"/>
      <c r="Y4" s="720"/>
      <c r="Z4" s="720"/>
      <c r="AA4" s="720"/>
      <c r="AB4" s="720"/>
      <c r="AC4" s="720"/>
      <c r="AD4" s="720"/>
    </row>
    <row r="5" spans="1:30" customFormat="1" ht="14.25" customHeight="1">
      <c r="B5" s="3"/>
      <c r="C5" s="3"/>
      <c r="D5" s="3"/>
      <c r="E5" s="11"/>
      <c r="F5" s="11"/>
      <c r="Q5" s="721" t="str">
        <f>IF(jigyousyo2="","",jigyousyo2)</f>
        <v/>
      </c>
      <c r="R5" s="721"/>
      <c r="S5" s="721"/>
      <c r="T5" s="721"/>
      <c r="U5" s="721"/>
      <c r="V5" s="721"/>
      <c r="W5" s="721"/>
      <c r="X5" s="721"/>
      <c r="Y5" s="721"/>
      <c r="Z5" s="721"/>
      <c r="AA5" s="721"/>
      <c r="AB5" s="721"/>
      <c r="AC5" s="721"/>
      <c r="AD5" s="721"/>
    </row>
    <row r="6" spans="1:30" ht="30" customHeight="1">
      <c r="A6" s="716"/>
      <c r="B6" s="716"/>
      <c r="C6" s="716"/>
      <c r="D6" s="716"/>
      <c r="E6" s="716"/>
      <c r="F6" s="716"/>
      <c r="G6" s="716"/>
      <c r="H6" s="716"/>
      <c r="I6" s="716"/>
      <c r="J6" s="716"/>
      <c r="K6" s="716"/>
      <c r="L6" s="716"/>
      <c r="M6" s="716"/>
      <c r="N6" s="716"/>
      <c r="O6" s="716"/>
      <c r="P6" s="716"/>
      <c r="Q6" s="716"/>
      <c r="R6" s="716"/>
      <c r="S6" s="716"/>
      <c r="T6" s="716"/>
      <c r="U6" s="716"/>
      <c r="V6" s="716"/>
      <c r="W6" s="716"/>
      <c r="X6" s="716"/>
      <c r="Y6" s="716"/>
      <c r="Z6" s="716"/>
      <c r="AA6" s="716"/>
      <c r="AB6" s="716"/>
      <c r="AC6" s="716"/>
      <c r="AD6" s="716"/>
    </row>
    <row r="7" spans="1:30" ht="15" customHeight="1">
      <c r="A7" s="668" t="s">
        <v>365</v>
      </c>
      <c r="B7" s="668"/>
      <c r="C7" s="668"/>
      <c r="D7" s="668"/>
      <c r="E7" s="668"/>
      <c r="F7" s="668"/>
      <c r="G7" s="668"/>
      <c r="H7" s="668"/>
      <c r="I7" s="668"/>
      <c r="J7" s="668"/>
      <c r="K7" s="668"/>
      <c r="L7" s="668"/>
      <c r="M7" s="668"/>
      <c r="N7" s="668"/>
      <c r="O7" s="668"/>
      <c r="P7" s="668"/>
      <c r="Q7" s="668"/>
      <c r="R7" s="668"/>
      <c r="S7" s="668"/>
      <c r="T7" s="668"/>
      <c r="U7" s="668"/>
      <c r="V7" s="668"/>
      <c r="W7" s="668"/>
      <c r="X7" s="668"/>
      <c r="Y7" s="668"/>
      <c r="Z7" s="668"/>
      <c r="AA7" s="668"/>
      <c r="AB7" s="668"/>
      <c r="AC7" s="668"/>
      <c r="AD7" s="668"/>
    </row>
    <row r="8" spans="1:30" ht="15" customHeight="1">
      <c r="A8" s="716"/>
      <c r="B8" s="716"/>
      <c r="C8" s="716"/>
      <c r="D8" s="716"/>
      <c r="E8" s="716"/>
      <c r="F8" s="716"/>
      <c r="G8" s="716"/>
      <c r="H8" s="716"/>
      <c r="I8" s="716"/>
      <c r="J8" s="716"/>
      <c r="K8" s="716"/>
      <c r="L8" s="716"/>
      <c r="M8" s="716"/>
      <c r="N8" s="716"/>
      <c r="O8" s="716"/>
      <c r="P8" s="716"/>
      <c r="Q8" s="716"/>
      <c r="R8" s="716"/>
      <c r="S8" s="716"/>
      <c r="T8" s="716"/>
      <c r="U8" s="716"/>
      <c r="V8" s="717"/>
      <c r="W8" s="717"/>
      <c r="X8" s="717"/>
      <c r="Y8" s="717"/>
      <c r="Z8" s="717"/>
      <c r="AA8" s="717"/>
      <c r="AB8" s="717"/>
      <c r="AC8" s="717"/>
      <c r="AD8" s="716"/>
    </row>
    <row r="9" spans="1:30" ht="30" customHeight="1">
      <c r="A9" s="718" t="s">
        <v>366</v>
      </c>
      <c r="B9" s="716"/>
      <c r="C9" s="716"/>
      <c r="D9" s="716"/>
      <c r="E9" s="716"/>
      <c r="F9" s="716"/>
      <c r="G9" s="716"/>
      <c r="H9" s="716"/>
      <c r="I9" s="716"/>
      <c r="J9" s="716"/>
      <c r="K9" s="716"/>
      <c r="L9" s="716"/>
      <c r="M9" s="716"/>
      <c r="N9" s="716"/>
      <c r="O9" s="716"/>
      <c r="P9" s="716"/>
      <c r="Q9" s="716"/>
      <c r="R9" s="716"/>
      <c r="S9" s="716"/>
      <c r="T9" s="716"/>
      <c r="U9" s="716"/>
      <c r="V9" s="716"/>
      <c r="W9" s="716"/>
      <c r="X9" s="716"/>
      <c r="Y9" s="716"/>
      <c r="Z9" s="716"/>
      <c r="AA9" s="716"/>
      <c r="AB9" s="716"/>
      <c r="AC9" s="716"/>
      <c r="AD9" s="716"/>
    </row>
    <row r="10" spans="1:30" ht="15" customHeight="1">
      <c r="A10" s="719"/>
      <c r="B10" s="719"/>
      <c r="C10" s="719"/>
      <c r="D10" s="719"/>
      <c r="E10" s="719"/>
      <c r="F10" s="719"/>
      <c r="G10" s="719"/>
      <c r="H10" s="719"/>
      <c r="I10" s="719"/>
      <c r="J10" s="719"/>
      <c r="K10" s="719"/>
      <c r="L10" s="719"/>
      <c r="M10" s="719"/>
      <c r="N10" s="719"/>
      <c r="O10" s="719"/>
      <c r="P10" s="719"/>
      <c r="Q10" s="719"/>
      <c r="R10" s="719"/>
      <c r="S10" s="719"/>
      <c r="T10" s="719"/>
      <c r="U10" s="719"/>
      <c r="V10" s="719"/>
      <c r="W10" s="719"/>
      <c r="X10" s="719"/>
      <c r="Y10" s="719"/>
      <c r="Z10" s="719"/>
      <c r="AA10" s="719"/>
      <c r="AB10" s="719"/>
      <c r="AC10" s="719"/>
      <c r="AD10" s="719"/>
    </row>
    <row r="11" spans="1:30" ht="15" customHeight="1">
      <c r="A11" s="722"/>
      <c r="B11" s="723"/>
      <c r="C11" s="723"/>
      <c r="D11" s="723"/>
      <c r="E11" s="723"/>
      <c r="F11" s="723"/>
      <c r="G11" s="723"/>
      <c r="H11" s="723"/>
      <c r="I11" s="723"/>
      <c r="J11" s="723"/>
      <c r="K11" s="723"/>
      <c r="L11" s="723"/>
      <c r="M11" s="723"/>
      <c r="N11" s="723"/>
      <c r="O11" s="723"/>
      <c r="P11" s="723"/>
      <c r="Q11" s="723"/>
      <c r="R11" s="723"/>
      <c r="S11" s="723"/>
      <c r="T11" s="723"/>
      <c r="U11" s="723"/>
      <c r="V11" s="723"/>
      <c r="W11" s="723"/>
      <c r="X11" s="723"/>
      <c r="Y11" s="723"/>
      <c r="Z11" s="723"/>
      <c r="AA11" s="723"/>
      <c r="AB11" s="723"/>
      <c r="AC11" s="723"/>
      <c r="AD11" s="724"/>
    </row>
    <row r="12" spans="1:30" ht="15" customHeight="1">
      <c r="A12" s="725" t="s">
        <v>367</v>
      </c>
      <c r="B12" s="726"/>
      <c r="C12" s="726"/>
      <c r="D12" s="726"/>
      <c r="E12" s="726"/>
      <c r="F12" s="726"/>
      <c r="G12" s="726"/>
      <c r="H12" s="726"/>
      <c r="I12" s="726"/>
      <c r="J12" s="726"/>
      <c r="K12" s="726"/>
      <c r="L12" s="726"/>
      <c r="M12" s="726"/>
      <c r="N12" s="726"/>
      <c r="O12" s="726"/>
      <c r="P12" s="726"/>
      <c r="Q12" s="726"/>
      <c r="R12" s="726"/>
      <c r="S12" s="726"/>
      <c r="T12" s="726"/>
      <c r="U12" s="726"/>
      <c r="V12" s="726"/>
      <c r="W12" s="726"/>
      <c r="X12" s="726"/>
      <c r="Y12" s="726"/>
      <c r="Z12" s="726"/>
      <c r="AA12" s="726"/>
      <c r="AB12" s="726"/>
      <c r="AC12" s="726"/>
      <c r="AD12" s="727"/>
    </row>
    <row r="13" spans="1:30" ht="103.5" customHeight="1">
      <c r="A13" s="16"/>
      <c r="B13" s="17"/>
      <c r="C13" s="728" t="s">
        <v>368</v>
      </c>
      <c r="D13" s="728"/>
      <c r="E13" s="728"/>
      <c r="F13" s="728"/>
      <c r="G13" s="728"/>
      <c r="H13" s="728"/>
      <c r="I13" s="728"/>
      <c r="J13" s="728"/>
      <c r="K13" s="728"/>
      <c r="L13" s="728"/>
      <c r="M13" s="728"/>
      <c r="N13" s="728"/>
      <c r="O13" s="728"/>
      <c r="P13" s="729" t="s">
        <v>369</v>
      </c>
      <c r="Q13" s="730"/>
      <c r="R13" s="730"/>
      <c r="S13" s="730"/>
      <c r="T13" s="730"/>
      <c r="U13" s="730"/>
      <c r="V13" s="730"/>
      <c r="W13" s="730"/>
      <c r="X13" s="730"/>
      <c r="Y13" s="730"/>
      <c r="Z13" s="730"/>
      <c r="AA13" s="730"/>
      <c r="AB13" s="730"/>
      <c r="AC13" s="17"/>
      <c r="AD13" s="18"/>
    </row>
    <row r="14" spans="1:30" ht="45" customHeight="1">
      <c r="A14" s="16"/>
      <c r="B14" s="17"/>
      <c r="C14" s="734"/>
      <c r="D14" s="734"/>
      <c r="E14" s="734"/>
      <c r="F14" s="734"/>
      <c r="G14" s="734"/>
      <c r="H14" s="734"/>
      <c r="I14" s="734"/>
      <c r="J14" s="734"/>
      <c r="K14" s="734"/>
      <c r="L14" s="734"/>
      <c r="M14" s="734"/>
      <c r="N14" s="734"/>
      <c r="O14" s="734"/>
      <c r="P14" s="735"/>
      <c r="Q14" s="736"/>
      <c r="R14" s="737"/>
      <c r="S14" s="731"/>
      <c r="T14" s="732"/>
      <c r="U14" s="732"/>
      <c r="V14" s="732"/>
      <c r="W14" s="732"/>
      <c r="X14" s="732"/>
      <c r="Y14" s="732"/>
      <c r="Z14" s="732"/>
      <c r="AA14" s="732"/>
      <c r="AB14" s="733"/>
      <c r="AC14" s="17"/>
      <c r="AD14" s="18"/>
    </row>
    <row r="15" spans="1:30" ht="23.25" customHeight="1">
      <c r="A15" s="725" t="s">
        <v>370</v>
      </c>
      <c r="B15" s="726"/>
      <c r="C15" s="726"/>
      <c r="D15" s="726"/>
      <c r="E15" s="726"/>
      <c r="F15" s="726"/>
      <c r="G15" s="726"/>
      <c r="H15" s="726"/>
      <c r="I15" s="726"/>
      <c r="J15" s="726"/>
      <c r="K15" s="726"/>
      <c r="L15" s="726"/>
      <c r="M15" s="726"/>
      <c r="N15" s="726"/>
      <c r="O15" s="726"/>
      <c r="P15" s="726"/>
      <c r="Q15" s="726"/>
      <c r="R15" s="726"/>
      <c r="S15" s="726"/>
      <c r="T15" s="726"/>
      <c r="U15" s="726"/>
      <c r="V15" s="726"/>
      <c r="W15" s="726"/>
      <c r="X15" s="726"/>
      <c r="Y15" s="726"/>
      <c r="Z15" s="726"/>
      <c r="AA15" s="726"/>
      <c r="AB15" s="726"/>
      <c r="AC15" s="726"/>
      <c r="AD15" s="727"/>
    </row>
    <row r="16" spans="1:30" ht="23.25" customHeight="1">
      <c r="A16" s="725"/>
      <c r="B16" s="726"/>
      <c r="C16" s="726"/>
      <c r="D16" s="726"/>
      <c r="E16" s="726"/>
      <c r="F16" s="726"/>
      <c r="G16" s="726"/>
      <c r="H16" s="726"/>
      <c r="I16" s="726"/>
      <c r="J16" s="726"/>
      <c r="K16" s="726"/>
      <c r="L16" s="726"/>
      <c r="M16" s="726"/>
      <c r="N16" s="726"/>
      <c r="O16" s="726"/>
      <c r="P16" s="726"/>
      <c r="Q16" s="726"/>
      <c r="R16" s="726"/>
      <c r="S16" s="726"/>
      <c r="T16" s="726"/>
      <c r="U16" s="726"/>
      <c r="V16" s="726"/>
      <c r="W16" s="726"/>
      <c r="X16" s="726"/>
      <c r="Y16" s="726"/>
      <c r="Z16" s="726"/>
      <c r="AA16" s="726"/>
      <c r="AB16" s="726"/>
      <c r="AC16" s="726"/>
      <c r="AD16" s="727"/>
    </row>
    <row r="17" spans="1:30" ht="60.75" customHeight="1">
      <c r="A17" s="16"/>
      <c r="B17" s="17"/>
      <c r="C17" s="741" t="s">
        <v>371</v>
      </c>
      <c r="D17" s="741"/>
      <c r="E17" s="741"/>
      <c r="F17" s="741"/>
      <c r="G17" s="741"/>
      <c r="H17" s="741"/>
      <c r="I17" s="741"/>
      <c r="J17" s="741"/>
      <c r="K17" s="741"/>
      <c r="L17" s="741"/>
      <c r="M17" s="741"/>
      <c r="N17" s="741"/>
      <c r="O17" s="741"/>
      <c r="P17" s="742" t="s">
        <v>372</v>
      </c>
      <c r="Q17" s="743"/>
      <c r="R17" s="743"/>
      <c r="S17" s="743"/>
      <c r="T17" s="743"/>
      <c r="U17" s="743"/>
      <c r="V17" s="743"/>
      <c r="W17" s="743"/>
      <c r="X17" s="743"/>
      <c r="Y17" s="743"/>
      <c r="Z17" s="743"/>
      <c r="AA17" s="743"/>
      <c r="AB17" s="743"/>
      <c r="AC17" s="17"/>
      <c r="AD17" s="18"/>
    </row>
    <row r="18" spans="1:30" ht="30" customHeight="1">
      <c r="A18" s="16"/>
      <c r="B18" s="17"/>
      <c r="C18" s="734"/>
      <c r="D18" s="734"/>
      <c r="E18" s="734"/>
      <c r="F18" s="734"/>
      <c r="G18" s="734"/>
      <c r="H18" s="734"/>
      <c r="I18" s="734"/>
      <c r="J18" s="734"/>
      <c r="K18" s="734"/>
      <c r="L18" s="734"/>
      <c r="M18" s="734"/>
      <c r="N18" s="734"/>
      <c r="O18" s="734"/>
      <c r="P18" s="734"/>
      <c r="Q18" s="734"/>
      <c r="R18" s="734"/>
      <c r="S18" s="734"/>
      <c r="T18" s="734"/>
      <c r="U18" s="734"/>
      <c r="V18" s="734"/>
      <c r="W18" s="734"/>
      <c r="X18" s="734"/>
      <c r="Y18" s="734"/>
      <c r="Z18" s="734"/>
      <c r="AA18" s="734"/>
      <c r="AB18" s="734"/>
      <c r="AC18" s="17"/>
      <c r="AD18" s="18"/>
    </row>
    <row r="19" spans="1:30" ht="30" customHeight="1">
      <c r="A19" s="744" t="s">
        <v>373</v>
      </c>
      <c r="B19" s="745"/>
      <c r="C19" s="745"/>
      <c r="D19" s="745"/>
      <c r="E19" s="745"/>
      <c r="F19" s="745"/>
      <c r="G19" s="745"/>
      <c r="H19" s="745"/>
      <c r="I19" s="745"/>
      <c r="J19" s="745"/>
      <c r="K19" s="745"/>
      <c r="L19" s="745"/>
      <c r="M19" s="745"/>
      <c r="N19" s="745"/>
      <c r="O19" s="745"/>
      <c r="P19" s="745"/>
      <c r="Q19" s="745"/>
      <c r="R19" s="745"/>
      <c r="S19" s="745"/>
      <c r="T19" s="745"/>
      <c r="U19" s="745"/>
      <c r="V19" s="745"/>
      <c r="W19" s="745"/>
      <c r="X19" s="745"/>
      <c r="Y19" s="745"/>
      <c r="Z19" s="745"/>
      <c r="AA19" s="745"/>
      <c r="AB19" s="745"/>
      <c r="AC19" s="745"/>
      <c r="AD19" s="746"/>
    </row>
    <row r="20" spans="1:30" ht="15" customHeight="1">
      <c r="A20" s="738"/>
      <c r="B20" s="739"/>
      <c r="C20" s="739"/>
      <c r="D20" s="739"/>
      <c r="E20" s="739"/>
      <c r="F20" s="739"/>
      <c r="G20" s="739"/>
      <c r="H20" s="739"/>
      <c r="I20" s="739"/>
      <c r="J20" s="739"/>
      <c r="K20" s="739"/>
      <c r="L20" s="739"/>
      <c r="M20" s="739"/>
      <c r="N20" s="739"/>
      <c r="O20" s="739"/>
      <c r="P20" s="739"/>
      <c r="Q20" s="739"/>
      <c r="R20" s="739"/>
      <c r="S20" s="739"/>
      <c r="T20" s="739"/>
      <c r="U20" s="739"/>
      <c r="V20" s="739"/>
      <c r="W20" s="739"/>
      <c r="X20" s="739"/>
      <c r="Y20" s="739"/>
      <c r="Z20" s="739"/>
      <c r="AA20" s="739"/>
      <c r="AB20" s="739"/>
      <c r="AC20" s="739"/>
      <c r="AD20" s="740"/>
    </row>
  </sheetData>
  <mergeCells count="25">
    <mergeCell ref="S14:AB14"/>
    <mergeCell ref="C14:O14"/>
    <mergeCell ref="P14:R14"/>
    <mergeCell ref="A15:AD15"/>
    <mergeCell ref="A20:AD20"/>
    <mergeCell ref="A16:AD16"/>
    <mergeCell ref="C17:O17"/>
    <mergeCell ref="P17:AB17"/>
    <mergeCell ref="C18:O18"/>
    <mergeCell ref="P18:AB18"/>
    <mergeCell ref="A19:AD19"/>
    <mergeCell ref="A10:AD10"/>
    <mergeCell ref="A11:AD11"/>
    <mergeCell ref="A12:AD12"/>
    <mergeCell ref="C13:O13"/>
    <mergeCell ref="P13:AB13"/>
    <mergeCell ref="A8:AD8"/>
    <mergeCell ref="A9:AD9"/>
    <mergeCell ref="A1:AD1"/>
    <mergeCell ref="A2:AD2"/>
    <mergeCell ref="A3:AD3"/>
    <mergeCell ref="A6:AD6"/>
    <mergeCell ref="A7:AD7"/>
    <mergeCell ref="Q4:AD4"/>
    <mergeCell ref="Q5:AD5"/>
  </mergeCells>
  <phoneticPr fontId="3"/>
  <pageMargins left="0.70866141732283472" right="0.70866141732283472" top="0.74803149606299213" bottom="0.74803149606299213" header="0.31496062992125984" footer="0.31496062992125984"/>
  <pageSetup paperSize="9" orientation="portrait" blackAndWhite="1" useFirstPageNumber="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マスター!$L$1</xm:f>
          </x14:formula1>
          <xm:sqref>C14:O14 C18:AB18 P14:R14</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82"/>
  <sheetViews>
    <sheetView view="pageBreakPreview" zoomScaleNormal="100" zoomScaleSheetLayoutView="100" workbookViewId="0">
      <selection activeCell="P74" sqref="J1:P1048576"/>
    </sheetView>
  </sheetViews>
  <sheetFormatPr defaultColWidth="2.5" defaultRowHeight="12" customHeight="1"/>
  <cols>
    <col min="1" max="29" width="2.875" style="11" bestFit="1" customWidth="1"/>
    <col min="30" max="30" width="3.875" style="11" bestFit="1" customWidth="1"/>
    <col min="31" max="31" width="3.5" style="11" bestFit="1" customWidth="1"/>
    <col min="32" max="32" width="2.5" style="11" bestFit="1"/>
    <col min="33" max="16384" width="2.5" style="11"/>
  </cols>
  <sheetData>
    <row r="1" spans="1:30" ht="15" customHeight="1">
      <c r="A1" s="747" t="s">
        <v>374</v>
      </c>
      <c r="B1" s="747"/>
      <c r="C1" s="747"/>
      <c r="D1" s="747"/>
      <c r="E1" s="747"/>
      <c r="F1" s="747"/>
      <c r="G1" s="747"/>
      <c r="H1" s="747"/>
      <c r="I1" s="747"/>
      <c r="J1" s="747"/>
      <c r="K1" s="747"/>
      <c r="L1" s="747"/>
      <c r="M1" s="747"/>
      <c r="N1" s="747"/>
      <c r="O1" s="747"/>
      <c r="P1" s="747"/>
      <c r="Q1" s="747"/>
      <c r="R1" s="747"/>
      <c r="S1" s="747"/>
      <c r="T1" s="747"/>
      <c r="U1" s="747"/>
      <c r="V1" s="747"/>
      <c r="W1" s="747"/>
      <c r="X1" s="747"/>
      <c r="Y1" s="747"/>
      <c r="Z1" s="747"/>
      <c r="AA1" s="747"/>
      <c r="AB1" s="747"/>
      <c r="AC1" s="747"/>
      <c r="AD1" s="747"/>
    </row>
    <row r="2" spans="1:30" ht="24.75" customHeight="1">
      <c r="A2" s="748" t="s">
        <v>375</v>
      </c>
      <c r="B2" s="748"/>
      <c r="C2" s="748"/>
      <c r="D2" s="748"/>
      <c r="E2" s="748"/>
      <c r="F2" s="748"/>
      <c r="G2" s="748"/>
      <c r="H2" s="748"/>
      <c r="I2" s="748"/>
      <c r="J2" s="748"/>
      <c r="K2" s="748"/>
      <c r="L2" s="748"/>
      <c r="M2" s="748"/>
      <c r="N2" s="748"/>
      <c r="O2" s="748"/>
      <c r="P2" s="748"/>
      <c r="Q2" s="748"/>
      <c r="R2" s="748"/>
      <c r="S2" s="748"/>
      <c r="T2" s="748"/>
      <c r="U2" s="748"/>
      <c r="V2" s="748"/>
      <c r="W2" s="748"/>
      <c r="X2" s="748"/>
      <c r="Y2" s="748"/>
      <c r="Z2" s="748"/>
      <c r="AA2" s="748"/>
      <c r="AB2" s="748"/>
      <c r="AC2" s="748"/>
      <c r="AD2" s="748"/>
    </row>
    <row r="3" spans="1:30" ht="31.5" customHeight="1">
      <c r="A3" s="726"/>
      <c r="B3" s="726"/>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row>
    <row r="4" spans="1:30" ht="30" customHeight="1">
      <c r="A4" s="749" t="s">
        <v>376</v>
      </c>
      <c r="B4" s="750"/>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row>
    <row r="5" spans="1:30" ht="22.5" customHeight="1">
      <c r="A5" s="750"/>
      <c r="B5" s="750"/>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row>
    <row r="6" spans="1:30" ht="18.75" customHeight="1">
      <c r="A6" s="750" t="s">
        <v>377</v>
      </c>
      <c r="B6" s="750"/>
      <c r="C6" s="750"/>
      <c r="D6" s="750"/>
      <c r="E6" s="750"/>
      <c r="F6" s="750"/>
      <c r="G6" s="750"/>
      <c r="H6" s="750"/>
      <c r="I6" s="750"/>
      <c r="J6" s="750"/>
      <c r="K6" s="750"/>
      <c r="L6" s="750"/>
      <c r="M6" s="750"/>
      <c r="N6" s="750"/>
      <c r="O6" s="750"/>
      <c r="P6" s="750"/>
      <c r="Q6" s="750"/>
      <c r="R6" s="750"/>
      <c r="S6" s="750"/>
      <c r="T6" s="750"/>
      <c r="U6" s="750"/>
      <c r="V6" s="750"/>
      <c r="W6" s="750"/>
      <c r="X6" s="750"/>
      <c r="Y6" s="750"/>
      <c r="Z6" s="750"/>
      <c r="AA6" s="750"/>
      <c r="AB6" s="750"/>
      <c r="AC6" s="750"/>
      <c r="AD6" s="750"/>
    </row>
    <row r="7" spans="1:30" ht="18.75" customHeight="1">
      <c r="A7" s="7"/>
      <c r="B7" s="751" t="s">
        <v>378</v>
      </c>
      <c r="C7" s="751"/>
      <c r="D7" s="751"/>
      <c r="E7" s="751"/>
      <c r="F7" s="751"/>
      <c r="G7" s="751"/>
      <c r="H7" s="751"/>
      <c r="I7" s="751"/>
      <c r="J7" s="751"/>
      <c r="K7" s="751"/>
      <c r="L7" s="751"/>
      <c r="M7" s="751"/>
      <c r="N7" s="751"/>
      <c r="O7" s="751"/>
      <c r="P7" s="751"/>
      <c r="Q7" s="751"/>
      <c r="R7" s="751"/>
      <c r="S7" s="751"/>
      <c r="T7" s="751"/>
      <c r="U7" s="751"/>
      <c r="V7" s="751"/>
      <c r="W7" s="751"/>
      <c r="X7" s="751"/>
      <c r="Y7" s="751"/>
      <c r="Z7" s="751"/>
      <c r="AA7" s="751"/>
      <c r="AB7" s="751"/>
      <c r="AC7" s="751"/>
      <c r="AD7" s="751"/>
    </row>
    <row r="8" spans="1:30" ht="18.75" customHeight="1">
      <c r="A8" s="7"/>
      <c r="B8" s="751" t="s">
        <v>379</v>
      </c>
      <c r="C8" s="751"/>
      <c r="D8" s="751"/>
      <c r="E8" s="751"/>
      <c r="F8" s="751"/>
      <c r="G8" s="751"/>
      <c r="H8" s="751"/>
      <c r="I8" s="751"/>
      <c r="J8" s="751"/>
      <c r="K8" s="751"/>
      <c r="L8" s="751"/>
      <c r="M8" s="751"/>
      <c r="N8" s="751"/>
      <c r="O8" s="751"/>
      <c r="P8" s="751"/>
      <c r="Q8" s="751"/>
      <c r="R8" s="751"/>
      <c r="S8" s="751"/>
      <c r="T8" s="751"/>
      <c r="U8" s="751"/>
      <c r="V8" s="752"/>
      <c r="W8" s="752"/>
      <c r="X8" s="752"/>
      <c r="Y8" s="752"/>
      <c r="Z8" s="752"/>
      <c r="AA8" s="752"/>
      <c r="AB8" s="752"/>
      <c r="AC8" s="752"/>
      <c r="AD8" s="751"/>
    </row>
    <row r="9" spans="1:30" ht="18.75" customHeight="1">
      <c r="A9" s="7"/>
      <c r="B9" s="751" t="s">
        <v>380</v>
      </c>
      <c r="C9" s="751"/>
      <c r="D9" s="751"/>
      <c r="E9" s="751"/>
      <c r="F9" s="751"/>
      <c r="G9" s="751"/>
      <c r="H9" s="751"/>
      <c r="I9" s="751"/>
      <c r="J9" s="751"/>
      <c r="K9" s="751"/>
      <c r="L9" s="751"/>
      <c r="M9" s="751"/>
      <c r="N9" s="751"/>
      <c r="O9" s="751"/>
      <c r="P9" s="751"/>
      <c r="Q9" s="751"/>
      <c r="R9" s="751"/>
      <c r="S9" s="751"/>
      <c r="T9" s="751"/>
      <c r="U9" s="751"/>
      <c r="V9" s="751"/>
      <c r="W9" s="751"/>
      <c r="X9" s="751"/>
      <c r="Y9" s="751"/>
      <c r="Z9" s="751"/>
      <c r="AA9" s="751"/>
      <c r="AB9" s="751"/>
      <c r="AC9" s="751"/>
      <c r="AD9" s="751"/>
    </row>
    <row r="10" spans="1:30" ht="18.75" customHeight="1">
      <c r="A10" s="7"/>
      <c r="B10" s="751" t="s">
        <v>381</v>
      </c>
      <c r="C10" s="751"/>
      <c r="D10" s="751"/>
      <c r="E10" s="751"/>
      <c r="F10" s="751"/>
      <c r="G10" s="751"/>
      <c r="H10" s="751"/>
      <c r="I10" s="751"/>
      <c r="J10" s="751"/>
      <c r="K10" s="751"/>
      <c r="L10" s="751"/>
      <c r="M10" s="751"/>
      <c r="N10" s="751"/>
      <c r="O10" s="751"/>
      <c r="P10" s="751"/>
      <c r="Q10" s="751"/>
      <c r="R10" s="751"/>
      <c r="S10" s="751"/>
      <c r="T10" s="751"/>
      <c r="U10" s="751"/>
      <c r="V10" s="751"/>
      <c r="W10" s="751"/>
      <c r="X10" s="751"/>
      <c r="Y10" s="751"/>
      <c r="Z10" s="751"/>
      <c r="AA10" s="751"/>
      <c r="AB10" s="751"/>
      <c r="AC10" s="751"/>
      <c r="AD10" s="751"/>
    </row>
    <row r="11" spans="1:30" ht="18.75" customHeight="1">
      <c r="A11" s="7"/>
      <c r="B11" s="751" t="s">
        <v>382</v>
      </c>
      <c r="C11" s="751"/>
      <c r="D11" s="751"/>
      <c r="E11" s="751"/>
      <c r="F11" s="751"/>
      <c r="G11" s="751"/>
      <c r="H11" s="751"/>
      <c r="I11" s="751"/>
      <c r="J11" s="751"/>
      <c r="K11" s="751"/>
      <c r="L11" s="751"/>
      <c r="M11" s="751"/>
      <c r="N11" s="751"/>
      <c r="O11" s="751"/>
      <c r="P11" s="751"/>
      <c r="Q11" s="751"/>
      <c r="R11" s="751"/>
      <c r="S11" s="751"/>
      <c r="T11" s="751"/>
      <c r="U11" s="751"/>
      <c r="V11" s="751"/>
      <c r="W11" s="751"/>
      <c r="X11" s="751"/>
      <c r="Y11" s="751"/>
      <c r="Z11" s="751"/>
      <c r="AA11" s="751"/>
      <c r="AB11" s="751"/>
      <c r="AC11" s="751"/>
      <c r="AD11" s="751"/>
    </row>
    <row r="12" spans="1:30" ht="18.75" customHeight="1">
      <c r="A12" s="7"/>
      <c r="B12" s="751" t="s">
        <v>383</v>
      </c>
      <c r="C12" s="751"/>
      <c r="D12" s="751"/>
      <c r="E12" s="751"/>
      <c r="F12" s="751"/>
      <c r="G12" s="751"/>
      <c r="H12" s="751"/>
      <c r="I12" s="751"/>
      <c r="J12" s="751"/>
      <c r="K12" s="751"/>
      <c r="L12" s="751"/>
      <c r="M12" s="751"/>
      <c r="N12" s="751"/>
      <c r="O12" s="751"/>
      <c r="P12" s="751"/>
      <c r="Q12" s="751"/>
      <c r="R12" s="751"/>
      <c r="S12" s="751"/>
      <c r="T12" s="751"/>
      <c r="U12" s="751"/>
      <c r="V12" s="751"/>
      <c r="W12" s="751"/>
      <c r="X12" s="751"/>
      <c r="Y12" s="751"/>
      <c r="Z12" s="751"/>
      <c r="AA12" s="751"/>
      <c r="AB12" s="751"/>
      <c r="AC12" s="751"/>
      <c r="AD12" s="751"/>
    </row>
    <row r="13" spans="1:30" ht="18.75" customHeight="1">
      <c r="A13" s="7"/>
      <c r="B13" s="751" t="s">
        <v>384</v>
      </c>
      <c r="C13" s="751"/>
      <c r="D13" s="751"/>
      <c r="E13" s="751"/>
      <c r="F13" s="751"/>
      <c r="G13" s="751"/>
      <c r="H13" s="751"/>
      <c r="I13" s="751"/>
      <c r="J13" s="751"/>
      <c r="K13" s="751"/>
      <c r="L13" s="751"/>
      <c r="M13" s="751"/>
      <c r="N13" s="751"/>
      <c r="O13" s="751"/>
      <c r="P13" s="751"/>
      <c r="Q13" s="751"/>
      <c r="R13" s="751"/>
      <c r="S13" s="751"/>
      <c r="T13" s="751"/>
      <c r="U13" s="751"/>
      <c r="V13" s="751"/>
      <c r="W13" s="751"/>
      <c r="X13" s="751"/>
      <c r="Y13" s="751"/>
      <c r="Z13" s="751"/>
      <c r="AA13" s="751"/>
      <c r="AB13" s="751"/>
      <c r="AC13" s="751"/>
      <c r="AD13" s="751"/>
    </row>
    <row r="14" spans="1:30" ht="18.75" customHeight="1">
      <c r="A14" s="7"/>
      <c r="B14" s="751" t="s">
        <v>385</v>
      </c>
      <c r="C14" s="751"/>
      <c r="D14" s="751"/>
      <c r="E14" s="751"/>
      <c r="F14" s="751"/>
      <c r="G14" s="751"/>
      <c r="H14" s="751"/>
      <c r="I14" s="751"/>
      <c r="J14" s="751"/>
      <c r="K14" s="751"/>
      <c r="L14" s="751"/>
      <c r="M14" s="751"/>
      <c r="N14" s="751"/>
      <c r="O14" s="751"/>
      <c r="P14" s="751"/>
      <c r="Q14" s="751"/>
      <c r="R14" s="751"/>
      <c r="S14" s="751"/>
      <c r="T14" s="751"/>
      <c r="U14" s="751"/>
      <c r="V14" s="751"/>
      <c r="W14" s="751"/>
      <c r="X14" s="751"/>
      <c r="Y14" s="751"/>
      <c r="Z14" s="751"/>
      <c r="AA14" s="751"/>
      <c r="AB14" s="751"/>
      <c r="AC14" s="751"/>
      <c r="AD14" s="751"/>
    </row>
    <row r="15" spans="1:30" ht="18.75" customHeight="1">
      <c r="A15" s="7"/>
      <c r="B15" s="751" t="s">
        <v>386</v>
      </c>
      <c r="C15" s="751"/>
      <c r="D15" s="751"/>
      <c r="E15" s="751"/>
      <c r="F15" s="751"/>
      <c r="G15" s="751"/>
      <c r="H15" s="751"/>
      <c r="I15" s="751"/>
      <c r="J15" s="751"/>
      <c r="K15" s="751"/>
      <c r="L15" s="751"/>
      <c r="M15" s="751"/>
      <c r="N15" s="751"/>
      <c r="O15" s="751"/>
      <c r="P15" s="751"/>
      <c r="Q15" s="751"/>
      <c r="R15" s="751"/>
      <c r="S15" s="751"/>
      <c r="T15" s="751"/>
      <c r="U15" s="751"/>
      <c r="V15" s="751"/>
      <c r="W15" s="751"/>
      <c r="X15" s="751"/>
      <c r="Y15" s="751"/>
      <c r="Z15" s="751"/>
      <c r="AA15" s="751"/>
      <c r="AB15" s="751"/>
      <c r="AC15" s="751"/>
      <c r="AD15" s="751"/>
    </row>
    <row r="16" spans="1:30" ht="18.75" customHeight="1">
      <c r="A16" s="7"/>
      <c r="B16" s="751" t="s">
        <v>387</v>
      </c>
      <c r="C16" s="751"/>
      <c r="D16" s="751"/>
      <c r="E16" s="751"/>
      <c r="F16" s="751"/>
      <c r="G16" s="751"/>
      <c r="H16" s="751"/>
      <c r="I16" s="751"/>
      <c r="J16" s="751"/>
      <c r="K16" s="751"/>
      <c r="L16" s="751"/>
      <c r="M16" s="751"/>
      <c r="N16" s="751"/>
      <c r="O16" s="751"/>
      <c r="P16" s="751"/>
      <c r="Q16" s="751"/>
      <c r="R16" s="751"/>
      <c r="S16" s="751"/>
      <c r="T16" s="751"/>
      <c r="U16" s="751"/>
      <c r="V16" s="751"/>
      <c r="W16" s="751"/>
      <c r="X16" s="751"/>
      <c r="Y16" s="751"/>
      <c r="Z16" s="751"/>
      <c r="AA16" s="751"/>
      <c r="AB16" s="751"/>
      <c r="AC16" s="751"/>
      <c r="AD16" s="751"/>
    </row>
    <row r="17" spans="1:30" ht="18.75" customHeight="1">
      <c r="A17" s="7"/>
      <c r="B17" s="751" t="s">
        <v>388</v>
      </c>
      <c r="C17" s="751"/>
      <c r="D17" s="751"/>
      <c r="E17" s="751"/>
      <c r="F17" s="751"/>
      <c r="G17" s="751"/>
      <c r="H17" s="751"/>
      <c r="I17" s="751"/>
      <c r="J17" s="751"/>
      <c r="K17" s="751"/>
      <c r="L17" s="751"/>
      <c r="M17" s="751"/>
      <c r="N17" s="751"/>
      <c r="O17" s="751"/>
      <c r="P17" s="751"/>
      <c r="Q17" s="751"/>
      <c r="R17" s="751"/>
      <c r="S17" s="751"/>
      <c r="T17" s="751"/>
      <c r="U17" s="751"/>
      <c r="V17" s="751"/>
      <c r="W17" s="751"/>
      <c r="X17" s="751"/>
      <c r="Y17" s="751"/>
      <c r="Z17" s="751"/>
      <c r="AA17" s="751"/>
      <c r="AB17" s="751"/>
      <c r="AC17" s="751"/>
      <c r="AD17" s="751"/>
    </row>
    <row r="18" spans="1:30" ht="18.75" customHeight="1">
      <c r="A18" s="7"/>
      <c r="B18" s="751" t="s">
        <v>389</v>
      </c>
      <c r="C18" s="751"/>
      <c r="D18" s="751"/>
      <c r="E18" s="751"/>
      <c r="F18" s="751"/>
      <c r="G18" s="751"/>
      <c r="H18" s="751"/>
      <c r="I18" s="751"/>
      <c r="J18" s="751"/>
      <c r="K18" s="751"/>
      <c r="L18" s="751"/>
      <c r="M18" s="751"/>
      <c r="N18" s="751"/>
      <c r="O18" s="751"/>
      <c r="P18" s="751"/>
      <c r="Q18" s="751"/>
      <c r="R18" s="751"/>
      <c r="S18" s="751"/>
      <c r="T18" s="751"/>
      <c r="U18" s="751"/>
      <c r="V18" s="751"/>
      <c r="W18" s="751"/>
      <c r="X18" s="751"/>
      <c r="Y18" s="751"/>
      <c r="Z18" s="751"/>
      <c r="AA18" s="751"/>
      <c r="AB18" s="751"/>
      <c r="AC18" s="751"/>
      <c r="AD18" s="751"/>
    </row>
    <row r="19" spans="1:30" ht="18.75" customHeight="1">
      <c r="A19" s="7"/>
      <c r="B19" s="751" t="s">
        <v>390</v>
      </c>
      <c r="C19" s="751"/>
      <c r="D19" s="751"/>
      <c r="E19" s="751"/>
      <c r="F19" s="751"/>
      <c r="G19" s="751"/>
      <c r="H19" s="751"/>
      <c r="I19" s="751"/>
      <c r="J19" s="751"/>
      <c r="K19" s="751"/>
      <c r="L19" s="751"/>
      <c r="M19" s="751"/>
      <c r="N19" s="751"/>
      <c r="O19" s="751"/>
      <c r="P19" s="751"/>
      <c r="Q19" s="751"/>
      <c r="R19" s="751"/>
      <c r="S19" s="751"/>
      <c r="T19" s="751"/>
      <c r="U19" s="751"/>
      <c r="V19" s="751"/>
      <c r="W19" s="751"/>
      <c r="X19" s="751"/>
      <c r="Y19" s="751"/>
      <c r="Z19" s="751"/>
      <c r="AA19" s="751"/>
      <c r="AB19" s="751"/>
      <c r="AC19" s="751"/>
      <c r="AD19" s="751"/>
    </row>
    <row r="20" spans="1:30" ht="18.75" customHeight="1">
      <c r="A20" s="7"/>
      <c r="B20" s="751" t="s">
        <v>391</v>
      </c>
      <c r="C20" s="751"/>
      <c r="D20" s="751"/>
      <c r="E20" s="751"/>
      <c r="F20" s="751"/>
      <c r="G20" s="751"/>
      <c r="H20" s="751"/>
      <c r="I20" s="751"/>
      <c r="J20" s="751"/>
      <c r="K20" s="751"/>
      <c r="L20" s="751"/>
      <c r="M20" s="751"/>
      <c r="N20" s="751"/>
      <c r="O20" s="751"/>
      <c r="P20" s="751"/>
      <c r="Q20" s="751"/>
      <c r="R20" s="751"/>
      <c r="S20" s="751"/>
      <c r="T20" s="751"/>
      <c r="U20" s="751"/>
      <c r="V20" s="751"/>
      <c r="W20" s="751"/>
      <c r="X20" s="751"/>
      <c r="Y20" s="751"/>
      <c r="Z20" s="751"/>
      <c r="AA20" s="751"/>
      <c r="AB20" s="751"/>
      <c r="AC20" s="751"/>
      <c r="AD20" s="751"/>
    </row>
    <row r="21" spans="1:30" ht="18.75" customHeight="1">
      <c r="A21" s="7"/>
      <c r="B21" s="751" t="s">
        <v>392</v>
      </c>
      <c r="C21" s="751"/>
      <c r="D21" s="751"/>
      <c r="E21" s="751"/>
      <c r="F21" s="751"/>
      <c r="G21" s="751"/>
      <c r="H21" s="751"/>
      <c r="I21" s="751"/>
      <c r="J21" s="751"/>
      <c r="K21" s="751"/>
      <c r="L21" s="751"/>
      <c r="M21" s="751"/>
      <c r="N21" s="751"/>
      <c r="O21" s="751"/>
      <c r="P21" s="751"/>
      <c r="Q21" s="751"/>
      <c r="R21" s="751"/>
      <c r="S21" s="751"/>
      <c r="T21" s="751"/>
      <c r="U21" s="751"/>
      <c r="V21" s="751"/>
      <c r="W21" s="751"/>
      <c r="X21" s="751"/>
      <c r="Y21" s="751"/>
      <c r="Z21" s="751"/>
      <c r="AA21" s="751"/>
      <c r="AB21" s="751"/>
      <c r="AC21" s="751"/>
      <c r="AD21" s="751"/>
    </row>
    <row r="22" spans="1:30" ht="18.75" customHeight="1">
      <c r="A22" s="7"/>
      <c r="B22" s="751" t="s">
        <v>393</v>
      </c>
      <c r="C22" s="751"/>
      <c r="D22" s="751"/>
      <c r="E22" s="751"/>
      <c r="F22" s="751"/>
      <c r="G22" s="751"/>
      <c r="H22" s="751"/>
      <c r="I22" s="751"/>
      <c r="J22" s="751"/>
      <c r="K22" s="751"/>
      <c r="L22" s="751"/>
      <c r="M22" s="751"/>
      <c r="N22" s="751"/>
      <c r="O22" s="751"/>
      <c r="P22" s="751"/>
      <c r="Q22" s="751"/>
      <c r="R22" s="751"/>
      <c r="S22" s="751"/>
      <c r="T22" s="751"/>
      <c r="U22" s="751"/>
      <c r="V22" s="751"/>
      <c r="W22" s="751"/>
      <c r="X22" s="751"/>
      <c r="Y22" s="751"/>
      <c r="Z22" s="751"/>
      <c r="AA22" s="751"/>
      <c r="AB22" s="751"/>
      <c r="AC22" s="751"/>
      <c r="AD22" s="751"/>
    </row>
    <row r="23" spans="1:30" ht="18.75" customHeight="1">
      <c r="A23" s="7"/>
      <c r="B23" s="751" t="s">
        <v>394</v>
      </c>
      <c r="C23" s="751"/>
      <c r="D23" s="751"/>
      <c r="E23" s="751"/>
      <c r="F23" s="751"/>
      <c r="G23" s="751"/>
      <c r="H23" s="751"/>
      <c r="I23" s="751"/>
      <c r="J23" s="751"/>
      <c r="K23" s="751"/>
      <c r="L23" s="751"/>
      <c r="M23" s="751"/>
      <c r="N23" s="751"/>
      <c r="O23" s="751"/>
      <c r="P23" s="751"/>
      <c r="Q23" s="751"/>
      <c r="R23" s="751"/>
      <c r="S23" s="751"/>
      <c r="T23" s="751"/>
      <c r="U23" s="751"/>
      <c r="V23" s="751"/>
      <c r="W23" s="751"/>
      <c r="X23" s="751"/>
      <c r="Y23" s="751"/>
      <c r="Z23" s="751"/>
      <c r="AA23" s="751"/>
      <c r="AB23" s="751"/>
      <c r="AC23" s="751"/>
      <c r="AD23" s="751"/>
    </row>
    <row r="24" spans="1:30" ht="18.75" customHeight="1">
      <c r="A24" s="7"/>
      <c r="B24" s="751" t="s">
        <v>395</v>
      </c>
      <c r="C24" s="751"/>
      <c r="D24" s="751"/>
      <c r="E24" s="751"/>
      <c r="F24" s="751"/>
      <c r="G24" s="751"/>
      <c r="H24" s="751"/>
      <c r="I24" s="751"/>
      <c r="J24" s="751"/>
      <c r="K24" s="751"/>
      <c r="L24" s="751"/>
      <c r="M24" s="751"/>
      <c r="N24" s="751"/>
      <c r="O24" s="751"/>
      <c r="P24" s="751"/>
      <c r="Q24" s="751"/>
      <c r="R24" s="751"/>
      <c r="S24" s="751"/>
      <c r="T24" s="751"/>
      <c r="U24" s="751"/>
      <c r="V24" s="751"/>
      <c r="W24" s="751"/>
      <c r="X24" s="751"/>
      <c r="Y24" s="751"/>
      <c r="Z24" s="751"/>
      <c r="AA24" s="751"/>
      <c r="AB24" s="751"/>
      <c r="AC24" s="751"/>
      <c r="AD24" s="751"/>
    </row>
    <row r="25" spans="1:30" ht="18.75" customHeight="1">
      <c r="A25" s="7"/>
      <c r="B25" s="751" t="s">
        <v>396</v>
      </c>
      <c r="C25" s="751"/>
      <c r="D25" s="751"/>
      <c r="E25" s="751"/>
      <c r="F25" s="751"/>
      <c r="G25" s="751"/>
      <c r="H25" s="751"/>
      <c r="I25" s="751"/>
      <c r="J25" s="751"/>
      <c r="K25" s="751"/>
      <c r="L25" s="751"/>
      <c r="M25" s="751"/>
      <c r="N25" s="751"/>
      <c r="O25" s="751"/>
      <c r="P25" s="751"/>
      <c r="Q25" s="751"/>
      <c r="R25" s="751"/>
      <c r="S25" s="751"/>
      <c r="T25" s="751"/>
      <c r="U25" s="751"/>
      <c r="V25" s="751"/>
      <c r="W25" s="751"/>
      <c r="X25" s="751"/>
      <c r="Y25" s="751"/>
      <c r="Z25" s="751"/>
      <c r="AA25" s="751"/>
      <c r="AB25" s="751"/>
      <c r="AC25" s="751"/>
      <c r="AD25" s="751"/>
    </row>
    <row r="26" spans="1:30" ht="18.75" customHeight="1">
      <c r="A26" s="7"/>
      <c r="B26" s="751" t="s">
        <v>397</v>
      </c>
      <c r="C26" s="751"/>
      <c r="D26" s="751"/>
      <c r="E26" s="751"/>
      <c r="F26" s="751"/>
      <c r="G26" s="751"/>
      <c r="H26" s="751"/>
      <c r="I26" s="751"/>
      <c r="J26" s="751"/>
      <c r="K26" s="751"/>
      <c r="L26" s="751"/>
      <c r="M26" s="751"/>
      <c r="N26" s="751"/>
      <c r="O26" s="751"/>
      <c r="P26" s="751"/>
      <c r="Q26" s="751"/>
      <c r="R26" s="751"/>
      <c r="S26" s="751"/>
      <c r="T26" s="751"/>
      <c r="U26" s="751"/>
      <c r="V26" s="751"/>
      <c r="W26" s="751"/>
      <c r="X26" s="751"/>
      <c r="Y26" s="751"/>
      <c r="Z26" s="751"/>
      <c r="AA26" s="751"/>
      <c r="AB26" s="751"/>
      <c r="AC26" s="751"/>
      <c r="AD26" s="751"/>
    </row>
    <row r="27" spans="1:30" ht="18.75" customHeight="1">
      <c r="A27" s="7"/>
      <c r="B27" s="751" t="s">
        <v>398</v>
      </c>
      <c r="C27" s="751"/>
      <c r="D27" s="751"/>
      <c r="E27" s="751"/>
      <c r="F27" s="751"/>
      <c r="G27" s="751"/>
      <c r="H27" s="751"/>
      <c r="I27" s="751"/>
      <c r="J27" s="751"/>
      <c r="K27" s="751"/>
      <c r="L27" s="751"/>
      <c r="M27" s="751"/>
      <c r="N27" s="751"/>
      <c r="O27" s="751"/>
      <c r="P27" s="751"/>
      <c r="Q27" s="751"/>
      <c r="R27" s="751"/>
      <c r="S27" s="751"/>
      <c r="T27" s="751"/>
      <c r="U27" s="751"/>
      <c r="V27" s="751"/>
      <c r="W27" s="751"/>
      <c r="X27" s="751"/>
      <c r="Y27" s="751"/>
      <c r="Z27" s="751"/>
      <c r="AA27" s="751"/>
      <c r="AB27" s="751"/>
      <c r="AC27" s="751"/>
      <c r="AD27" s="751"/>
    </row>
    <row r="28" spans="1:30" ht="18.75" customHeight="1">
      <c r="A28" s="7"/>
      <c r="B28" s="751" t="s">
        <v>399</v>
      </c>
      <c r="C28" s="751"/>
      <c r="D28" s="751"/>
      <c r="E28" s="751"/>
      <c r="F28" s="751"/>
      <c r="G28" s="751"/>
      <c r="H28" s="751"/>
      <c r="I28" s="751"/>
      <c r="J28" s="751"/>
      <c r="K28" s="751"/>
      <c r="L28" s="751"/>
      <c r="M28" s="751"/>
      <c r="N28" s="751"/>
      <c r="O28" s="751"/>
      <c r="P28" s="751"/>
      <c r="Q28" s="751"/>
      <c r="R28" s="751"/>
      <c r="S28" s="751"/>
      <c r="T28" s="751"/>
      <c r="U28" s="751"/>
      <c r="V28" s="751"/>
      <c r="W28" s="751"/>
      <c r="X28" s="751"/>
      <c r="Y28" s="751"/>
      <c r="Z28" s="751"/>
      <c r="AA28" s="751"/>
      <c r="AB28" s="751"/>
      <c r="AC28" s="751"/>
      <c r="AD28" s="751"/>
    </row>
    <row r="29" spans="1:30" ht="18.75" customHeight="1">
      <c r="A29" s="7"/>
      <c r="B29" s="751" t="s">
        <v>400</v>
      </c>
      <c r="C29" s="751"/>
      <c r="D29" s="751"/>
      <c r="E29" s="751"/>
      <c r="F29" s="751"/>
      <c r="G29" s="751"/>
      <c r="H29" s="751"/>
      <c r="I29" s="751"/>
      <c r="J29" s="751"/>
      <c r="K29" s="751"/>
      <c r="L29" s="751"/>
      <c r="M29" s="751"/>
      <c r="N29" s="751"/>
      <c r="O29" s="751"/>
      <c r="P29" s="751"/>
      <c r="Q29" s="751"/>
      <c r="R29" s="751"/>
      <c r="S29" s="751"/>
      <c r="T29" s="751"/>
      <c r="U29" s="751"/>
      <c r="V29" s="751"/>
      <c r="W29" s="751"/>
      <c r="X29" s="751"/>
      <c r="Y29" s="751"/>
      <c r="Z29" s="751"/>
      <c r="AA29" s="751"/>
      <c r="AB29" s="751"/>
      <c r="AC29" s="751"/>
      <c r="AD29" s="751"/>
    </row>
    <row r="30" spans="1:30" ht="18.75" customHeight="1">
      <c r="A30" s="7"/>
      <c r="B30" s="751" t="s">
        <v>401</v>
      </c>
      <c r="C30" s="751"/>
      <c r="D30" s="751"/>
      <c r="E30" s="751"/>
      <c r="F30" s="751"/>
      <c r="G30" s="751"/>
      <c r="H30" s="751"/>
      <c r="I30" s="751"/>
      <c r="J30" s="751"/>
      <c r="K30" s="751"/>
      <c r="L30" s="751"/>
      <c r="M30" s="751"/>
      <c r="N30" s="751"/>
      <c r="O30" s="751"/>
      <c r="P30" s="751"/>
      <c r="Q30" s="751"/>
      <c r="R30" s="751"/>
      <c r="S30" s="751"/>
      <c r="T30" s="751"/>
      <c r="U30" s="751"/>
      <c r="V30" s="751"/>
      <c r="W30" s="751"/>
      <c r="X30" s="751"/>
      <c r="Y30" s="751"/>
      <c r="Z30" s="751"/>
      <c r="AA30" s="751"/>
      <c r="AB30" s="751"/>
      <c r="AC30" s="751"/>
      <c r="AD30" s="751"/>
    </row>
    <row r="31" spans="1:30" ht="18.75" customHeight="1">
      <c r="A31" s="7"/>
      <c r="B31" s="751" t="s">
        <v>402</v>
      </c>
      <c r="C31" s="751"/>
      <c r="D31" s="751"/>
      <c r="E31" s="751"/>
      <c r="F31" s="751"/>
      <c r="G31" s="751"/>
      <c r="H31" s="751"/>
      <c r="I31" s="751"/>
      <c r="J31" s="751"/>
      <c r="K31" s="751"/>
      <c r="L31" s="751"/>
      <c r="M31" s="751"/>
      <c r="N31" s="751"/>
      <c r="O31" s="751"/>
      <c r="P31" s="751"/>
      <c r="Q31" s="751"/>
      <c r="R31" s="751"/>
      <c r="S31" s="751"/>
      <c r="T31" s="751"/>
      <c r="U31" s="751"/>
      <c r="V31" s="751"/>
      <c r="W31" s="751"/>
      <c r="X31" s="751"/>
      <c r="Y31" s="751"/>
      <c r="Z31" s="751"/>
      <c r="AA31" s="751"/>
      <c r="AB31" s="751"/>
      <c r="AC31" s="751"/>
      <c r="AD31" s="751"/>
    </row>
    <row r="32" spans="1:30" ht="18.75" customHeight="1">
      <c r="A32" s="7"/>
      <c r="B32" s="751" t="s">
        <v>403</v>
      </c>
      <c r="C32" s="751"/>
      <c r="D32" s="751"/>
      <c r="E32" s="751"/>
      <c r="F32" s="751"/>
      <c r="G32" s="751"/>
      <c r="H32" s="751"/>
      <c r="I32" s="751"/>
      <c r="J32" s="751"/>
      <c r="K32" s="751"/>
      <c r="L32" s="751"/>
      <c r="M32" s="751"/>
      <c r="N32" s="751"/>
      <c r="O32" s="751"/>
      <c r="P32" s="751"/>
      <c r="Q32" s="751"/>
      <c r="R32" s="751"/>
      <c r="S32" s="751"/>
      <c r="T32" s="751"/>
      <c r="U32" s="751"/>
      <c r="V32" s="751"/>
      <c r="W32" s="751"/>
      <c r="X32" s="751"/>
      <c r="Y32" s="751"/>
      <c r="Z32" s="751"/>
      <c r="AA32" s="751"/>
      <c r="AB32" s="751"/>
      <c r="AC32" s="751"/>
      <c r="AD32" s="751"/>
    </row>
    <row r="33" spans="1:30" ht="18.75" customHeight="1">
      <c r="A33" s="7"/>
      <c r="B33" s="751" t="s">
        <v>404</v>
      </c>
      <c r="C33" s="751"/>
      <c r="D33" s="751"/>
      <c r="E33" s="751"/>
      <c r="F33" s="751"/>
      <c r="G33" s="751"/>
      <c r="H33" s="751"/>
      <c r="I33" s="751"/>
      <c r="J33" s="751"/>
      <c r="K33" s="751"/>
      <c r="L33" s="751"/>
      <c r="M33" s="751"/>
      <c r="N33" s="751"/>
      <c r="O33" s="751"/>
      <c r="P33" s="751"/>
      <c r="Q33" s="751"/>
      <c r="R33" s="751"/>
      <c r="S33" s="751"/>
      <c r="T33" s="751"/>
      <c r="U33" s="751"/>
      <c r="V33" s="751"/>
      <c r="W33" s="751"/>
      <c r="X33" s="751"/>
      <c r="Y33" s="751"/>
      <c r="Z33" s="751"/>
      <c r="AA33" s="751"/>
      <c r="AB33" s="751"/>
      <c r="AC33" s="751"/>
      <c r="AD33" s="751"/>
    </row>
    <row r="34" spans="1:30" ht="18.75" customHeight="1">
      <c r="A34" s="7"/>
      <c r="B34" s="751" t="s">
        <v>405</v>
      </c>
      <c r="C34" s="751"/>
      <c r="D34" s="751"/>
      <c r="E34" s="751"/>
      <c r="F34" s="751"/>
      <c r="G34" s="751"/>
      <c r="H34" s="751"/>
      <c r="I34" s="751"/>
      <c r="J34" s="751"/>
      <c r="K34" s="751"/>
      <c r="L34" s="751"/>
      <c r="M34" s="751"/>
      <c r="N34" s="751"/>
      <c r="O34" s="751"/>
      <c r="P34" s="751"/>
      <c r="Q34" s="751"/>
      <c r="R34" s="751"/>
      <c r="S34" s="751"/>
      <c r="T34" s="751"/>
      <c r="U34" s="751"/>
      <c r="V34" s="751"/>
      <c r="W34" s="751"/>
      <c r="X34" s="751"/>
      <c r="Y34" s="751"/>
      <c r="Z34" s="751"/>
      <c r="AA34" s="751"/>
      <c r="AB34" s="751"/>
      <c r="AC34" s="751"/>
      <c r="AD34" s="751"/>
    </row>
    <row r="35" spans="1:30" ht="18.75" customHeight="1">
      <c r="A35" s="7"/>
      <c r="B35" s="751" t="s">
        <v>406</v>
      </c>
      <c r="C35" s="751"/>
      <c r="D35" s="751"/>
      <c r="E35" s="751"/>
      <c r="F35" s="751"/>
      <c r="G35" s="751"/>
      <c r="H35" s="751"/>
      <c r="I35" s="751"/>
      <c r="J35" s="751"/>
      <c r="K35" s="751"/>
      <c r="L35" s="751"/>
      <c r="M35" s="751"/>
      <c r="N35" s="751"/>
      <c r="O35" s="751"/>
      <c r="P35" s="751"/>
      <c r="Q35" s="751"/>
      <c r="R35" s="751"/>
      <c r="S35" s="751"/>
      <c r="T35" s="751"/>
      <c r="U35" s="751"/>
      <c r="V35" s="751"/>
      <c r="W35" s="751"/>
      <c r="X35" s="751"/>
      <c r="Y35" s="751"/>
      <c r="Z35" s="751"/>
      <c r="AA35" s="751"/>
      <c r="AB35" s="751"/>
      <c r="AC35" s="751"/>
      <c r="AD35" s="751"/>
    </row>
    <row r="36" spans="1:30" ht="18.75" customHeight="1">
      <c r="A36" s="7"/>
      <c r="B36" s="751" t="s">
        <v>407</v>
      </c>
      <c r="C36" s="751"/>
      <c r="D36" s="751"/>
      <c r="E36" s="751"/>
      <c r="F36" s="751"/>
      <c r="G36" s="751"/>
      <c r="H36" s="751"/>
      <c r="I36" s="751"/>
      <c r="J36" s="751"/>
      <c r="K36" s="751"/>
      <c r="L36" s="751"/>
      <c r="M36" s="751"/>
      <c r="N36" s="751"/>
      <c r="O36" s="751"/>
      <c r="P36" s="751"/>
      <c r="Q36" s="751"/>
      <c r="R36" s="751"/>
      <c r="S36" s="751"/>
      <c r="T36" s="751"/>
      <c r="U36" s="751"/>
      <c r="V36" s="751"/>
      <c r="W36" s="751"/>
      <c r="X36" s="751"/>
      <c r="Y36" s="751"/>
      <c r="Z36" s="751"/>
      <c r="AA36" s="751"/>
      <c r="AB36" s="751"/>
      <c r="AC36" s="751"/>
      <c r="AD36" s="751"/>
    </row>
    <row r="37" spans="1:30" ht="18.75" customHeight="1">
      <c r="A37" s="7"/>
      <c r="B37" s="751" t="s">
        <v>408</v>
      </c>
      <c r="C37" s="751"/>
      <c r="D37" s="751"/>
      <c r="E37" s="751"/>
      <c r="F37" s="751"/>
      <c r="G37" s="751"/>
      <c r="H37" s="751"/>
      <c r="I37" s="751"/>
      <c r="J37" s="751"/>
      <c r="K37" s="751"/>
      <c r="L37" s="751"/>
      <c r="M37" s="751"/>
      <c r="N37" s="751"/>
      <c r="O37" s="751"/>
      <c r="P37" s="751"/>
      <c r="Q37" s="751"/>
      <c r="R37" s="751"/>
      <c r="S37" s="751"/>
      <c r="T37" s="751"/>
      <c r="U37" s="751"/>
      <c r="V37" s="751"/>
      <c r="W37" s="751"/>
      <c r="X37" s="751"/>
      <c r="Y37" s="751"/>
      <c r="Z37" s="751"/>
      <c r="AA37" s="751"/>
      <c r="AB37" s="751"/>
      <c r="AC37" s="751"/>
      <c r="AD37" s="751"/>
    </row>
    <row r="38" spans="1:30" ht="18.75" customHeight="1">
      <c r="A38" s="7"/>
      <c r="B38" s="751" t="s">
        <v>409</v>
      </c>
      <c r="C38" s="751"/>
      <c r="D38" s="751"/>
      <c r="E38" s="751"/>
      <c r="F38" s="751"/>
      <c r="G38" s="751"/>
      <c r="H38" s="751"/>
      <c r="I38" s="751"/>
      <c r="J38" s="751"/>
      <c r="K38" s="751"/>
      <c r="L38" s="751"/>
      <c r="M38" s="751"/>
      <c r="N38" s="751"/>
      <c r="O38" s="751"/>
      <c r="P38" s="751"/>
      <c r="Q38" s="751"/>
      <c r="R38" s="751"/>
      <c r="S38" s="751"/>
      <c r="T38" s="751"/>
      <c r="U38" s="751"/>
      <c r="V38" s="751"/>
      <c r="W38" s="751"/>
      <c r="X38" s="751"/>
      <c r="Y38" s="751"/>
      <c r="Z38" s="751"/>
      <c r="AA38" s="751"/>
      <c r="AB38" s="751"/>
      <c r="AC38" s="751"/>
      <c r="AD38" s="751"/>
    </row>
    <row r="39" spans="1:30" ht="18.75" customHeight="1">
      <c r="A39" s="7"/>
      <c r="B39" s="751"/>
      <c r="C39" s="751"/>
      <c r="D39" s="751"/>
      <c r="E39" s="751"/>
      <c r="F39" s="751"/>
      <c r="G39" s="751"/>
      <c r="H39" s="751"/>
      <c r="I39" s="751"/>
      <c r="J39" s="751"/>
      <c r="K39" s="751"/>
      <c r="L39" s="751"/>
      <c r="M39" s="751"/>
      <c r="N39" s="751"/>
      <c r="O39" s="751"/>
      <c r="P39" s="751"/>
      <c r="Q39" s="751"/>
      <c r="R39" s="751"/>
      <c r="S39" s="751"/>
      <c r="T39" s="751"/>
      <c r="U39" s="751"/>
      <c r="V39" s="751"/>
      <c r="W39" s="751"/>
      <c r="X39" s="751"/>
      <c r="Y39" s="751"/>
      <c r="Z39" s="751"/>
      <c r="AA39" s="751"/>
      <c r="AB39" s="751"/>
      <c r="AC39" s="751"/>
      <c r="AD39" s="751"/>
    </row>
    <row r="40" spans="1:30" ht="18.75" customHeight="1">
      <c r="A40" s="7"/>
      <c r="B40" s="7"/>
      <c r="C40" s="7"/>
      <c r="D40" s="7"/>
      <c r="E40" s="7"/>
      <c r="F40" s="7"/>
      <c r="G40" s="7"/>
      <c r="H40" s="7"/>
      <c r="I40" s="7"/>
      <c r="J40" s="7"/>
      <c r="K40" s="7"/>
      <c r="L40" s="7"/>
      <c r="M40" s="7"/>
      <c r="N40" s="7"/>
      <c r="O40" s="19">
        <v>1</v>
      </c>
      <c r="P40" s="7"/>
      <c r="Q40" s="7"/>
      <c r="R40" s="7"/>
      <c r="S40" s="7"/>
      <c r="T40" s="7"/>
      <c r="U40" s="7"/>
      <c r="V40" s="7"/>
      <c r="W40" s="7"/>
      <c r="X40" s="7"/>
      <c r="Y40" s="7"/>
      <c r="Z40" s="7"/>
      <c r="AA40" s="7"/>
      <c r="AB40" s="7"/>
      <c r="AC40" s="7"/>
      <c r="AD40" s="7"/>
    </row>
    <row r="41" spans="1:30" ht="18.75" customHeight="1">
      <c r="A41" s="7"/>
      <c r="B41" s="751" t="s">
        <v>410</v>
      </c>
      <c r="C41" s="751"/>
      <c r="D41" s="751"/>
      <c r="E41" s="751"/>
      <c r="F41" s="751"/>
      <c r="G41" s="751"/>
      <c r="H41" s="751"/>
      <c r="I41" s="751"/>
      <c r="J41" s="751"/>
      <c r="K41" s="751"/>
      <c r="L41" s="751"/>
      <c r="M41" s="751"/>
      <c r="N41" s="751"/>
      <c r="O41" s="751"/>
      <c r="P41" s="751"/>
      <c r="Q41" s="751"/>
      <c r="R41" s="751"/>
      <c r="S41" s="751"/>
      <c r="T41" s="751"/>
      <c r="U41" s="751"/>
      <c r="V41" s="751"/>
      <c r="W41" s="751"/>
      <c r="X41" s="751"/>
      <c r="Y41" s="751"/>
      <c r="Z41" s="751"/>
      <c r="AA41" s="751"/>
      <c r="AB41" s="751"/>
      <c r="AC41" s="751"/>
      <c r="AD41" s="751"/>
    </row>
    <row r="42" spans="1:30" ht="18.75" customHeight="1">
      <c r="A42" s="7"/>
      <c r="B42" s="751" t="s">
        <v>411</v>
      </c>
      <c r="C42" s="751"/>
      <c r="D42" s="751"/>
      <c r="E42" s="751"/>
      <c r="F42" s="751"/>
      <c r="G42" s="751"/>
      <c r="H42" s="751"/>
      <c r="I42" s="751"/>
      <c r="J42" s="751"/>
      <c r="K42" s="751"/>
      <c r="L42" s="751"/>
      <c r="M42" s="751"/>
      <c r="N42" s="751"/>
      <c r="O42" s="751"/>
      <c r="P42" s="751"/>
      <c r="Q42" s="751"/>
      <c r="R42" s="751"/>
      <c r="S42" s="751"/>
      <c r="T42" s="751"/>
      <c r="U42" s="751"/>
      <c r="V42" s="751"/>
      <c r="W42" s="751"/>
      <c r="X42" s="751"/>
      <c r="Y42" s="751"/>
      <c r="Z42" s="751"/>
      <c r="AA42" s="751"/>
      <c r="AB42" s="751"/>
      <c r="AC42" s="751"/>
      <c r="AD42" s="751"/>
    </row>
    <row r="43" spans="1:30" ht="18.75" customHeight="1">
      <c r="A43" s="7"/>
      <c r="B43" s="751" t="s">
        <v>412</v>
      </c>
      <c r="C43" s="751"/>
      <c r="D43" s="751"/>
      <c r="E43" s="751"/>
      <c r="F43" s="751"/>
      <c r="G43" s="751"/>
      <c r="H43" s="751"/>
      <c r="I43" s="751"/>
      <c r="J43" s="751"/>
      <c r="K43" s="751"/>
      <c r="L43" s="751"/>
      <c r="M43" s="751"/>
      <c r="N43" s="751"/>
      <c r="O43" s="751"/>
      <c r="P43" s="751"/>
      <c r="Q43" s="751"/>
      <c r="R43" s="751"/>
      <c r="S43" s="751"/>
      <c r="T43" s="751"/>
      <c r="U43" s="751"/>
      <c r="V43" s="751"/>
      <c r="W43" s="751"/>
      <c r="X43" s="751"/>
      <c r="Y43" s="751"/>
      <c r="Z43" s="751"/>
      <c r="AA43" s="751"/>
      <c r="AB43" s="751"/>
      <c r="AC43" s="751"/>
      <c r="AD43" s="751"/>
    </row>
    <row r="44" spans="1:30" ht="27.75" customHeight="1">
      <c r="A44" s="7"/>
      <c r="B44" s="753" t="s">
        <v>413</v>
      </c>
      <c r="C44" s="754"/>
      <c r="D44" s="754"/>
      <c r="E44" s="754"/>
      <c r="F44" s="754"/>
      <c r="G44" s="754"/>
      <c r="H44" s="754"/>
      <c r="I44" s="754"/>
      <c r="J44" s="754"/>
      <c r="K44" s="754"/>
      <c r="L44" s="754"/>
      <c r="M44" s="754"/>
      <c r="N44" s="754"/>
      <c r="O44" s="754"/>
      <c r="P44" s="754"/>
      <c r="Q44" s="754"/>
      <c r="R44" s="754"/>
      <c r="S44" s="754"/>
      <c r="T44" s="754"/>
      <c r="U44" s="754"/>
      <c r="V44" s="754"/>
      <c r="W44" s="754"/>
      <c r="X44" s="754"/>
      <c r="Y44" s="754"/>
      <c r="Z44" s="754"/>
      <c r="AA44" s="754"/>
      <c r="AB44" s="754"/>
      <c r="AC44" s="754"/>
      <c r="AD44" s="754"/>
    </row>
    <row r="45" spans="1:30" ht="27.75" customHeight="1">
      <c r="A45" s="7"/>
      <c r="B45" s="755" t="s">
        <v>414</v>
      </c>
      <c r="C45" s="756"/>
      <c r="D45" s="756"/>
      <c r="E45" s="756"/>
      <c r="F45" s="756"/>
      <c r="G45" s="756"/>
      <c r="H45" s="756"/>
      <c r="I45" s="756"/>
      <c r="J45" s="756"/>
      <c r="K45" s="756"/>
      <c r="L45" s="756"/>
      <c r="M45" s="756"/>
      <c r="N45" s="756"/>
      <c r="O45" s="756"/>
      <c r="P45" s="756"/>
      <c r="Q45" s="756"/>
      <c r="R45" s="756"/>
      <c r="S45" s="756"/>
      <c r="T45" s="756"/>
      <c r="U45" s="756"/>
      <c r="V45" s="756"/>
      <c r="W45" s="756"/>
      <c r="X45" s="756"/>
      <c r="Y45" s="756"/>
      <c r="Z45" s="756"/>
      <c r="AA45" s="756"/>
      <c r="AB45" s="756"/>
      <c r="AC45" s="756"/>
      <c r="AD45" s="756"/>
    </row>
    <row r="46" spans="1:30" ht="15.75" customHeight="1">
      <c r="A46" s="7"/>
      <c r="B46" s="755" t="s">
        <v>415</v>
      </c>
      <c r="C46" s="755"/>
      <c r="D46" s="755"/>
      <c r="E46" s="755"/>
      <c r="F46" s="755"/>
      <c r="G46" s="755"/>
      <c r="H46" s="755"/>
      <c r="I46" s="755"/>
      <c r="J46" s="755"/>
      <c r="K46" s="755"/>
      <c r="L46" s="755"/>
      <c r="M46" s="755"/>
      <c r="N46" s="755"/>
      <c r="O46" s="755"/>
      <c r="P46" s="755"/>
      <c r="Q46" s="755"/>
      <c r="R46" s="755"/>
      <c r="S46" s="755"/>
      <c r="T46" s="755"/>
      <c r="U46" s="755"/>
      <c r="V46" s="755"/>
      <c r="W46" s="755"/>
      <c r="X46" s="755"/>
      <c r="Y46" s="755"/>
      <c r="Z46" s="755"/>
      <c r="AA46" s="755"/>
      <c r="AB46" s="755"/>
      <c r="AC46" s="755"/>
      <c r="AD46" s="755"/>
    </row>
    <row r="47" spans="1:30" ht="15.75" customHeight="1">
      <c r="A47" s="7"/>
      <c r="B47" s="754" t="s">
        <v>416</v>
      </c>
      <c r="C47" s="754"/>
      <c r="D47" s="754"/>
      <c r="E47" s="754"/>
      <c r="F47" s="754"/>
      <c r="G47" s="754"/>
      <c r="H47" s="754"/>
      <c r="I47" s="754"/>
      <c r="J47" s="754"/>
      <c r="K47" s="754"/>
      <c r="L47" s="754"/>
      <c r="M47" s="754"/>
      <c r="N47" s="754"/>
      <c r="O47" s="754"/>
      <c r="P47" s="754"/>
      <c r="Q47" s="754"/>
      <c r="R47" s="754"/>
      <c r="S47" s="754"/>
      <c r="T47" s="754"/>
      <c r="U47" s="754"/>
      <c r="V47" s="754"/>
      <c r="W47" s="754"/>
      <c r="X47" s="754"/>
      <c r="Y47" s="754"/>
      <c r="Z47" s="754"/>
      <c r="AA47" s="754"/>
      <c r="AB47" s="754"/>
      <c r="AC47" s="754"/>
      <c r="AD47" s="754"/>
    </row>
    <row r="48" spans="1:30" ht="15.75" customHeight="1">
      <c r="A48" s="7"/>
      <c r="B48" s="754" t="s">
        <v>417</v>
      </c>
      <c r="C48" s="754"/>
      <c r="D48" s="754"/>
      <c r="E48" s="754"/>
      <c r="F48" s="754"/>
      <c r="G48" s="754"/>
      <c r="H48" s="754"/>
      <c r="I48" s="754"/>
      <c r="J48" s="754"/>
      <c r="K48" s="754"/>
      <c r="L48" s="754"/>
      <c r="M48" s="754"/>
      <c r="N48" s="754"/>
      <c r="O48" s="754"/>
      <c r="P48" s="754"/>
      <c r="Q48" s="754"/>
      <c r="R48" s="754"/>
      <c r="S48" s="754"/>
      <c r="T48" s="754"/>
      <c r="U48" s="754"/>
      <c r="V48" s="754"/>
      <c r="W48" s="754"/>
      <c r="X48" s="754"/>
      <c r="Y48" s="754"/>
      <c r="Z48" s="754"/>
      <c r="AA48" s="754"/>
      <c r="AB48" s="754"/>
      <c r="AC48" s="754"/>
      <c r="AD48" s="754"/>
    </row>
    <row r="49" spans="1:30" ht="15.75" customHeight="1">
      <c r="A49" s="7"/>
      <c r="B49" s="756" t="s">
        <v>418</v>
      </c>
      <c r="C49" s="756"/>
      <c r="D49" s="756"/>
      <c r="E49" s="756"/>
      <c r="F49" s="756"/>
      <c r="G49" s="756"/>
      <c r="H49" s="756"/>
      <c r="I49" s="756"/>
      <c r="J49" s="756"/>
      <c r="K49" s="756"/>
      <c r="L49" s="756"/>
      <c r="M49" s="756"/>
      <c r="N49" s="756"/>
      <c r="O49" s="756"/>
      <c r="P49" s="756"/>
      <c r="Q49" s="756"/>
      <c r="R49" s="756"/>
      <c r="S49" s="756"/>
      <c r="T49" s="756"/>
      <c r="U49" s="756"/>
      <c r="V49" s="756"/>
      <c r="W49" s="756"/>
      <c r="X49" s="756"/>
      <c r="Y49" s="756"/>
      <c r="Z49" s="756"/>
      <c r="AA49" s="756"/>
      <c r="AB49" s="756"/>
      <c r="AC49" s="756"/>
      <c r="AD49" s="756"/>
    </row>
    <row r="50" spans="1:30" ht="15.75" customHeight="1">
      <c r="A50" s="7"/>
      <c r="B50" s="756" t="s">
        <v>419</v>
      </c>
      <c r="C50" s="756"/>
      <c r="D50" s="756"/>
      <c r="E50" s="756"/>
      <c r="F50" s="756"/>
      <c r="G50" s="756"/>
      <c r="H50" s="756"/>
      <c r="I50" s="756"/>
      <c r="J50" s="756"/>
      <c r="K50" s="756"/>
      <c r="L50" s="756"/>
      <c r="M50" s="756"/>
      <c r="N50" s="756"/>
      <c r="O50" s="756"/>
      <c r="P50" s="756"/>
      <c r="Q50" s="756"/>
      <c r="R50" s="756"/>
      <c r="S50" s="756"/>
      <c r="T50" s="756"/>
      <c r="U50" s="756"/>
      <c r="V50" s="756"/>
      <c r="W50" s="756"/>
      <c r="X50" s="756"/>
      <c r="Y50" s="756"/>
      <c r="Z50" s="756"/>
      <c r="AA50" s="756"/>
      <c r="AB50" s="756"/>
      <c r="AC50" s="756"/>
      <c r="AD50" s="756"/>
    </row>
    <row r="51" spans="1:30" ht="15.75" customHeight="1">
      <c r="A51" s="7"/>
      <c r="B51" s="756" t="s">
        <v>420</v>
      </c>
      <c r="C51" s="756"/>
      <c r="D51" s="756"/>
      <c r="E51" s="756"/>
      <c r="F51" s="756"/>
      <c r="G51" s="756"/>
      <c r="H51" s="756"/>
      <c r="I51" s="756"/>
      <c r="J51" s="756"/>
      <c r="K51" s="756"/>
      <c r="L51" s="756"/>
      <c r="M51" s="756"/>
      <c r="N51" s="756"/>
      <c r="O51" s="756"/>
      <c r="P51" s="756"/>
      <c r="Q51" s="756"/>
      <c r="R51" s="756"/>
      <c r="S51" s="756"/>
      <c r="T51" s="756"/>
      <c r="U51" s="756"/>
      <c r="V51" s="756"/>
      <c r="W51" s="756"/>
      <c r="X51" s="756"/>
      <c r="Y51" s="756"/>
      <c r="Z51" s="756"/>
      <c r="AA51" s="756"/>
      <c r="AB51" s="756"/>
      <c r="AC51" s="756"/>
      <c r="AD51" s="756"/>
    </row>
    <row r="52" spans="1:30" ht="15.75" customHeight="1">
      <c r="A52" s="7"/>
      <c r="B52" s="756" t="s">
        <v>421</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row>
    <row r="53" spans="1:30" ht="15.75" customHeight="1">
      <c r="A53" s="7"/>
      <c r="B53" s="756" t="s">
        <v>422</v>
      </c>
      <c r="C53" s="756"/>
      <c r="D53" s="756"/>
      <c r="E53" s="756"/>
      <c r="F53" s="756"/>
      <c r="G53" s="756"/>
      <c r="H53" s="756"/>
      <c r="I53" s="756"/>
      <c r="J53" s="756"/>
      <c r="K53" s="756"/>
      <c r="L53" s="756"/>
      <c r="M53" s="756"/>
      <c r="N53" s="756"/>
      <c r="O53" s="756"/>
      <c r="P53" s="756"/>
      <c r="Q53" s="756"/>
      <c r="R53" s="756"/>
      <c r="S53" s="756"/>
      <c r="T53" s="756"/>
      <c r="U53" s="756"/>
      <c r="V53" s="756"/>
      <c r="W53" s="756"/>
      <c r="X53" s="756"/>
      <c r="Y53" s="756"/>
      <c r="Z53" s="756"/>
      <c r="AA53" s="756"/>
      <c r="AB53" s="756"/>
      <c r="AC53" s="756"/>
      <c r="AD53" s="756"/>
    </row>
    <row r="54" spans="1:30" ht="15.75" customHeight="1">
      <c r="A54" s="7"/>
      <c r="B54" s="756" t="s">
        <v>423</v>
      </c>
      <c r="C54" s="756"/>
      <c r="D54" s="756"/>
      <c r="E54" s="756"/>
      <c r="F54" s="756"/>
      <c r="G54" s="756"/>
      <c r="H54" s="756"/>
      <c r="I54" s="756"/>
      <c r="J54" s="756"/>
      <c r="K54" s="756"/>
      <c r="L54" s="756"/>
      <c r="M54" s="756"/>
      <c r="N54" s="756"/>
      <c r="O54" s="756"/>
      <c r="P54" s="756"/>
      <c r="Q54" s="756"/>
      <c r="R54" s="756"/>
      <c r="S54" s="756"/>
      <c r="T54" s="756"/>
      <c r="U54" s="756"/>
      <c r="V54" s="756"/>
      <c r="W54" s="756"/>
      <c r="X54" s="756"/>
      <c r="Y54" s="756"/>
      <c r="Z54" s="756"/>
      <c r="AA54" s="756"/>
      <c r="AB54" s="756"/>
      <c r="AC54" s="756"/>
      <c r="AD54" s="756"/>
    </row>
    <row r="55" spans="1:30" ht="15.75" customHeight="1">
      <c r="A55" s="7"/>
      <c r="B55" s="756" t="s">
        <v>424</v>
      </c>
      <c r="C55" s="756"/>
      <c r="D55" s="756"/>
      <c r="E55" s="756"/>
      <c r="F55" s="756"/>
      <c r="G55" s="756"/>
      <c r="H55" s="756"/>
      <c r="I55" s="756"/>
      <c r="J55" s="756"/>
      <c r="K55" s="756"/>
      <c r="L55" s="756"/>
      <c r="M55" s="756"/>
      <c r="N55" s="756"/>
      <c r="O55" s="756"/>
      <c r="P55" s="756"/>
      <c r="Q55" s="756"/>
      <c r="R55" s="756"/>
      <c r="S55" s="756"/>
      <c r="T55" s="756"/>
      <c r="U55" s="756"/>
      <c r="V55" s="756"/>
      <c r="W55" s="756"/>
      <c r="X55" s="756"/>
      <c r="Y55" s="756"/>
      <c r="Z55" s="756"/>
      <c r="AA55" s="756"/>
      <c r="AB55" s="756"/>
      <c r="AC55" s="756"/>
      <c r="AD55" s="756"/>
    </row>
    <row r="56" spans="1:30" ht="15.75" customHeight="1">
      <c r="A56" s="7"/>
      <c r="B56" s="756" t="s">
        <v>425</v>
      </c>
      <c r="C56" s="756"/>
      <c r="D56" s="756"/>
      <c r="E56" s="756"/>
      <c r="F56" s="756"/>
      <c r="G56" s="756"/>
      <c r="H56" s="756"/>
      <c r="I56" s="756"/>
      <c r="J56" s="756"/>
      <c r="K56" s="756"/>
      <c r="L56" s="756"/>
      <c r="M56" s="756"/>
      <c r="N56" s="756"/>
      <c r="O56" s="756"/>
      <c r="P56" s="756"/>
      <c r="Q56" s="756"/>
      <c r="R56" s="756"/>
      <c r="S56" s="756"/>
      <c r="T56" s="756"/>
      <c r="U56" s="756"/>
      <c r="V56" s="756"/>
      <c r="W56" s="756"/>
      <c r="X56" s="756"/>
      <c r="Y56" s="756"/>
      <c r="Z56" s="756"/>
      <c r="AA56" s="756"/>
      <c r="AB56" s="756"/>
      <c r="AC56" s="756"/>
      <c r="AD56" s="756"/>
    </row>
    <row r="57" spans="1:30" ht="15.75" customHeight="1">
      <c r="A57" s="7"/>
      <c r="B57" s="756" t="s">
        <v>426</v>
      </c>
      <c r="C57" s="756"/>
      <c r="D57" s="756"/>
      <c r="E57" s="756"/>
      <c r="F57" s="756"/>
      <c r="G57" s="756"/>
      <c r="H57" s="756"/>
      <c r="I57" s="756"/>
      <c r="J57" s="756"/>
      <c r="K57" s="756"/>
      <c r="L57" s="756"/>
      <c r="M57" s="756"/>
      <c r="N57" s="756"/>
      <c r="O57" s="756"/>
      <c r="P57" s="756"/>
      <c r="Q57" s="756"/>
      <c r="R57" s="756"/>
      <c r="S57" s="756"/>
      <c r="T57" s="756"/>
      <c r="U57" s="756"/>
      <c r="V57" s="756"/>
      <c r="W57" s="756"/>
      <c r="X57" s="756"/>
      <c r="Y57" s="756"/>
      <c r="Z57" s="756"/>
      <c r="AA57" s="756"/>
      <c r="AB57" s="756"/>
      <c r="AC57" s="756"/>
      <c r="AD57" s="756"/>
    </row>
    <row r="58" spans="1:30" ht="15.75" customHeight="1">
      <c r="A58" s="7"/>
      <c r="B58" s="756" t="s">
        <v>427</v>
      </c>
      <c r="C58" s="756"/>
      <c r="D58" s="756"/>
      <c r="E58" s="756"/>
      <c r="F58" s="756"/>
      <c r="G58" s="756"/>
      <c r="H58" s="756"/>
      <c r="I58" s="756"/>
      <c r="J58" s="756"/>
      <c r="K58" s="756"/>
      <c r="L58" s="756"/>
      <c r="M58" s="756"/>
      <c r="N58" s="756"/>
      <c r="O58" s="756"/>
      <c r="P58" s="756"/>
      <c r="Q58" s="756"/>
      <c r="R58" s="756"/>
      <c r="S58" s="756"/>
      <c r="T58" s="756"/>
      <c r="U58" s="756"/>
      <c r="V58" s="756"/>
      <c r="W58" s="756"/>
      <c r="X58" s="756"/>
      <c r="Y58" s="756"/>
      <c r="Z58" s="756"/>
      <c r="AA58" s="756"/>
      <c r="AB58" s="756"/>
      <c r="AC58" s="756"/>
      <c r="AD58" s="756"/>
    </row>
    <row r="59" spans="1:30" ht="15.75" customHeight="1">
      <c r="A59" s="7"/>
      <c r="B59" s="756" t="s">
        <v>428</v>
      </c>
      <c r="C59" s="756"/>
      <c r="D59" s="756"/>
      <c r="E59" s="756"/>
      <c r="F59" s="756"/>
      <c r="G59" s="756"/>
      <c r="H59" s="756"/>
      <c r="I59" s="756"/>
      <c r="J59" s="756"/>
      <c r="K59" s="756"/>
      <c r="L59" s="756"/>
      <c r="M59" s="756"/>
      <c r="N59" s="756"/>
      <c r="O59" s="756"/>
      <c r="P59" s="756"/>
      <c r="Q59" s="756"/>
      <c r="R59" s="756"/>
      <c r="S59" s="756"/>
      <c r="T59" s="756"/>
      <c r="U59" s="756"/>
      <c r="V59" s="756"/>
      <c r="W59" s="756"/>
      <c r="X59" s="756"/>
      <c r="Y59" s="756"/>
      <c r="Z59" s="756"/>
      <c r="AA59" s="756"/>
      <c r="AB59" s="756"/>
      <c r="AC59" s="756"/>
      <c r="AD59" s="756"/>
    </row>
    <row r="60" spans="1:30" ht="15.75" customHeight="1">
      <c r="A60" s="7"/>
      <c r="B60" s="756" t="s">
        <v>429</v>
      </c>
      <c r="C60" s="756"/>
      <c r="D60" s="756"/>
      <c r="E60" s="756"/>
      <c r="F60" s="756"/>
      <c r="G60" s="756"/>
      <c r="H60" s="756"/>
      <c r="I60" s="756"/>
      <c r="J60" s="756"/>
      <c r="K60" s="756"/>
      <c r="L60" s="756"/>
      <c r="M60" s="756"/>
      <c r="N60" s="756"/>
      <c r="O60" s="756"/>
      <c r="P60" s="756"/>
      <c r="Q60" s="756"/>
      <c r="R60" s="756"/>
      <c r="S60" s="756"/>
      <c r="T60" s="756"/>
      <c r="U60" s="756"/>
      <c r="V60" s="756"/>
      <c r="W60" s="756"/>
      <c r="X60" s="756"/>
      <c r="Y60" s="756"/>
      <c r="Z60" s="756"/>
      <c r="AA60" s="756"/>
      <c r="AB60" s="756"/>
      <c r="AC60" s="756"/>
      <c r="AD60" s="756"/>
    </row>
    <row r="61" spans="1:30" ht="15.75" customHeight="1">
      <c r="A61" s="7"/>
      <c r="B61" s="756" t="s">
        <v>430</v>
      </c>
      <c r="C61" s="756"/>
      <c r="D61" s="756"/>
      <c r="E61" s="756"/>
      <c r="F61" s="756"/>
      <c r="G61" s="756"/>
      <c r="H61" s="756"/>
      <c r="I61" s="756"/>
      <c r="J61" s="756"/>
      <c r="K61" s="756"/>
      <c r="L61" s="756"/>
      <c r="M61" s="756"/>
      <c r="N61" s="756"/>
      <c r="O61" s="756"/>
      <c r="P61" s="756"/>
      <c r="Q61" s="756"/>
      <c r="R61" s="756"/>
      <c r="S61" s="756"/>
      <c r="T61" s="756"/>
      <c r="U61" s="756"/>
      <c r="V61" s="756"/>
      <c r="W61" s="756"/>
      <c r="X61" s="756"/>
      <c r="Y61" s="756"/>
      <c r="Z61" s="756"/>
      <c r="AA61" s="756"/>
      <c r="AB61" s="756"/>
      <c r="AC61" s="756"/>
      <c r="AD61" s="756"/>
    </row>
    <row r="62" spans="1:30" ht="15.75" customHeight="1">
      <c r="A62" s="7"/>
      <c r="B62" s="756" t="s">
        <v>431</v>
      </c>
      <c r="C62" s="756"/>
      <c r="D62" s="756"/>
      <c r="E62" s="756"/>
      <c r="F62" s="756"/>
      <c r="G62" s="756"/>
      <c r="H62" s="756"/>
      <c r="I62" s="756"/>
      <c r="J62" s="756"/>
      <c r="K62" s="756"/>
      <c r="L62" s="756"/>
      <c r="M62" s="756"/>
      <c r="N62" s="756"/>
      <c r="O62" s="756"/>
      <c r="P62" s="756"/>
      <c r="Q62" s="756"/>
      <c r="R62" s="756"/>
      <c r="S62" s="756"/>
      <c r="T62" s="756"/>
      <c r="U62" s="756"/>
      <c r="V62" s="756"/>
      <c r="W62" s="756"/>
      <c r="X62" s="756"/>
      <c r="Y62" s="756"/>
      <c r="Z62" s="756"/>
      <c r="AA62" s="756"/>
      <c r="AB62" s="756"/>
      <c r="AC62" s="756"/>
      <c r="AD62" s="756"/>
    </row>
    <row r="63" spans="1:30" ht="15.75" customHeight="1">
      <c r="A63" s="7"/>
      <c r="B63" s="756" t="s">
        <v>432</v>
      </c>
      <c r="C63" s="756"/>
      <c r="D63" s="756"/>
      <c r="E63" s="756"/>
      <c r="F63" s="756"/>
      <c r="G63" s="756"/>
      <c r="H63" s="756"/>
      <c r="I63" s="756"/>
      <c r="J63" s="756"/>
      <c r="K63" s="756"/>
      <c r="L63" s="756"/>
      <c r="M63" s="756"/>
      <c r="N63" s="756"/>
      <c r="O63" s="756"/>
      <c r="P63" s="756"/>
      <c r="Q63" s="756"/>
      <c r="R63" s="756"/>
      <c r="S63" s="756"/>
      <c r="T63" s="756"/>
      <c r="U63" s="756"/>
      <c r="V63" s="756"/>
      <c r="W63" s="756"/>
      <c r="X63" s="756"/>
      <c r="Y63" s="756"/>
      <c r="Z63" s="756"/>
      <c r="AA63" s="756"/>
      <c r="AB63" s="756"/>
      <c r="AC63" s="756"/>
      <c r="AD63" s="756"/>
    </row>
    <row r="64" spans="1:30" ht="15.75" customHeight="1">
      <c r="A64" s="7"/>
      <c r="B64" s="756" t="s">
        <v>433</v>
      </c>
      <c r="C64" s="756"/>
      <c r="D64" s="756"/>
      <c r="E64" s="756"/>
      <c r="F64" s="756"/>
      <c r="G64" s="756"/>
      <c r="H64" s="756"/>
      <c r="I64" s="756"/>
      <c r="J64" s="756"/>
      <c r="K64" s="756"/>
      <c r="L64" s="756"/>
      <c r="M64" s="756"/>
      <c r="N64" s="756"/>
      <c r="O64" s="756"/>
      <c r="P64" s="756"/>
      <c r="Q64" s="756"/>
      <c r="R64" s="756"/>
      <c r="S64" s="756"/>
      <c r="T64" s="756"/>
      <c r="U64" s="756"/>
      <c r="V64" s="756"/>
      <c r="W64" s="756"/>
      <c r="X64" s="756"/>
      <c r="Y64" s="756"/>
      <c r="Z64" s="756"/>
      <c r="AA64" s="756"/>
      <c r="AB64" s="756"/>
      <c r="AC64" s="756"/>
      <c r="AD64" s="756"/>
    </row>
    <row r="65" spans="1:30" ht="15.75" customHeight="1">
      <c r="A65" s="7"/>
      <c r="B65" s="756" t="s">
        <v>434</v>
      </c>
      <c r="C65" s="756"/>
      <c r="D65" s="756"/>
      <c r="E65" s="756"/>
      <c r="F65" s="756"/>
      <c r="G65" s="756"/>
      <c r="H65" s="756"/>
      <c r="I65" s="756"/>
      <c r="J65" s="756"/>
      <c r="K65" s="756"/>
      <c r="L65" s="756"/>
      <c r="M65" s="756"/>
      <c r="N65" s="756"/>
      <c r="O65" s="756"/>
      <c r="P65" s="756"/>
      <c r="Q65" s="756"/>
      <c r="R65" s="756"/>
      <c r="S65" s="756"/>
      <c r="T65" s="756"/>
      <c r="U65" s="756"/>
      <c r="V65" s="756"/>
      <c r="W65" s="756"/>
      <c r="X65" s="756"/>
      <c r="Y65" s="756"/>
      <c r="Z65" s="756"/>
      <c r="AA65" s="756"/>
      <c r="AB65" s="756"/>
      <c r="AC65" s="756"/>
      <c r="AD65" s="756"/>
    </row>
    <row r="66" spans="1:30" ht="15.75" customHeight="1">
      <c r="A66" s="7"/>
      <c r="B66" s="756" t="s">
        <v>435</v>
      </c>
      <c r="C66" s="756"/>
      <c r="D66" s="756"/>
      <c r="E66" s="756"/>
      <c r="F66" s="756"/>
      <c r="G66" s="756"/>
      <c r="H66" s="756"/>
      <c r="I66" s="756"/>
      <c r="J66" s="756"/>
      <c r="K66" s="756"/>
      <c r="L66" s="756"/>
      <c r="M66" s="756"/>
      <c r="N66" s="756"/>
      <c r="O66" s="756"/>
      <c r="P66" s="756"/>
      <c r="Q66" s="756"/>
      <c r="R66" s="756"/>
      <c r="S66" s="756"/>
      <c r="T66" s="756"/>
      <c r="U66" s="756"/>
      <c r="V66" s="756"/>
      <c r="W66" s="756"/>
      <c r="X66" s="756"/>
      <c r="Y66" s="756"/>
      <c r="Z66" s="756"/>
      <c r="AA66" s="756"/>
      <c r="AB66" s="756"/>
      <c r="AC66" s="756"/>
      <c r="AD66" s="756"/>
    </row>
    <row r="67" spans="1:30" ht="15.75" customHeight="1">
      <c r="A67" s="7"/>
      <c r="B67" s="756" t="s">
        <v>436</v>
      </c>
      <c r="C67" s="756"/>
      <c r="D67" s="756"/>
      <c r="E67" s="756"/>
      <c r="F67" s="756"/>
      <c r="G67" s="756"/>
      <c r="H67" s="756"/>
      <c r="I67" s="756"/>
      <c r="J67" s="756"/>
      <c r="K67" s="756"/>
      <c r="L67" s="756"/>
      <c r="M67" s="756"/>
      <c r="N67" s="756"/>
      <c r="O67" s="756"/>
      <c r="P67" s="756"/>
      <c r="Q67" s="756"/>
      <c r="R67" s="756"/>
      <c r="S67" s="756"/>
      <c r="T67" s="756"/>
      <c r="U67" s="756"/>
      <c r="V67" s="756"/>
      <c r="W67" s="756"/>
      <c r="X67" s="756"/>
      <c r="Y67" s="756"/>
      <c r="Z67" s="756"/>
      <c r="AA67" s="756"/>
      <c r="AB67" s="756"/>
      <c r="AC67" s="756"/>
      <c r="AD67" s="756"/>
    </row>
    <row r="68" spans="1:30" ht="15.75" customHeight="1">
      <c r="A68" s="7"/>
      <c r="B68" s="756" t="s">
        <v>437</v>
      </c>
      <c r="C68" s="756"/>
      <c r="D68" s="756"/>
      <c r="E68" s="756"/>
      <c r="F68" s="756"/>
      <c r="G68" s="756"/>
      <c r="H68" s="756"/>
      <c r="I68" s="756"/>
      <c r="J68" s="756"/>
      <c r="K68" s="756"/>
      <c r="L68" s="756"/>
      <c r="M68" s="756"/>
      <c r="N68" s="756"/>
      <c r="O68" s="756"/>
      <c r="P68" s="756"/>
      <c r="Q68" s="756"/>
      <c r="R68" s="756"/>
      <c r="S68" s="756"/>
      <c r="T68" s="756"/>
      <c r="U68" s="756"/>
      <c r="V68" s="756"/>
      <c r="W68" s="756"/>
      <c r="X68" s="756"/>
      <c r="Y68" s="756"/>
      <c r="Z68" s="756"/>
      <c r="AA68" s="756"/>
      <c r="AB68" s="756"/>
      <c r="AC68" s="756"/>
      <c r="AD68" s="756"/>
    </row>
    <row r="69" spans="1:30" ht="15.75" customHeight="1">
      <c r="A69" s="7"/>
      <c r="B69" s="756" t="s">
        <v>438</v>
      </c>
      <c r="C69" s="756"/>
      <c r="D69" s="756"/>
      <c r="E69" s="756"/>
      <c r="F69" s="756"/>
      <c r="G69" s="756"/>
      <c r="H69" s="756"/>
      <c r="I69" s="756"/>
      <c r="J69" s="756"/>
      <c r="K69" s="756"/>
      <c r="L69" s="756"/>
      <c r="M69" s="756"/>
      <c r="N69" s="756"/>
      <c r="O69" s="756"/>
      <c r="P69" s="756"/>
      <c r="Q69" s="756"/>
      <c r="R69" s="756"/>
      <c r="S69" s="756"/>
      <c r="T69" s="756"/>
      <c r="U69" s="756"/>
      <c r="V69" s="756"/>
      <c r="W69" s="756"/>
      <c r="X69" s="756"/>
      <c r="Y69" s="756"/>
      <c r="Z69" s="756"/>
      <c r="AA69" s="756"/>
      <c r="AB69" s="756"/>
      <c r="AC69" s="756"/>
      <c r="AD69" s="756"/>
    </row>
    <row r="70" spans="1:30" ht="15.75" customHeight="1">
      <c r="A70" s="7"/>
      <c r="B70" s="756" t="s">
        <v>439</v>
      </c>
      <c r="C70" s="756"/>
      <c r="D70" s="756"/>
      <c r="E70" s="756"/>
      <c r="F70" s="756"/>
      <c r="G70" s="756"/>
      <c r="H70" s="756"/>
      <c r="I70" s="756"/>
      <c r="J70" s="756"/>
      <c r="K70" s="756"/>
      <c r="L70" s="756"/>
      <c r="M70" s="756"/>
      <c r="N70" s="756"/>
      <c r="O70" s="756"/>
      <c r="P70" s="756"/>
      <c r="Q70" s="756"/>
      <c r="R70" s="756"/>
      <c r="S70" s="756"/>
      <c r="T70" s="756"/>
      <c r="U70" s="756"/>
      <c r="V70" s="756"/>
      <c r="W70" s="756"/>
      <c r="X70" s="756"/>
      <c r="Y70" s="756"/>
      <c r="Z70" s="756"/>
      <c r="AA70" s="756"/>
      <c r="AB70" s="756"/>
      <c r="AC70" s="756"/>
      <c r="AD70" s="756"/>
    </row>
    <row r="71" spans="1:30" ht="30" customHeight="1">
      <c r="A71" s="7"/>
      <c r="B71" s="756"/>
      <c r="C71" s="756"/>
      <c r="D71" s="756"/>
      <c r="E71" s="756"/>
      <c r="F71" s="756"/>
      <c r="G71" s="756"/>
      <c r="H71" s="756"/>
      <c r="I71" s="756"/>
      <c r="J71" s="756"/>
      <c r="K71" s="756"/>
      <c r="L71" s="756"/>
      <c r="M71" s="756"/>
      <c r="N71" s="756"/>
      <c r="O71" s="756"/>
      <c r="P71" s="756"/>
      <c r="Q71" s="756"/>
      <c r="R71" s="756"/>
      <c r="S71" s="756"/>
      <c r="T71" s="756"/>
      <c r="U71" s="756"/>
      <c r="V71" s="756"/>
      <c r="W71" s="756"/>
      <c r="X71" s="756"/>
      <c r="Y71" s="756"/>
      <c r="Z71" s="756"/>
      <c r="AA71" s="756"/>
      <c r="AB71" s="756"/>
      <c r="AC71" s="756"/>
      <c r="AD71" s="756"/>
    </row>
    <row r="72" spans="1:30" ht="14.25" customHeight="1">
      <c r="A72" s="7"/>
      <c r="B72" s="716" t="s">
        <v>440</v>
      </c>
      <c r="C72" s="716"/>
      <c r="D72" s="716"/>
      <c r="E72" s="716"/>
      <c r="F72" s="716"/>
      <c r="G72" s="716"/>
      <c r="H72" s="716"/>
      <c r="I72" s="716"/>
      <c r="J72" s="716"/>
      <c r="K72" s="716"/>
      <c r="L72" s="716"/>
      <c r="M72" s="716"/>
      <c r="N72" s="716"/>
      <c r="O72" s="716"/>
      <c r="P72" s="716"/>
      <c r="Q72" s="716"/>
      <c r="R72" s="716"/>
      <c r="S72" s="716"/>
      <c r="T72" s="716"/>
      <c r="U72" s="716"/>
      <c r="V72" s="716"/>
      <c r="W72" s="716"/>
      <c r="X72" s="716"/>
      <c r="Y72" s="716"/>
      <c r="Z72" s="716"/>
      <c r="AA72" s="716"/>
      <c r="AB72" s="716"/>
      <c r="AC72" s="716"/>
      <c r="AD72" s="716"/>
    </row>
    <row r="73" spans="1:30" ht="30" customHeight="1">
      <c r="A73" s="7"/>
      <c r="B73" s="751"/>
      <c r="C73" s="751"/>
      <c r="D73" s="751"/>
      <c r="E73" s="751"/>
      <c r="F73" s="751"/>
      <c r="G73" s="751"/>
      <c r="H73" s="751"/>
      <c r="I73" s="751"/>
      <c r="J73" s="751"/>
      <c r="K73" s="751"/>
      <c r="L73" s="751"/>
      <c r="M73" s="751"/>
      <c r="N73" s="751"/>
      <c r="O73" s="751"/>
      <c r="P73" s="751"/>
      <c r="Q73" s="751"/>
      <c r="R73" s="751"/>
      <c r="S73" s="751"/>
      <c r="T73" s="751"/>
      <c r="U73" s="751"/>
      <c r="V73" s="751"/>
      <c r="W73" s="751"/>
      <c r="X73" s="751"/>
      <c r="Y73" s="751"/>
      <c r="Z73" s="751"/>
      <c r="AA73" s="751"/>
      <c r="AB73" s="751"/>
      <c r="AC73" s="751"/>
      <c r="AD73" s="751"/>
    </row>
    <row r="74" spans="1:30" ht="14.25" customHeight="1">
      <c r="A74" s="7"/>
      <c r="B74" s="758" t="str">
        <f>IF(sinseibi="",day_kari,sinseibi)</f>
        <v>　　年　 　 月　  　日</v>
      </c>
      <c r="C74" s="758" t="str">
        <f t="shared" ref="C74:L74" si="0">IF(sinseibi="","　　年　  月  　日",sinseibi)</f>
        <v>　　年　  月  　日</v>
      </c>
      <c r="D74" s="758" t="str">
        <f t="shared" si="0"/>
        <v>　　年　  月  　日</v>
      </c>
      <c r="E74" s="758" t="str">
        <f t="shared" si="0"/>
        <v>　　年　  月  　日</v>
      </c>
      <c r="F74" s="758" t="str">
        <f t="shared" si="0"/>
        <v>　　年　  月  　日</v>
      </c>
      <c r="G74" s="758" t="str">
        <f t="shared" si="0"/>
        <v>　　年　  月  　日</v>
      </c>
      <c r="H74" s="758" t="str">
        <f t="shared" si="0"/>
        <v>　　年　  月  　日</v>
      </c>
      <c r="I74" s="758" t="str">
        <f t="shared" si="0"/>
        <v>　　年　  月  　日</v>
      </c>
      <c r="J74" s="758" t="str">
        <f t="shared" si="0"/>
        <v>　　年　  月  　日</v>
      </c>
      <c r="K74" s="758" t="str">
        <f t="shared" si="0"/>
        <v>　　年　  月  　日</v>
      </c>
      <c r="L74" s="758" t="str">
        <f t="shared" si="0"/>
        <v>　　年　  月  　日</v>
      </c>
      <c r="M74" s="26"/>
      <c r="N74" s="26"/>
      <c r="O74" s="26"/>
      <c r="P74" s="26"/>
      <c r="Q74" s="26"/>
      <c r="R74" s="26"/>
      <c r="S74" s="26"/>
      <c r="T74" s="26"/>
      <c r="U74" s="26"/>
      <c r="V74" s="26"/>
      <c r="W74" s="26"/>
      <c r="X74" s="26"/>
      <c r="Y74" s="26"/>
      <c r="Z74" s="26"/>
      <c r="AA74" s="26"/>
      <c r="AB74" s="26"/>
      <c r="AC74" s="26"/>
      <c r="AD74" s="26"/>
    </row>
    <row r="75" spans="1:30" ht="14.25" customHeight="1">
      <c r="A75" s="7"/>
      <c r="B75" s="761"/>
      <c r="C75" s="761"/>
      <c r="D75" s="761"/>
      <c r="E75" s="761"/>
      <c r="F75" s="761"/>
      <c r="G75" s="761"/>
      <c r="H75" s="761"/>
      <c r="I75" s="761"/>
      <c r="J75" s="761"/>
      <c r="K75" s="761"/>
      <c r="L75" s="761"/>
      <c r="M75" s="761"/>
      <c r="N75" s="761"/>
      <c r="O75" s="761"/>
      <c r="P75" s="761"/>
      <c r="Q75" s="761"/>
      <c r="R75" s="761"/>
      <c r="S75" s="761"/>
      <c r="T75" s="761"/>
      <c r="U75" s="761"/>
      <c r="V75" s="761"/>
      <c r="W75" s="761"/>
      <c r="X75" s="761"/>
      <c r="Y75" s="761"/>
      <c r="Z75" s="761"/>
      <c r="AA75" s="761"/>
      <c r="AB75" s="761"/>
      <c r="AC75" s="761"/>
      <c r="AD75" s="761"/>
    </row>
    <row r="76" spans="1:30" ht="18.75" customHeight="1">
      <c r="A76" s="7"/>
      <c r="B76" s="760" t="s">
        <v>441</v>
      </c>
      <c r="C76" s="760"/>
      <c r="D76" s="760"/>
      <c r="E76" s="760"/>
      <c r="F76" s="762"/>
      <c r="G76" s="762"/>
      <c r="H76" s="762"/>
      <c r="I76" s="762"/>
      <c r="J76" s="762"/>
      <c r="K76" s="762"/>
      <c r="L76" s="762"/>
      <c r="M76" s="762"/>
      <c r="N76" s="762"/>
      <c r="O76" s="762"/>
      <c r="P76" s="763"/>
      <c r="Q76" s="763"/>
      <c r="R76" s="763"/>
      <c r="S76" s="763"/>
      <c r="T76" s="763"/>
      <c r="U76" s="763"/>
      <c r="V76" s="763"/>
      <c r="W76" s="763"/>
      <c r="X76" s="763"/>
      <c r="Y76" s="763"/>
      <c r="Z76" s="763"/>
      <c r="AA76" s="763"/>
      <c r="AB76" s="763"/>
      <c r="AC76" s="763"/>
      <c r="AD76" s="763"/>
    </row>
    <row r="77" spans="1:30" ht="18.75" customHeight="1">
      <c r="A77" s="7"/>
      <c r="B77" s="764" t="s">
        <v>442</v>
      </c>
      <c r="C77" s="764"/>
      <c r="D77" s="764"/>
      <c r="E77" s="764"/>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row>
    <row r="78" spans="1:30" s="20" customFormat="1" ht="18.75" customHeight="1">
      <c r="A78" s="9"/>
      <c r="B78" s="760" t="s">
        <v>443</v>
      </c>
      <c r="C78" s="760"/>
      <c r="D78" s="760"/>
      <c r="E78" s="760"/>
      <c r="F78" s="757"/>
      <c r="G78" s="757"/>
      <c r="H78" s="757"/>
      <c r="I78" s="757"/>
      <c r="J78" s="757"/>
      <c r="K78" s="757"/>
      <c r="L78" s="757"/>
      <c r="M78" s="757"/>
      <c r="N78" s="757"/>
      <c r="O78" s="757"/>
      <c r="P78" s="29"/>
      <c r="Q78" s="29"/>
      <c r="R78" s="29"/>
      <c r="S78" s="29"/>
      <c r="T78" s="29"/>
      <c r="U78" s="29"/>
      <c r="V78" s="29"/>
      <c r="W78" s="29"/>
      <c r="X78" s="29"/>
      <c r="Y78" s="29"/>
      <c r="Z78" s="29"/>
      <c r="AA78" s="29"/>
      <c r="AB78" s="29"/>
      <c r="AC78" s="29"/>
      <c r="AD78" s="29"/>
    </row>
    <row r="79" spans="1:30" ht="14.25" customHeight="1">
      <c r="A79" s="7"/>
      <c r="B79" s="759"/>
      <c r="C79" s="759"/>
      <c r="D79" s="759"/>
      <c r="E79" s="759"/>
      <c r="F79" s="759"/>
      <c r="G79" s="759"/>
      <c r="H79" s="759"/>
      <c r="I79" s="759"/>
      <c r="J79" s="759"/>
      <c r="K79" s="759"/>
      <c r="L79" s="759"/>
      <c r="M79" s="759"/>
      <c r="N79" s="759"/>
      <c r="O79" s="759"/>
      <c r="P79" s="759"/>
      <c r="Q79" s="759"/>
      <c r="R79" s="759"/>
      <c r="S79" s="759"/>
      <c r="T79" s="759"/>
      <c r="U79" s="759"/>
      <c r="V79" s="759"/>
      <c r="W79" s="759"/>
      <c r="X79" s="759"/>
      <c r="Y79" s="759"/>
      <c r="Z79" s="759"/>
      <c r="AA79" s="759"/>
      <c r="AB79" s="759"/>
      <c r="AC79" s="759"/>
      <c r="AD79" s="759"/>
    </row>
    <row r="80" spans="1:30" ht="22.5" customHeight="1">
      <c r="A80" s="7"/>
      <c r="B80" s="760" t="s">
        <v>444</v>
      </c>
      <c r="C80" s="760"/>
      <c r="D80" s="760"/>
      <c r="E80" s="760"/>
      <c r="F80" s="757"/>
      <c r="G80" s="757"/>
      <c r="H80" s="757"/>
      <c r="I80" s="757"/>
      <c r="J80" s="757"/>
      <c r="K80" s="757"/>
      <c r="L80" s="757"/>
      <c r="M80" s="757"/>
      <c r="N80" s="757"/>
      <c r="O80" s="757"/>
      <c r="P80" s="28"/>
      <c r="Q80" s="28"/>
      <c r="R80" s="28"/>
      <c r="S80" s="28"/>
      <c r="T80" s="28"/>
      <c r="U80" s="28"/>
      <c r="V80" s="28"/>
      <c r="W80" s="28"/>
      <c r="X80" s="28"/>
      <c r="Y80" s="28"/>
      <c r="Z80" s="28"/>
      <c r="AA80" s="28"/>
      <c r="AB80" s="28"/>
      <c r="AC80" s="28"/>
      <c r="AD80" s="28"/>
    </row>
    <row r="81" spans="1:30" ht="37.5" customHeight="1">
      <c r="A81" s="750"/>
      <c r="B81" s="750"/>
      <c r="C81" s="750"/>
      <c r="D81" s="750"/>
      <c r="E81" s="750"/>
      <c r="F81" s="750"/>
      <c r="G81" s="750"/>
      <c r="H81" s="750"/>
      <c r="I81" s="750"/>
      <c r="J81" s="750"/>
      <c r="K81" s="750"/>
      <c r="L81" s="750"/>
      <c r="M81" s="750"/>
      <c r="N81" s="750"/>
      <c r="O81" s="750"/>
      <c r="P81" s="750"/>
      <c r="Q81" s="750"/>
      <c r="R81" s="750"/>
      <c r="S81" s="750"/>
      <c r="T81" s="750"/>
      <c r="U81" s="750"/>
      <c r="V81" s="750"/>
      <c r="W81" s="750"/>
      <c r="X81" s="750"/>
      <c r="Y81" s="750"/>
      <c r="Z81" s="750"/>
      <c r="AA81" s="750"/>
      <c r="AB81" s="750"/>
      <c r="AC81" s="750"/>
      <c r="AD81" s="750"/>
    </row>
    <row r="82" spans="1:30" ht="14.25" customHeight="1">
      <c r="A82" s="7"/>
      <c r="B82" s="7"/>
      <c r="C82" s="7"/>
      <c r="D82" s="7"/>
      <c r="E82" s="7"/>
      <c r="F82" s="7"/>
      <c r="G82" s="7"/>
      <c r="H82" s="7"/>
      <c r="I82" s="7"/>
      <c r="J82" s="7"/>
      <c r="K82" s="7"/>
      <c r="L82" s="7"/>
      <c r="M82" s="7"/>
      <c r="N82" s="7"/>
      <c r="O82" s="19">
        <v>2</v>
      </c>
      <c r="P82" s="7"/>
      <c r="Q82" s="7"/>
      <c r="R82" s="7"/>
      <c r="S82" s="7"/>
      <c r="T82" s="7"/>
      <c r="U82" s="7"/>
      <c r="V82" s="7"/>
      <c r="W82" s="7"/>
      <c r="X82" s="7"/>
      <c r="Y82" s="7"/>
      <c r="Z82" s="7"/>
      <c r="AA82" s="7"/>
      <c r="AB82" s="7"/>
      <c r="AC82" s="7"/>
      <c r="AD82" s="7"/>
    </row>
  </sheetData>
  <mergeCells count="84">
    <mergeCell ref="B79:AD79"/>
    <mergeCell ref="B80:E80"/>
    <mergeCell ref="F80:O80"/>
    <mergeCell ref="A81:AD81"/>
    <mergeCell ref="B75:AD75"/>
    <mergeCell ref="B76:E76"/>
    <mergeCell ref="F76:O76"/>
    <mergeCell ref="P76:AD76"/>
    <mergeCell ref="B77:E77"/>
    <mergeCell ref="B78:E78"/>
    <mergeCell ref="B68:AD68"/>
    <mergeCell ref="F78:O78"/>
    <mergeCell ref="B69:AD69"/>
    <mergeCell ref="B70:AD70"/>
    <mergeCell ref="B71:AD71"/>
    <mergeCell ref="B72:AD72"/>
    <mergeCell ref="B73:AD73"/>
    <mergeCell ref="B74:L74"/>
    <mergeCell ref="B66:AD66"/>
    <mergeCell ref="B65:AD65"/>
    <mergeCell ref="B64:AD64"/>
    <mergeCell ref="B63:AD63"/>
    <mergeCell ref="B67:AD67"/>
    <mergeCell ref="B58:AD58"/>
    <mergeCell ref="B59:AD59"/>
    <mergeCell ref="B60:AD60"/>
    <mergeCell ref="B61:AD61"/>
    <mergeCell ref="B62:AD62"/>
    <mergeCell ref="B53:AD53"/>
    <mergeCell ref="B54:AD54"/>
    <mergeCell ref="B56:AD56"/>
    <mergeCell ref="B52:AD52"/>
    <mergeCell ref="B57:AD57"/>
    <mergeCell ref="B55:AD55"/>
    <mergeCell ref="B49:AD49"/>
    <mergeCell ref="B47:AD47"/>
    <mergeCell ref="B48:AD48"/>
    <mergeCell ref="B50:AD50"/>
    <mergeCell ref="B51:AD51"/>
    <mergeCell ref="B42:AD42"/>
    <mergeCell ref="B43:AD43"/>
    <mergeCell ref="B44:AD44"/>
    <mergeCell ref="B45:AD45"/>
    <mergeCell ref="B46:AD46"/>
    <mergeCell ref="B36:AD36"/>
    <mergeCell ref="B37:AD37"/>
    <mergeCell ref="B38:AD38"/>
    <mergeCell ref="B39:AD39"/>
    <mergeCell ref="B41:AD41"/>
    <mergeCell ref="B31:AD31"/>
    <mergeCell ref="B32:AD32"/>
    <mergeCell ref="B33:AD33"/>
    <mergeCell ref="B34:AD34"/>
    <mergeCell ref="B35:AD35"/>
    <mergeCell ref="B26:AD26"/>
    <mergeCell ref="B27:AD27"/>
    <mergeCell ref="B28:AD28"/>
    <mergeCell ref="B29:AD29"/>
    <mergeCell ref="B30:AD30"/>
    <mergeCell ref="B21:AD21"/>
    <mergeCell ref="B22:AD22"/>
    <mergeCell ref="B23:AD23"/>
    <mergeCell ref="B24:AD24"/>
    <mergeCell ref="B25:AD25"/>
    <mergeCell ref="B16:AD16"/>
    <mergeCell ref="B17:AD17"/>
    <mergeCell ref="B18:AD18"/>
    <mergeCell ref="B19:AD19"/>
    <mergeCell ref="B20:AD20"/>
    <mergeCell ref="B11:AD11"/>
    <mergeCell ref="B12:AD12"/>
    <mergeCell ref="B13:AD13"/>
    <mergeCell ref="B14:AD14"/>
    <mergeCell ref="B15:AD15"/>
    <mergeCell ref="A6:AD6"/>
    <mergeCell ref="B7:AD7"/>
    <mergeCell ref="B8:AD8"/>
    <mergeCell ref="B9:AD9"/>
    <mergeCell ref="B10:AD10"/>
    <mergeCell ref="A1:AD1"/>
    <mergeCell ref="A2:AD2"/>
    <mergeCell ref="A3:AD3"/>
    <mergeCell ref="A4:AD4"/>
    <mergeCell ref="A5:AD5"/>
  </mergeCells>
  <phoneticPr fontId="3"/>
  <printOptions horizontalCentered="1"/>
  <pageMargins left="0.70866141732283472" right="0.23622047244094491" top="0.78740157480314965" bottom="0.74803149606299213" header="0.31496062992125984" footer="0.31496062992125984"/>
  <pageSetup paperSize="9" fitToHeight="0" orientation="portrait" blackAndWhite="1" useFirstPageNumber="1" r:id="rId1"/>
  <headerFooter alignWithMargins="0"/>
  <rowBreaks count="1" manualBreakCount="1">
    <brk id="4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0</xdr:colOff>
                    <xdr:row>5</xdr:row>
                    <xdr:rowOff>238125</xdr:rowOff>
                  </from>
                  <to>
                    <xdr:col>1</xdr:col>
                    <xdr:colOff>95250</xdr:colOff>
                    <xdr:row>7</xdr:row>
                    <xdr:rowOff>9525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0</xdr:colOff>
                    <xdr:row>7</xdr:row>
                    <xdr:rowOff>9525</xdr:rowOff>
                  </from>
                  <to>
                    <xdr:col>1</xdr:col>
                    <xdr:colOff>95250</xdr:colOff>
                    <xdr:row>8</xdr:row>
                    <xdr:rowOff>9525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0</xdr:colOff>
                    <xdr:row>8</xdr:row>
                    <xdr:rowOff>228600</xdr:rowOff>
                  </from>
                  <to>
                    <xdr:col>1</xdr:col>
                    <xdr:colOff>95250</xdr:colOff>
                    <xdr:row>10</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0</xdr:colOff>
                    <xdr:row>15</xdr:row>
                    <xdr:rowOff>9525</xdr:rowOff>
                  </from>
                  <to>
                    <xdr:col>1</xdr:col>
                    <xdr:colOff>95250</xdr:colOff>
                    <xdr:row>16</xdr:row>
                    <xdr:rowOff>9525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0</xdr:colOff>
                    <xdr:row>15</xdr:row>
                    <xdr:rowOff>228600</xdr:rowOff>
                  </from>
                  <to>
                    <xdr:col>1</xdr:col>
                    <xdr:colOff>95250</xdr:colOff>
                    <xdr:row>17</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0</xdr:colOff>
                    <xdr:row>17</xdr:row>
                    <xdr:rowOff>238125</xdr:rowOff>
                  </from>
                  <to>
                    <xdr:col>1</xdr:col>
                    <xdr:colOff>95250</xdr:colOff>
                    <xdr:row>19</xdr:row>
                    <xdr:rowOff>9525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0</xdr:colOff>
                    <xdr:row>21</xdr:row>
                    <xdr:rowOff>228600</xdr:rowOff>
                  </from>
                  <to>
                    <xdr:col>1</xdr:col>
                    <xdr:colOff>95250</xdr:colOff>
                    <xdr:row>23</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0</xdr:col>
                    <xdr:colOff>0</xdr:colOff>
                    <xdr:row>29</xdr:row>
                    <xdr:rowOff>228600</xdr:rowOff>
                  </from>
                  <to>
                    <xdr:col>1</xdr:col>
                    <xdr:colOff>95250</xdr:colOff>
                    <xdr:row>31</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0</xdr:col>
                    <xdr:colOff>0</xdr:colOff>
                    <xdr:row>31</xdr:row>
                    <xdr:rowOff>219075</xdr:rowOff>
                  </from>
                  <to>
                    <xdr:col>1</xdr:col>
                    <xdr:colOff>95250</xdr:colOff>
                    <xdr:row>33</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0</xdr:col>
                    <xdr:colOff>0</xdr:colOff>
                    <xdr:row>32</xdr:row>
                    <xdr:rowOff>219075</xdr:rowOff>
                  </from>
                  <to>
                    <xdr:col>1</xdr:col>
                    <xdr:colOff>95250</xdr:colOff>
                    <xdr:row>33</xdr:row>
                    <xdr:rowOff>228600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0</xdr:col>
                    <xdr:colOff>0</xdr:colOff>
                    <xdr:row>34</xdr:row>
                    <xdr:rowOff>238125</xdr:rowOff>
                  </from>
                  <to>
                    <xdr:col>1</xdr:col>
                    <xdr:colOff>95250</xdr:colOff>
                    <xdr:row>36</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0</xdr:col>
                    <xdr:colOff>0</xdr:colOff>
                    <xdr:row>35</xdr:row>
                    <xdr:rowOff>228600</xdr:rowOff>
                  </from>
                  <to>
                    <xdr:col>1</xdr:col>
                    <xdr:colOff>95250</xdr:colOff>
                    <xdr:row>37</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0</xdr:col>
                    <xdr:colOff>0</xdr:colOff>
                    <xdr:row>36</xdr:row>
                    <xdr:rowOff>228600</xdr:rowOff>
                  </from>
                  <to>
                    <xdr:col>1</xdr:col>
                    <xdr:colOff>95250</xdr:colOff>
                    <xdr:row>38</xdr:row>
                    <xdr:rowOff>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0</xdr:col>
                    <xdr:colOff>0</xdr:colOff>
                    <xdr:row>40</xdr:row>
                    <xdr:rowOff>9525</xdr:rowOff>
                  </from>
                  <to>
                    <xdr:col>1</xdr:col>
                    <xdr:colOff>95250</xdr:colOff>
                    <xdr:row>41</xdr:row>
                    <xdr:rowOff>9525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0</xdr:col>
                    <xdr:colOff>0</xdr:colOff>
                    <xdr:row>40</xdr:row>
                    <xdr:rowOff>238125</xdr:rowOff>
                  </from>
                  <to>
                    <xdr:col>1</xdr:col>
                    <xdr:colOff>95250</xdr:colOff>
                    <xdr:row>42</xdr:row>
                    <xdr:rowOff>9525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0</xdr:col>
                    <xdr:colOff>0</xdr:colOff>
                    <xdr:row>41</xdr:row>
                    <xdr:rowOff>238125</xdr:rowOff>
                  </from>
                  <to>
                    <xdr:col>1</xdr:col>
                    <xdr:colOff>95250</xdr:colOff>
                    <xdr:row>43</xdr:row>
                    <xdr:rowOff>9525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0</xdr:col>
                    <xdr:colOff>0</xdr:colOff>
                    <xdr:row>70</xdr:row>
                    <xdr:rowOff>352425</xdr:rowOff>
                  </from>
                  <to>
                    <xdr:col>1</xdr:col>
                    <xdr:colOff>95250</xdr:colOff>
                    <xdr:row>72</xdr:row>
                    <xdr:rowOff>38100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17"/>
  <sheetViews>
    <sheetView view="pageBreakPreview" topLeftCell="D12" zoomScaleNormal="100" zoomScaleSheetLayoutView="100" workbookViewId="0">
      <selection activeCell="L92" sqref="L92"/>
    </sheetView>
  </sheetViews>
  <sheetFormatPr defaultColWidth="3.125" defaultRowHeight="44.25" customHeight="1"/>
  <cols>
    <col min="1" max="1" width="14.625" style="38" bestFit="1" customWidth="1"/>
    <col min="2" max="6" width="14.625" style="36" bestFit="1" customWidth="1"/>
    <col min="7" max="8" width="14.625" style="35" bestFit="1" customWidth="1"/>
    <col min="9" max="9" width="14.625" style="36" bestFit="1" customWidth="1"/>
    <col min="10" max="16384" width="3.125" style="21"/>
  </cols>
  <sheetData>
    <row r="1" spans="1:9" ht="17.25">
      <c r="A1" s="21"/>
      <c r="B1" s="32"/>
      <c r="C1" s="32"/>
      <c r="D1" s="32"/>
      <c r="E1" s="21"/>
      <c r="F1" s="22"/>
      <c r="G1" s="22"/>
      <c r="H1" s="22"/>
      <c r="I1" s="22"/>
    </row>
    <row r="2" spans="1:9" ht="54" customHeight="1">
      <c r="A2" s="765" t="s">
        <v>445</v>
      </c>
      <c r="B2" s="765"/>
      <c r="C2" s="766" t="s">
        <v>446</v>
      </c>
      <c r="D2" s="766"/>
      <c r="E2" s="766"/>
      <c r="F2" s="766"/>
      <c r="G2" s="33"/>
      <c r="H2" s="33"/>
      <c r="I2" s="33"/>
    </row>
    <row r="3" spans="1:9" ht="27.75" customHeight="1">
      <c r="A3" s="22" t="s">
        <v>447</v>
      </c>
      <c r="B3" s="22" t="s">
        <v>448</v>
      </c>
      <c r="C3" s="22" t="s">
        <v>449</v>
      </c>
      <c r="D3" s="22" t="s">
        <v>450</v>
      </c>
      <c r="E3" s="22" t="s">
        <v>451</v>
      </c>
      <c r="F3" s="22" t="s">
        <v>452</v>
      </c>
      <c r="G3" s="22" t="s">
        <v>453</v>
      </c>
      <c r="H3" s="21"/>
      <c r="I3" s="21"/>
    </row>
    <row r="4" spans="1:9" s="23" customFormat="1" ht="33.75" customHeight="1">
      <c r="A4" s="767" t="s">
        <v>454</v>
      </c>
      <c r="B4" s="770" t="s">
        <v>455</v>
      </c>
      <c r="C4" s="773" t="s">
        <v>456</v>
      </c>
      <c r="D4" s="773" t="s">
        <v>457</v>
      </c>
      <c r="E4" s="773" t="s">
        <v>458</v>
      </c>
      <c r="F4" s="773" t="s">
        <v>459</v>
      </c>
      <c r="G4" s="782" t="s">
        <v>460</v>
      </c>
      <c r="H4" s="280"/>
      <c r="I4" s="280"/>
    </row>
    <row r="5" spans="1:9" s="23" customFormat="1" ht="33.75" customHeight="1">
      <c r="A5" s="768"/>
      <c r="B5" s="771"/>
      <c r="C5" s="774"/>
      <c r="D5" s="774"/>
      <c r="E5" s="774"/>
      <c r="F5" s="774"/>
      <c r="G5" s="783"/>
      <c r="H5" s="280"/>
      <c r="I5" s="280"/>
    </row>
    <row r="6" spans="1:9" s="23" customFormat="1" ht="68.25" customHeight="1">
      <c r="A6" s="769"/>
      <c r="B6" s="772"/>
      <c r="C6" s="775"/>
      <c r="D6" s="775"/>
      <c r="E6" s="775"/>
      <c r="F6" s="775"/>
      <c r="G6" s="784"/>
      <c r="H6" s="280"/>
      <c r="I6" s="280"/>
    </row>
    <row r="7" spans="1:9" s="30" customFormat="1" ht="45" customHeight="1">
      <c r="A7" s="281"/>
      <c r="B7" s="282"/>
      <c r="C7" s="283"/>
      <c r="D7" s="284"/>
      <c r="E7" s="285"/>
      <c r="F7" s="286"/>
      <c r="G7" s="287"/>
      <c r="H7" s="280"/>
      <c r="I7" s="280"/>
    </row>
    <row r="8" spans="1:9" ht="44.25" customHeight="1">
      <c r="A8" s="288" t="s">
        <v>461</v>
      </c>
      <c r="B8" s="288" t="s">
        <v>462</v>
      </c>
      <c r="C8" s="288" t="s">
        <v>463</v>
      </c>
      <c r="D8" s="288" t="s">
        <v>464</v>
      </c>
      <c r="E8" s="288" t="s">
        <v>465</v>
      </c>
      <c r="F8" s="288" t="s">
        <v>466</v>
      </c>
      <c r="G8" s="288" t="s">
        <v>467</v>
      </c>
      <c r="H8" s="288" t="s">
        <v>468</v>
      </c>
      <c r="I8" s="289"/>
    </row>
    <row r="9" spans="1:9" ht="44.25" customHeight="1">
      <c r="A9" s="785" t="s">
        <v>469</v>
      </c>
      <c r="B9" s="786"/>
      <c r="C9" s="773" t="s">
        <v>470</v>
      </c>
      <c r="D9" s="773" t="s">
        <v>471</v>
      </c>
      <c r="E9" s="773" t="s">
        <v>472</v>
      </c>
      <c r="F9" s="773" t="s">
        <v>473</v>
      </c>
      <c r="G9" s="773" t="s">
        <v>474</v>
      </c>
      <c r="H9" s="773" t="s">
        <v>475</v>
      </c>
      <c r="I9" s="289"/>
    </row>
    <row r="10" spans="1:9" ht="44.25" customHeight="1">
      <c r="A10" s="787"/>
      <c r="B10" s="788"/>
      <c r="C10" s="774"/>
      <c r="D10" s="774"/>
      <c r="E10" s="774"/>
      <c r="F10" s="774"/>
      <c r="G10" s="774"/>
      <c r="H10" s="774"/>
      <c r="I10" s="289"/>
    </row>
    <row r="11" spans="1:9" ht="44.25" customHeight="1">
      <c r="A11" s="290" t="s">
        <v>476</v>
      </c>
      <c r="B11" s="291" t="s">
        <v>477</v>
      </c>
      <c r="C11" s="775"/>
      <c r="D11" s="775"/>
      <c r="E11" s="775"/>
      <c r="F11" s="775"/>
      <c r="G11" s="775"/>
      <c r="H11" s="775"/>
      <c r="I11" s="289"/>
    </row>
    <row r="12" spans="1:9" s="31" customFormat="1" ht="44.25" customHeight="1">
      <c r="A12" s="292"/>
      <c r="B12" s="293"/>
      <c r="C12" s="293"/>
      <c r="D12" s="293"/>
      <c r="E12" s="294"/>
      <c r="F12" s="295"/>
      <c r="G12" s="284"/>
      <c r="H12" s="296"/>
      <c r="I12" s="289"/>
    </row>
    <row r="13" spans="1:9" ht="44.25" customHeight="1">
      <c r="A13" s="288" t="s">
        <v>478</v>
      </c>
      <c r="B13" s="288" t="s">
        <v>479</v>
      </c>
      <c r="C13" s="288" t="s">
        <v>480</v>
      </c>
      <c r="D13" s="288" t="s">
        <v>481</v>
      </c>
      <c r="E13" s="288" t="s">
        <v>482</v>
      </c>
      <c r="F13" s="288" t="s">
        <v>483</v>
      </c>
      <c r="G13" s="288" t="s">
        <v>484</v>
      </c>
      <c r="H13" s="288" t="s">
        <v>485</v>
      </c>
      <c r="I13" s="289"/>
    </row>
    <row r="14" spans="1:9" ht="44.25" customHeight="1">
      <c r="A14" s="776" t="s">
        <v>486</v>
      </c>
      <c r="B14" s="776"/>
      <c r="C14" s="776"/>
      <c r="D14" s="776"/>
      <c r="E14" s="776"/>
      <c r="F14" s="776"/>
      <c r="G14" s="776"/>
      <c r="H14" s="776"/>
      <c r="I14" s="289"/>
    </row>
    <row r="15" spans="1:9" ht="44.25" customHeight="1">
      <c r="A15" s="773" t="s">
        <v>487</v>
      </c>
      <c r="B15" s="773" t="s">
        <v>488</v>
      </c>
      <c r="C15" s="777" t="s">
        <v>489</v>
      </c>
      <c r="D15" s="773" t="s">
        <v>490</v>
      </c>
      <c r="E15" s="773" t="s">
        <v>491</v>
      </c>
      <c r="F15" s="779" t="s">
        <v>492</v>
      </c>
      <c r="G15" s="780"/>
      <c r="H15" s="781"/>
      <c r="I15" s="289"/>
    </row>
    <row r="16" spans="1:9" ht="44.25" customHeight="1">
      <c r="A16" s="775"/>
      <c r="B16" s="774"/>
      <c r="C16" s="778"/>
      <c r="D16" s="775"/>
      <c r="E16" s="775"/>
      <c r="F16" s="279" t="s">
        <v>493</v>
      </c>
      <c r="G16" s="279" t="s">
        <v>494</v>
      </c>
      <c r="H16" s="279" t="s">
        <v>495</v>
      </c>
      <c r="I16" s="289"/>
    </row>
    <row r="17" spans="1:10" s="31" customFormat="1" ht="44.25" customHeight="1">
      <c r="A17" s="292"/>
      <c r="B17" s="292"/>
      <c r="C17" s="292"/>
      <c r="D17" s="292"/>
      <c r="E17" s="298"/>
      <c r="F17" s="299"/>
      <c r="G17" s="299"/>
      <c r="H17" s="300"/>
      <c r="I17" s="289"/>
      <c r="J17" s="21"/>
    </row>
    <row r="18" spans="1:10" ht="44.25" customHeight="1">
      <c r="A18" s="288" t="s">
        <v>496</v>
      </c>
      <c r="B18" s="288" t="s">
        <v>497</v>
      </c>
      <c r="C18" s="288" t="s">
        <v>498</v>
      </c>
      <c r="D18" s="288" t="s">
        <v>499</v>
      </c>
      <c r="E18" s="288" t="s">
        <v>500</v>
      </c>
      <c r="F18" s="301"/>
      <c r="G18" s="301"/>
      <c r="H18" s="301"/>
      <c r="I18" s="301"/>
    </row>
    <row r="19" spans="1:10" ht="44.25" customHeight="1">
      <c r="A19" s="776" t="s">
        <v>501</v>
      </c>
      <c r="B19" s="776"/>
      <c r="C19" s="776"/>
      <c r="D19" s="776"/>
      <c r="E19" s="776"/>
      <c r="F19" s="301"/>
      <c r="G19" s="301"/>
      <c r="H19" s="301"/>
      <c r="I19" s="301"/>
    </row>
    <row r="20" spans="1:10" ht="44.25" customHeight="1">
      <c r="A20" s="793" t="s">
        <v>502</v>
      </c>
      <c r="B20" s="793"/>
      <c r="C20" s="793"/>
      <c r="D20" s="793"/>
      <c r="E20" s="793"/>
      <c r="F20" s="301"/>
      <c r="G20" s="301"/>
      <c r="H20" s="301"/>
      <c r="I20" s="301"/>
    </row>
    <row r="21" spans="1:10" ht="84.75" customHeight="1">
      <c r="A21" s="297" t="s">
        <v>503</v>
      </c>
      <c r="B21" s="297" t="s">
        <v>504</v>
      </c>
      <c r="C21" s="297" t="s">
        <v>505</v>
      </c>
      <c r="D21" s="302" t="s">
        <v>506</v>
      </c>
      <c r="E21" s="297" t="s">
        <v>507</v>
      </c>
      <c r="F21" s="301"/>
      <c r="G21" s="301"/>
      <c r="H21" s="301"/>
      <c r="I21" s="301"/>
    </row>
    <row r="22" spans="1:10" s="31" customFormat="1" ht="44.25" customHeight="1">
      <c r="A22" s="298"/>
      <c r="B22" s="303"/>
      <c r="C22" s="303"/>
      <c r="D22" s="304" t="str">
        <f>IF(AND(B22="",C22=""),"",VALUE(B22)+VALUE(C22))</f>
        <v/>
      </c>
      <c r="E22" s="303"/>
      <c r="F22" s="301"/>
      <c r="G22" s="301"/>
      <c r="H22" s="301"/>
      <c r="I22" s="301"/>
    </row>
    <row r="23" spans="1:10" ht="44.25" customHeight="1">
      <c r="A23" s="301"/>
      <c r="B23" s="301"/>
      <c r="C23" s="301"/>
      <c r="D23" s="301"/>
      <c r="E23" s="305"/>
      <c r="F23" s="301"/>
      <c r="G23" s="301"/>
      <c r="H23" s="301"/>
      <c r="I23" s="301"/>
    </row>
    <row r="24" spans="1:10" ht="44.25" customHeight="1">
      <c r="A24" s="288" t="s">
        <v>508</v>
      </c>
      <c r="B24" s="288" t="s">
        <v>509</v>
      </c>
      <c r="C24" s="288" t="s">
        <v>510</v>
      </c>
      <c r="D24" s="288" t="s">
        <v>511</v>
      </c>
      <c r="E24" s="288" t="s">
        <v>512</v>
      </c>
      <c r="F24" s="289"/>
      <c r="G24" s="289"/>
      <c r="H24" s="289"/>
      <c r="I24" s="289"/>
    </row>
    <row r="25" spans="1:10" ht="44.25" customHeight="1">
      <c r="A25" s="776" t="s">
        <v>513</v>
      </c>
      <c r="B25" s="776"/>
      <c r="C25" s="776"/>
      <c r="D25" s="776"/>
      <c r="E25" s="776"/>
      <c r="F25" s="289"/>
      <c r="G25" s="289"/>
      <c r="H25" s="289"/>
      <c r="I25" s="289"/>
    </row>
    <row r="26" spans="1:10" ht="44.25" customHeight="1">
      <c r="A26" s="776" t="s">
        <v>514</v>
      </c>
      <c r="B26" s="776"/>
      <c r="C26" s="776"/>
      <c r="D26" s="776"/>
      <c r="E26" s="776"/>
      <c r="F26" s="289"/>
      <c r="G26" s="289"/>
      <c r="H26" s="289"/>
      <c r="I26" s="289"/>
    </row>
    <row r="27" spans="1:10" ht="87.75" customHeight="1">
      <c r="A27" s="297" t="s">
        <v>503</v>
      </c>
      <c r="B27" s="297" t="s">
        <v>504</v>
      </c>
      <c r="C27" s="297" t="s">
        <v>505</v>
      </c>
      <c r="D27" s="302" t="s">
        <v>506</v>
      </c>
      <c r="E27" s="297" t="s">
        <v>507</v>
      </c>
      <c r="F27" s="289"/>
      <c r="G27" s="289"/>
      <c r="H27" s="289"/>
      <c r="I27" s="289"/>
    </row>
    <row r="28" spans="1:10" s="31" customFormat="1" ht="44.25" customHeight="1">
      <c r="A28" s="298"/>
      <c r="B28" s="303"/>
      <c r="C28" s="303"/>
      <c r="D28" s="304" t="str">
        <f>IF(AND(B28="",C28=""),"",VALUE(B28)+VALUE(C28))</f>
        <v/>
      </c>
      <c r="E28" s="303"/>
      <c r="F28" s="289"/>
      <c r="G28" s="289"/>
      <c r="H28" s="289"/>
      <c r="I28" s="289"/>
    </row>
    <row r="29" spans="1:10" ht="44.25" customHeight="1">
      <c r="A29" s="288" t="s">
        <v>515</v>
      </c>
      <c r="B29" s="288" t="s">
        <v>516</v>
      </c>
      <c r="C29" s="288" t="s">
        <v>517</v>
      </c>
      <c r="D29" s="288" t="s">
        <v>518</v>
      </c>
      <c r="E29" s="288" t="s">
        <v>519</v>
      </c>
      <c r="F29" s="288" t="s">
        <v>520</v>
      </c>
      <c r="G29" s="306"/>
      <c r="H29" s="306"/>
      <c r="I29" s="307"/>
    </row>
    <row r="30" spans="1:10" ht="44.25" customHeight="1">
      <c r="A30" s="779" t="s">
        <v>513</v>
      </c>
      <c r="B30" s="780"/>
      <c r="C30" s="780"/>
      <c r="D30" s="780"/>
      <c r="E30" s="780"/>
      <c r="F30" s="781"/>
      <c r="G30" s="306"/>
      <c r="H30" s="306"/>
      <c r="I30" s="307"/>
    </row>
    <row r="31" spans="1:10" ht="44.25" customHeight="1">
      <c r="A31" s="794" t="s">
        <v>521</v>
      </c>
      <c r="B31" s="795"/>
      <c r="C31" s="795"/>
      <c r="D31" s="795"/>
      <c r="E31" s="796"/>
      <c r="F31" s="767" t="s">
        <v>522</v>
      </c>
      <c r="G31" s="306"/>
      <c r="H31" s="306"/>
      <c r="I31" s="307"/>
    </row>
    <row r="32" spans="1:10" ht="84.75" customHeight="1">
      <c r="A32" s="308" t="s">
        <v>503</v>
      </c>
      <c r="B32" s="308" t="s">
        <v>504</v>
      </c>
      <c r="C32" s="308" t="s">
        <v>505</v>
      </c>
      <c r="D32" s="302" t="s">
        <v>506</v>
      </c>
      <c r="E32" s="308" t="s">
        <v>507</v>
      </c>
      <c r="F32" s="797"/>
      <c r="G32" s="306"/>
      <c r="H32" s="306"/>
      <c r="I32" s="307"/>
    </row>
    <row r="33" spans="1:9" s="31" customFormat="1" ht="44.25" customHeight="1">
      <c r="A33" s="292"/>
      <c r="B33" s="303"/>
      <c r="C33" s="303"/>
      <c r="D33" s="304" t="str">
        <f>IF(AND(B33="",C33=""),"",VALUE(B33)+VALUE(C33))</f>
        <v/>
      </c>
      <c r="E33" s="309"/>
      <c r="F33" s="310" t="e">
        <f>SUM(IF(E22="",0,VALUE(E22)),IF(E28="",0,VALUE(E28)),IF(E33="",0,VALUE(E33)))/SUM(IF(D22="",0,VALUE(D22)),IF(D28="",0,VALUE(D28)),IF(D33="",0,VALUE(D33)))</f>
        <v>#DIV/0!</v>
      </c>
      <c r="G33" s="306"/>
      <c r="H33" s="306"/>
      <c r="I33" s="307"/>
    </row>
    <row r="34" spans="1:9" ht="44.25" customHeight="1">
      <c r="A34" s="288" t="s">
        <v>523</v>
      </c>
      <c r="B34" s="288" t="s">
        <v>524</v>
      </c>
      <c r="C34" s="288" t="s">
        <v>525</v>
      </c>
      <c r="D34" s="288" t="s">
        <v>526</v>
      </c>
      <c r="E34" s="288" t="s">
        <v>527</v>
      </c>
      <c r="F34" s="307"/>
      <c r="G34" s="306"/>
      <c r="H34" s="306"/>
      <c r="I34" s="307"/>
    </row>
    <row r="35" spans="1:9" ht="44.25" customHeight="1">
      <c r="A35" s="776" t="s">
        <v>528</v>
      </c>
      <c r="B35" s="776"/>
      <c r="C35" s="776"/>
      <c r="D35" s="776"/>
      <c r="E35" s="776"/>
      <c r="F35" s="307"/>
      <c r="G35" s="306"/>
      <c r="H35" s="306"/>
      <c r="I35" s="307"/>
    </row>
    <row r="36" spans="1:9" ht="44.25" customHeight="1">
      <c r="A36" s="789" t="s">
        <v>502</v>
      </c>
      <c r="B36" s="790"/>
      <c r="C36" s="790"/>
      <c r="D36" s="790"/>
      <c r="E36" s="791"/>
      <c r="F36" s="307"/>
      <c r="G36" s="306"/>
      <c r="H36" s="306"/>
      <c r="I36" s="307"/>
    </row>
    <row r="37" spans="1:9" ht="84" customHeight="1">
      <c r="A37" s="308" t="s">
        <v>503</v>
      </c>
      <c r="B37" s="308" t="s">
        <v>504</v>
      </c>
      <c r="C37" s="308" t="s">
        <v>505</v>
      </c>
      <c r="D37" s="302" t="s">
        <v>506</v>
      </c>
      <c r="E37" s="297" t="s">
        <v>507</v>
      </c>
      <c r="F37" s="307"/>
      <c r="G37" s="306"/>
      <c r="H37" s="306"/>
      <c r="I37" s="307"/>
    </row>
    <row r="38" spans="1:9" s="31" customFormat="1" ht="44.25" customHeight="1">
      <c r="A38" s="292"/>
      <c r="B38" s="309"/>
      <c r="C38" s="309"/>
      <c r="D38" s="304" t="str">
        <f>IF(AND(B38="",C38=""),"",VALUE(B38)+VALUE(C38))</f>
        <v/>
      </c>
      <c r="E38" s="303"/>
      <c r="F38" s="307"/>
      <c r="G38" s="306"/>
      <c r="H38" s="306"/>
      <c r="I38" s="307"/>
    </row>
    <row r="39" spans="1:9" ht="44.25" customHeight="1">
      <c r="A39" s="288" t="s">
        <v>529</v>
      </c>
      <c r="B39" s="288" t="s">
        <v>530</v>
      </c>
      <c r="C39" s="288" t="s">
        <v>531</v>
      </c>
      <c r="D39" s="288" t="s">
        <v>532</v>
      </c>
      <c r="E39" s="288" t="s">
        <v>533</v>
      </c>
      <c r="F39" s="288"/>
      <c r="G39" s="306"/>
      <c r="H39" s="306"/>
      <c r="I39" s="307"/>
    </row>
    <row r="40" spans="1:9" ht="44.25" customHeight="1">
      <c r="A40" s="776" t="s">
        <v>534</v>
      </c>
      <c r="B40" s="776"/>
      <c r="C40" s="776"/>
      <c r="D40" s="776"/>
      <c r="E40" s="776"/>
      <c r="F40" s="307"/>
      <c r="G40" s="306"/>
      <c r="H40" s="306"/>
      <c r="I40" s="307"/>
    </row>
    <row r="41" spans="1:9" ht="44.25" customHeight="1">
      <c r="A41" s="776" t="s">
        <v>514</v>
      </c>
      <c r="B41" s="776"/>
      <c r="C41" s="776"/>
      <c r="D41" s="776"/>
      <c r="E41" s="776"/>
      <c r="F41" s="307"/>
      <c r="G41" s="306"/>
      <c r="H41" s="306"/>
      <c r="I41" s="307"/>
    </row>
    <row r="42" spans="1:9" ht="82.5" customHeight="1">
      <c r="A42" s="297" t="s">
        <v>503</v>
      </c>
      <c r="B42" s="297" t="s">
        <v>504</v>
      </c>
      <c r="C42" s="297" t="s">
        <v>505</v>
      </c>
      <c r="D42" s="302" t="s">
        <v>506</v>
      </c>
      <c r="E42" s="297" t="s">
        <v>507</v>
      </c>
      <c r="F42" s="307"/>
      <c r="G42" s="306"/>
      <c r="H42" s="306"/>
      <c r="I42" s="307"/>
    </row>
    <row r="43" spans="1:9" s="31" customFormat="1" ht="44.25" customHeight="1">
      <c r="A43" s="298"/>
      <c r="B43" s="303"/>
      <c r="C43" s="303"/>
      <c r="D43" s="311" t="str">
        <f>IF(AND(B43="",C43=""),"",VALUE(B43)+VALUE(C43))</f>
        <v/>
      </c>
      <c r="E43" s="303"/>
      <c r="F43" s="307"/>
      <c r="G43" s="306"/>
      <c r="H43" s="306"/>
      <c r="I43" s="307"/>
    </row>
    <row r="44" spans="1:9" ht="44.25" customHeight="1">
      <c r="A44" s="288" t="s">
        <v>535</v>
      </c>
      <c r="B44" s="288" t="s">
        <v>536</v>
      </c>
      <c r="C44" s="288" t="s">
        <v>537</v>
      </c>
      <c r="D44" s="288" t="s">
        <v>538</v>
      </c>
      <c r="E44" s="288" t="s">
        <v>539</v>
      </c>
      <c r="F44" s="307"/>
      <c r="G44" s="306"/>
      <c r="H44" s="306"/>
      <c r="I44" s="307"/>
    </row>
    <row r="45" spans="1:9" ht="44.25" customHeight="1">
      <c r="A45" s="776" t="s">
        <v>534</v>
      </c>
      <c r="B45" s="776"/>
      <c r="C45" s="776"/>
      <c r="D45" s="776"/>
      <c r="E45" s="776"/>
      <c r="F45" s="307"/>
      <c r="G45" s="306"/>
      <c r="H45" s="306"/>
      <c r="I45" s="307"/>
    </row>
    <row r="46" spans="1:9" ht="44.25" customHeight="1">
      <c r="A46" s="792" t="s">
        <v>521</v>
      </c>
      <c r="B46" s="792"/>
      <c r="C46" s="792"/>
      <c r="D46" s="792"/>
      <c r="E46" s="792"/>
      <c r="F46" s="307"/>
      <c r="G46" s="306"/>
      <c r="H46" s="306"/>
      <c r="I46" s="307"/>
    </row>
    <row r="47" spans="1:9" ht="74.25" customHeight="1">
      <c r="A47" s="297" t="s">
        <v>503</v>
      </c>
      <c r="B47" s="297" t="s">
        <v>504</v>
      </c>
      <c r="C47" s="297" t="s">
        <v>505</v>
      </c>
      <c r="D47" s="302" t="s">
        <v>506</v>
      </c>
      <c r="E47" s="297" t="s">
        <v>507</v>
      </c>
      <c r="F47" s="307"/>
      <c r="G47" s="306"/>
      <c r="H47" s="306"/>
      <c r="I47" s="307"/>
    </row>
    <row r="48" spans="1:9" s="31" customFormat="1" ht="44.25" customHeight="1">
      <c r="A48" s="298"/>
      <c r="B48" s="303"/>
      <c r="C48" s="303"/>
      <c r="D48" s="311" t="str">
        <f>IF(AND(B48="",C48=""),"",VALUE(B48)+VALUE(C48))</f>
        <v/>
      </c>
      <c r="E48" s="303"/>
      <c r="F48" s="307"/>
      <c r="G48" s="306"/>
      <c r="H48" s="306"/>
      <c r="I48" s="307"/>
    </row>
    <row r="49" spans="1:9" ht="44.25" customHeight="1">
      <c r="A49" s="288" t="s">
        <v>540</v>
      </c>
      <c r="B49" s="288" t="s">
        <v>541</v>
      </c>
      <c r="C49" s="288" t="s">
        <v>542</v>
      </c>
      <c r="D49" s="288" t="s">
        <v>543</v>
      </c>
      <c r="E49" s="288" t="s">
        <v>544</v>
      </c>
      <c r="F49" s="288"/>
      <c r="G49" s="800"/>
      <c r="H49" s="800"/>
      <c r="I49" s="307"/>
    </row>
    <row r="50" spans="1:9" ht="44.25" customHeight="1">
      <c r="A50" s="773" t="s">
        <v>545</v>
      </c>
      <c r="B50" s="773" t="s">
        <v>546</v>
      </c>
      <c r="C50" s="312" t="s">
        <v>547</v>
      </c>
      <c r="D50" s="776" t="s">
        <v>548</v>
      </c>
      <c r="E50" s="776"/>
      <c r="F50" s="306"/>
      <c r="G50" s="306"/>
      <c r="H50" s="307"/>
      <c r="I50" s="289"/>
    </row>
    <row r="51" spans="1:9" ht="44.25" customHeight="1">
      <c r="A51" s="774"/>
      <c r="B51" s="774"/>
      <c r="C51" s="776" t="s">
        <v>549</v>
      </c>
      <c r="D51" s="776" t="s">
        <v>550</v>
      </c>
      <c r="E51" s="776" t="s">
        <v>551</v>
      </c>
      <c r="F51" s="306"/>
      <c r="G51" s="306"/>
      <c r="H51" s="307"/>
      <c r="I51" s="289"/>
    </row>
    <row r="52" spans="1:9" ht="75.75" customHeight="1">
      <c r="A52" s="775"/>
      <c r="B52" s="775"/>
      <c r="C52" s="776"/>
      <c r="D52" s="776"/>
      <c r="E52" s="776"/>
      <c r="F52" s="306"/>
      <c r="G52" s="306"/>
      <c r="H52" s="307"/>
      <c r="I52" s="289"/>
    </row>
    <row r="53" spans="1:9" s="31" customFormat="1" ht="44.25" customHeight="1">
      <c r="A53" s="313"/>
      <c r="B53" s="313"/>
      <c r="C53" s="313"/>
      <c r="D53" s="313"/>
      <c r="E53" s="314"/>
      <c r="F53" s="306"/>
      <c r="G53" s="306"/>
      <c r="H53" s="307"/>
      <c r="I53" s="289"/>
    </row>
    <row r="54" spans="1:9" ht="44.25" customHeight="1">
      <c r="A54" s="288" t="s">
        <v>552</v>
      </c>
      <c r="B54" s="288" t="s">
        <v>553</v>
      </c>
      <c r="C54" s="288" t="s">
        <v>554</v>
      </c>
      <c r="D54" s="288" t="s">
        <v>555</v>
      </c>
      <c r="E54" s="288" t="s">
        <v>556</v>
      </c>
      <c r="F54" s="288"/>
      <c r="G54" s="288"/>
      <c r="H54" s="307"/>
      <c r="I54" s="301"/>
    </row>
    <row r="55" spans="1:9" ht="44.25" customHeight="1">
      <c r="A55" s="779" t="s">
        <v>557</v>
      </c>
      <c r="B55" s="780"/>
      <c r="C55" s="780"/>
      <c r="D55" s="780"/>
      <c r="E55" s="781"/>
      <c r="F55" s="315"/>
      <c r="G55" s="315"/>
      <c r="H55" s="307"/>
      <c r="I55" s="301"/>
    </row>
    <row r="56" spans="1:9" ht="44.25" customHeight="1">
      <c r="A56" s="798" t="s">
        <v>558</v>
      </c>
      <c r="B56" s="798" t="s">
        <v>559</v>
      </c>
      <c r="C56" s="798" t="s">
        <v>560</v>
      </c>
      <c r="D56" s="798" t="s">
        <v>561</v>
      </c>
      <c r="E56" s="767" t="s">
        <v>562</v>
      </c>
      <c r="F56" s="315"/>
      <c r="G56" s="315"/>
      <c r="H56" s="307"/>
      <c r="I56" s="301"/>
    </row>
    <row r="57" spans="1:9" ht="63" customHeight="1">
      <c r="A57" s="799"/>
      <c r="B57" s="799"/>
      <c r="C57" s="799"/>
      <c r="D57" s="799"/>
      <c r="E57" s="797"/>
      <c r="F57" s="315"/>
      <c r="G57" s="315"/>
      <c r="H57" s="307"/>
      <c r="I57" s="301"/>
    </row>
    <row r="58" spans="1:9" s="31" customFormat="1" ht="44.25" customHeight="1">
      <c r="A58" s="309"/>
      <c r="B58" s="309"/>
      <c r="C58" s="309"/>
      <c r="D58" s="309"/>
      <c r="E58" s="316" t="e">
        <f>VALUE(D58)/VALUE(C58)</f>
        <v>#DIV/0!</v>
      </c>
      <c r="F58" s="317"/>
      <c r="G58" s="317"/>
      <c r="H58" s="307"/>
      <c r="I58" s="301"/>
    </row>
    <row r="59" spans="1:9" ht="44.25" customHeight="1">
      <c r="A59" s="288" t="s">
        <v>563</v>
      </c>
      <c r="B59" s="288" t="s">
        <v>564</v>
      </c>
      <c r="C59" s="288" t="s">
        <v>565</v>
      </c>
      <c r="D59" s="288" t="s">
        <v>566</v>
      </c>
      <c r="E59" s="288" t="s">
        <v>567</v>
      </c>
      <c r="F59" s="288" t="s">
        <v>568</v>
      </c>
      <c r="G59" s="288" t="s">
        <v>569</v>
      </c>
      <c r="H59" s="288" t="s">
        <v>570</v>
      </c>
      <c r="I59" s="318"/>
    </row>
    <row r="60" spans="1:9" ht="44.25" customHeight="1">
      <c r="A60" s="798" t="s">
        <v>571</v>
      </c>
      <c r="B60" s="801"/>
      <c r="C60" s="801"/>
      <c r="D60" s="801"/>
      <c r="E60" s="801"/>
      <c r="F60" s="802"/>
      <c r="G60" s="798" t="s">
        <v>572</v>
      </c>
      <c r="H60" s="776" t="s">
        <v>573</v>
      </c>
      <c r="I60" s="307"/>
    </row>
    <row r="61" spans="1:9" ht="44.25" customHeight="1">
      <c r="A61" s="798" t="s">
        <v>558</v>
      </c>
      <c r="B61" s="798" t="s">
        <v>559</v>
      </c>
      <c r="C61" s="798" t="s">
        <v>560</v>
      </c>
      <c r="D61" s="798" t="s">
        <v>561</v>
      </c>
      <c r="E61" s="804" t="s">
        <v>562</v>
      </c>
      <c r="F61" s="773" t="s">
        <v>574</v>
      </c>
      <c r="G61" s="803"/>
      <c r="H61" s="776"/>
      <c r="I61" s="307"/>
    </row>
    <row r="62" spans="1:9" ht="63" customHeight="1">
      <c r="A62" s="799"/>
      <c r="B62" s="799"/>
      <c r="C62" s="799"/>
      <c r="D62" s="799"/>
      <c r="E62" s="805"/>
      <c r="F62" s="775"/>
      <c r="G62" s="799"/>
      <c r="H62" s="776"/>
      <c r="I62" s="307"/>
    </row>
    <row r="63" spans="1:9" s="31" customFormat="1" ht="44.25" customHeight="1">
      <c r="A63" s="309"/>
      <c r="B63" s="309"/>
      <c r="C63" s="309"/>
      <c r="D63" s="309"/>
      <c r="E63" s="319" t="e">
        <f>VALUE(D63)/VALUE(C63)</f>
        <v>#DIV/0!</v>
      </c>
      <c r="F63" s="292"/>
      <c r="G63" s="313"/>
      <c r="H63" s="314"/>
      <c r="I63" s="307"/>
    </row>
    <row r="64" spans="1:9" ht="44.25" customHeight="1">
      <c r="A64" s="320"/>
      <c r="B64" s="320"/>
      <c r="C64" s="320"/>
      <c r="D64" s="320"/>
      <c r="E64" s="321"/>
      <c r="F64" s="317"/>
      <c r="G64" s="317"/>
      <c r="H64" s="307"/>
      <c r="I64" s="301"/>
    </row>
    <row r="65" spans="1:9" ht="44.25" customHeight="1">
      <c r="A65" s="288" t="s">
        <v>575</v>
      </c>
      <c r="B65" s="288" t="s">
        <v>576</v>
      </c>
      <c r="C65" s="288" t="s">
        <v>577</v>
      </c>
      <c r="D65" s="288" t="s">
        <v>578</v>
      </c>
      <c r="E65" s="288" t="s">
        <v>579</v>
      </c>
      <c r="F65" s="288" t="s">
        <v>580</v>
      </c>
      <c r="G65" s="288" t="s">
        <v>581</v>
      </c>
      <c r="H65" s="307"/>
      <c r="I65" s="301"/>
    </row>
    <row r="66" spans="1:9" ht="44.25" customHeight="1">
      <c r="A66" s="776" t="s">
        <v>582</v>
      </c>
      <c r="B66" s="776"/>
      <c r="C66" s="776" t="s">
        <v>583</v>
      </c>
      <c r="D66" s="776"/>
      <c r="E66" s="798" t="s">
        <v>584</v>
      </c>
      <c r="F66" s="776" t="s">
        <v>585</v>
      </c>
      <c r="G66" s="776"/>
      <c r="H66" s="307"/>
      <c r="I66" s="301"/>
    </row>
    <row r="67" spans="1:9" ht="44.25" customHeight="1">
      <c r="A67" s="774" t="s">
        <v>586</v>
      </c>
      <c r="B67" s="774" t="s">
        <v>587</v>
      </c>
      <c r="C67" s="776" t="s">
        <v>586</v>
      </c>
      <c r="D67" s="776" t="s">
        <v>588</v>
      </c>
      <c r="E67" s="803"/>
      <c r="F67" s="776" t="s">
        <v>586</v>
      </c>
      <c r="G67" s="776" t="s">
        <v>588</v>
      </c>
      <c r="H67" s="307"/>
      <c r="I67" s="301"/>
    </row>
    <row r="68" spans="1:9" ht="44.25" customHeight="1">
      <c r="A68" s="775"/>
      <c r="B68" s="775"/>
      <c r="C68" s="776"/>
      <c r="D68" s="776"/>
      <c r="E68" s="799"/>
      <c r="F68" s="776"/>
      <c r="G68" s="776"/>
      <c r="H68" s="307"/>
      <c r="I68" s="301"/>
    </row>
    <row r="69" spans="1:9" s="31" customFormat="1" ht="44.25" customHeight="1">
      <c r="A69" s="292"/>
      <c r="B69" s="299"/>
      <c r="C69" s="292"/>
      <c r="D69" s="292"/>
      <c r="E69" s="292"/>
      <c r="F69" s="298"/>
      <c r="G69" s="298"/>
      <c r="H69" s="307"/>
      <c r="I69" s="301"/>
    </row>
    <row r="70" spans="1:9" ht="44.25" customHeight="1">
      <c r="A70" s="322"/>
      <c r="B70" s="307"/>
      <c r="C70" s="307"/>
      <c r="D70" s="307"/>
      <c r="E70" s="307"/>
      <c r="F70" s="307"/>
      <c r="G70" s="306"/>
      <c r="H70" s="306"/>
      <c r="I70" s="307"/>
    </row>
    <row r="71" spans="1:9" ht="44.25" customHeight="1">
      <c r="A71" s="288" t="s">
        <v>589</v>
      </c>
      <c r="B71" s="288" t="s">
        <v>590</v>
      </c>
      <c r="C71" s="288" t="s">
        <v>591</v>
      </c>
      <c r="D71" s="288" t="s">
        <v>592</v>
      </c>
      <c r="E71" s="288" t="s">
        <v>593</v>
      </c>
      <c r="F71" s="288" t="s">
        <v>594</v>
      </c>
      <c r="G71" s="288"/>
      <c r="H71" s="306"/>
      <c r="I71" s="307"/>
    </row>
    <row r="72" spans="1:9" ht="44.25" customHeight="1">
      <c r="A72" s="798" t="s">
        <v>595</v>
      </c>
      <c r="B72" s="802"/>
      <c r="C72" s="776" t="s">
        <v>596</v>
      </c>
      <c r="D72" s="776"/>
      <c r="E72" s="776" t="s">
        <v>597</v>
      </c>
      <c r="F72" s="773" t="s">
        <v>598</v>
      </c>
      <c r="G72" s="306"/>
      <c r="H72" s="306"/>
      <c r="I72" s="307"/>
    </row>
    <row r="73" spans="1:9" ht="44.25" customHeight="1">
      <c r="A73" s="776" t="s">
        <v>586</v>
      </c>
      <c r="B73" s="776" t="s">
        <v>588</v>
      </c>
      <c r="C73" s="776"/>
      <c r="D73" s="776"/>
      <c r="E73" s="776"/>
      <c r="F73" s="774"/>
      <c r="G73" s="306"/>
      <c r="H73" s="306"/>
      <c r="I73" s="307"/>
    </row>
    <row r="74" spans="1:9" ht="44.25" customHeight="1">
      <c r="A74" s="776"/>
      <c r="B74" s="776"/>
      <c r="C74" s="297" t="s">
        <v>599</v>
      </c>
      <c r="D74" s="297" t="s">
        <v>600</v>
      </c>
      <c r="E74" s="776"/>
      <c r="F74" s="775"/>
      <c r="G74" s="306"/>
      <c r="H74" s="306"/>
      <c r="I74" s="307"/>
    </row>
    <row r="75" spans="1:9" s="31" customFormat="1" ht="44.25" customHeight="1">
      <c r="A75" s="292"/>
      <c r="B75" s="292"/>
      <c r="C75" s="298"/>
      <c r="D75" s="298"/>
      <c r="E75" s="292"/>
      <c r="F75" s="298"/>
      <c r="G75" s="306"/>
      <c r="H75" s="306"/>
      <c r="I75" s="307"/>
    </row>
    <row r="76" spans="1:9" ht="44.25" customHeight="1">
      <c r="A76" s="323"/>
      <c r="B76" s="323"/>
      <c r="C76" s="323"/>
      <c r="D76" s="323"/>
      <c r="E76" s="323"/>
      <c r="F76" s="323"/>
      <c r="G76" s="306"/>
      <c r="H76" s="306"/>
      <c r="I76" s="307"/>
    </row>
    <row r="77" spans="1:9" ht="44.25" customHeight="1">
      <c r="A77" s="288" t="s">
        <v>601</v>
      </c>
      <c r="B77" s="288" t="s">
        <v>602</v>
      </c>
      <c r="C77" s="288" t="s">
        <v>603</v>
      </c>
      <c r="D77" s="288" t="s">
        <v>604</v>
      </c>
      <c r="E77" s="288" t="s">
        <v>605</v>
      </c>
      <c r="F77" s="288" t="s">
        <v>606</v>
      </c>
      <c r="G77" s="288" t="s">
        <v>607</v>
      </c>
      <c r="H77" s="288" t="s">
        <v>608</v>
      </c>
      <c r="I77" s="289"/>
    </row>
    <row r="78" spans="1:9" ht="44.25" customHeight="1">
      <c r="A78" s="776" t="s">
        <v>609</v>
      </c>
      <c r="B78" s="776"/>
      <c r="C78" s="776"/>
      <c r="D78" s="776"/>
      <c r="E78" s="798" t="s">
        <v>610</v>
      </c>
      <c r="F78" s="801"/>
      <c r="G78" s="801"/>
      <c r="H78" s="802"/>
      <c r="I78" s="289"/>
    </row>
    <row r="79" spans="1:9" ht="44.25" customHeight="1">
      <c r="A79" s="776"/>
      <c r="B79" s="776"/>
      <c r="C79" s="776"/>
      <c r="D79" s="776"/>
      <c r="E79" s="799"/>
      <c r="F79" s="811"/>
      <c r="G79" s="811"/>
      <c r="H79" s="812"/>
      <c r="I79" s="289"/>
    </row>
    <row r="80" spans="1:9" ht="49.5" customHeight="1">
      <c r="A80" s="297" t="s">
        <v>611</v>
      </c>
      <c r="B80" s="297" t="s">
        <v>612</v>
      </c>
      <c r="C80" s="297" t="s">
        <v>613</v>
      </c>
      <c r="D80" s="297" t="s">
        <v>614</v>
      </c>
      <c r="E80" s="297" t="s">
        <v>611</v>
      </c>
      <c r="F80" s="297" t="s">
        <v>612</v>
      </c>
      <c r="G80" s="297" t="s">
        <v>613</v>
      </c>
      <c r="H80" s="297" t="s">
        <v>614</v>
      </c>
      <c r="I80" s="289"/>
    </row>
    <row r="81" spans="1:9" s="31" customFormat="1" ht="44.25" customHeight="1">
      <c r="A81" s="298"/>
      <c r="B81" s="298"/>
      <c r="C81" s="303"/>
      <c r="D81" s="298"/>
      <c r="E81" s="292"/>
      <c r="F81" s="292"/>
      <c r="G81" s="309"/>
      <c r="H81" s="298"/>
      <c r="I81" s="289"/>
    </row>
    <row r="82" spans="1:9" ht="44.25" customHeight="1">
      <c r="A82" s="322"/>
      <c r="B82" s="307"/>
      <c r="C82" s="307"/>
      <c r="D82" s="307"/>
      <c r="E82" s="307"/>
      <c r="F82" s="307"/>
      <c r="G82" s="306"/>
      <c r="H82" s="306"/>
      <c r="I82" s="307"/>
    </row>
    <row r="83" spans="1:9" ht="44.25" customHeight="1">
      <c r="A83" s="288" t="s">
        <v>615</v>
      </c>
      <c r="B83" s="288" t="s">
        <v>616</v>
      </c>
      <c r="C83" s="288" t="s">
        <v>617</v>
      </c>
      <c r="D83" s="288" t="s">
        <v>618</v>
      </c>
      <c r="E83" s="288" t="s">
        <v>619</v>
      </c>
      <c r="F83" s="288" t="s">
        <v>620</v>
      </c>
      <c r="G83" s="288" t="s">
        <v>621</v>
      </c>
      <c r="H83" s="288" t="s">
        <v>622</v>
      </c>
      <c r="I83" s="301"/>
    </row>
    <row r="84" spans="1:9" ht="44.25" customHeight="1">
      <c r="A84" s="798" t="s">
        <v>623</v>
      </c>
      <c r="B84" s="776" t="s">
        <v>624</v>
      </c>
      <c r="C84" s="776" t="s">
        <v>625</v>
      </c>
      <c r="D84" s="776" t="s">
        <v>626</v>
      </c>
      <c r="E84" s="776" t="s">
        <v>627</v>
      </c>
      <c r="F84" s="773" t="s">
        <v>628</v>
      </c>
      <c r="G84" s="773" t="s">
        <v>629</v>
      </c>
      <c r="H84" s="773" t="s">
        <v>630</v>
      </c>
      <c r="I84" s="301"/>
    </row>
    <row r="85" spans="1:9" ht="44.25" customHeight="1">
      <c r="A85" s="803"/>
      <c r="B85" s="776"/>
      <c r="C85" s="776"/>
      <c r="D85" s="776"/>
      <c r="E85" s="776"/>
      <c r="F85" s="774"/>
      <c r="G85" s="774"/>
      <c r="H85" s="774"/>
      <c r="I85" s="301"/>
    </row>
    <row r="86" spans="1:9" ht="44.25" customHeight="1">
      <c r="A86" s="799"/>
      <c r="B86" s="776"/>
      <c r="C86" s="776"/>
      <c r="D86" s="776"/>
      <c r="E86" s="776"/>
      <c r="F86" s="813"/>
      <c r="G86" s="813"/>
      <c r="H86" s="813"/>
      <c r="I86" s="301"/>
    </row>
    <row r="87" spans="1:9" s="31" customFormat="1" ht="44.25" customHeight="1">
      <c r="A87" s="292"/>
      <c r="B87" s="324"/>
      <c r="C87" s="325"/>
      <c r="D87" s="298"/>
      <c r="E87" s="298"/>
      <c r="F87" s="326"/>
      <c r="G87" s="326"/>
      <c r="H87" s="326"/>
      <c r="I87" s="301"/>
    </row>
    <row r="88" spans="1:9" ht="44.25" customHeight="1">
      <c r="A88" s="323"/>
      <c r="B88" s="327"/>
      <c r="C88" s="328"/>
      <c r="D88" s="323"/>
      <c r="E88" s="323"/>
      <c r="F88" s="323"/>
      <c r="G88" s="301"/>
      <c r="H88" s="301"/>
      <c r="I88" s="301"/>
    </row>
    <row r="89" spans="1:9" ht="44.25" customHeight="1">
      <c r="A89" s="288" t="s">
        <v>631</v>
      </c>
      <c r="B89" s="288" t="s">
        <v>632</v>
      </c>
      <c r="C89" s="288" t="s">
        <v>633</v>
      </c>
      <c r="D89" s="288" t="s">
        <v>634</v>
      </c>
      <c r="E89" s="288" t="s">
        <v>635</v>
      </c>
      <c r="F89" s="288" t="s">
        <v>636</v>
      </c>
      <c r="G89" s="288" t="s">
        <v>637</v>
      </c>
      <c r="H89" s="288"/>
      <c r="I89" s="307"/>
    </row>
    <row r="90" spans="1:9" ht="44.25" customHeight="1">
      <c r="A90" s="776" t="s">
        <v>638</v>
      </c>
      <c r="B90" s="779" t="s">
        <v>639</v>
      </c>
      <c r="C90" s="780"/>
      <c r="D90" s="780"/>
      <c r="E90" s="780"/>
      <c r="F90" s="781"/>
      <c r="G90" s="806" t="s">
        <v>640</v>
      </c>
      <c r="H90" s="301"/>
      <c r="I90" s="301"/>
    </row>
    <row r="91" spans="1:9" ht="44.25" customHeight="1">
      <c r="A91" s="776"/>
      <c r="B91" s="773" t="s">
        <v>641</v>
      </c>
      <c r="C91" s="773" t="s">
        <v>642</v>
      </c>
      <c r="D91" s="773" t="s">
        <v>643</v>
      </c>
      <c r="E91" s="773" t="s">
        <v>644</v>
      </c>
      <c r="F91" s="809" t="s">
        <v>645</v>
      </c>
      <c r="G91" s="807"/>
      <c r="H91" s="301"/>
      <c r="I91" s="301"/>
    </row>
    <row r="92" spans="1:9" ht="44.25" customHeight="1">
      <c r="A92" s="776"/>
      <c r="B92" s="775"/>
      <c r="C92" s="775"/>
      <c r="D92" s="775"/>
      <c r="E92" s="775"/>
      <c r="F92" s="810"/>
      <c r="G92" s="808"/>
      <c r="H92" s="301"/>
      <c r="I92" s="301"/>
    </row>
    <row r="93" spans="1:9" s="31" customFormat="1" ht="44.25" customHeight="1">
      <c r="A93" s="326"/>
      <c r="B93" s="329"/>
      <c r="C93" s="329"/>
      <c r="D93" s="329"/>
      <c r="E93" s="329"/>
      <c r="F93" s="330"/>
      <c r="G93" s="331"/>
      <c r="H93" s="301"/>
      <c r="I93" s="301"/>
    </row>
    <row r="94" spans="1:9" ht="44.25" customHeight="1">
      <c r="A94" s="322"/>
      <c r="B94" s="307"/>
      <c r="C94" s="307"/>
      <c r="D94" s="307"/>
      <c r="E94" s="307"/>
      <c r="F94" s="307"/>
      <c r="G94" s="306"/>
      <c r="H94" s="306"/>
      <c r="I94" s="307"/>
    </row>
    <row r="95" spans="1:9" ht="44.25" customHeight="1">
      <c r="A95" s="288" t="s">
        <v>646</v>
      </c>
      <c r="B95" s="288" t="s">
        <v>647</v>
      </c>
      <c r="C95" s="288" t="s">
        <v>648</v>
      </c>
      <c r="D95" s="288" t="s">
        <v>649</v>
      </c>
      <c r="E95" s="288" t="s">
        <v>650</v>
      </c>
      <c r="F95" s="288" t="s">
        <v>651</v>
      </c>
      <c r="G95" s="288" t="s">
        <v>652</v>
      </c>
      <c r="H95" s="288" t="s">
        <v>653</v>
      </c>
      <c r="I95" s="288" t="s">
        <v>654</v>
      </c>
    </row>
    <row r="96" spans="1:9" ht="44.25" customHeight="1">
      <c r="A96" s="814" t="s">
        <v>655</v>
      </c>
      <c r="B96" s="815"/>
      <c r="C96" s="815"/>
      <c r="D96" s="815"/>
      <c r="E96" s="815"/>
      <c r="F96" s="815"/>
      <c r="G96" s="815"/>
      <c r="H96" s="815"/>
      <c r="I96" s="816"/>
    </row>
    <row r="97" spans="1:10" ht="44.25" customHeight="1">
      <c r="A97" s="807" t="s">
        <v>656</v>
      </c>
      <c r="B97" s="807" t="s">
        <v>657</v>
      </c>
      <c r="C97" s="807" t="s">
        <v>658</v>
      </c>
      <c r="D97" s="807" t="s">
        <v>659</v>
      </c>
      <c r="E97" s="807" t="s">
        <v>644</v>
      </c>
      <c r="F97" s="807" t="s">
        <v>198</v>
      </c>
      <c r="G97" s="807" t="s">
        <v>660</v>
      </c>
      <c r="H97" s="809" t="s">
        <v>645</v>
      </c>
      <c r="I97" s="807" t="s">
        <v>661</v>
      </c>
    </row>
    <row r="98" spans="1:10" ht="44.25" customHeight="1">
      <c r="A98" s="808"/>
      <c r="B98" s="808"/>
      <c r="C98" s="808"/>
      <c r="D98" s="808"/>
      <c r="E98" s="808"/>
      <c r="F98" s="808"/>
      <c r="G98" s="808"/>
      <c r="H98" s="810"/>
      <c r="I98" s="808"/>
    </row>
    <row r="99" spans="1:10" s="31" customFormat="1" ht="44.25" customHeight="1">
      <c r="A99" s="282"/>
      <c r="B99" s="282"/>
      <c r="C99" s="282"/>
      <c r="D99" s="330"/>
      <c r="E99" s="282"/>
      <c r="F99" s="282"/>
      <c r="G99" s="282"/>
      <c r="H99" s="330"/>
      <c r="I99" s="331"/>
    </row>
    <row r="100" spans="1:10" ht="44.25" customHeight="1">
      <c r="A100" s="323"/>
      <c r="B100" s="323"/>
      <c r="C100" s="323"/>
      <c r="D100" s="321"/>
      <c r="E100" s="323"/>
      <c r="F100" s="323"/>
      <c r="G100" s="323"/>
      <c r="H100" s="321"/>
      <c r="I100" s="332"/>
    </row>
    <row r="101" spans="1:10" ht="44.25" customHeight="1">
      <c r="A101" s="288" t="s">
        <v>662</v>
      </c>
      <c r="B101" s="288" t="s">
        <v>663</v>
      </c>
      <c r="C101" s="288" t="s">
        <v>664</v>
      </c>
      <c r="D101" s="288" t="s">
        <v>665</v>
      </c>
      <c r="E101" s="288" t="s">
        <v>666</v>
      </c>
      <c r="F101" s="288" t="s">
        <v>667</v>
      </c>
      <c r="G101" s="288" t="s">
        <v>668</v>
      </c>
      <c r="H101" s="288" t="s">
        <v>669</v>
      </c>
      <c r="I101" s="288" t="s">
        <v>670</v>
      </c>
    </row>
    <row r="102" spans="1:10" ht="44.25" customHeight="1">
      <c r="A102" s="814" t="s">
        <v>671</v>
      </c>
      <c r="B102" s="815"/>
      <c r="C102" s="815"/>
      <c r="D102" s="815"/>
      <c r="E102" s="815"/>
      <c r="F102" s="815"/>
      <c r="G102" s="815"/>
      <c r="H102" s="815"/>
      <c r="I102" s="816"/>
    </row>
    <row r="103" spans="1:10" ht="44.25" customHeight="1">
      <c r="A103" s="807" t="s">
        <v>656</v>
      </c>
      <c r="B103" s="807" t="s">
        <v>657</v>
      </c>
      <c r="C103" s="807" t="s">
        <v>658</v>
      </c>
      <c r="D103" s="807" t="s">
        <v>672</v>
      </c>
      <c r="E103" s="807" t="s">
        <v>644</v>
      </c>
      <c r="F103" s="807" t="s">
        <v>198</v>
      </c>
      <c r="G103" s="817" t="s">
        <v>660</v>
      </c>
      <c r="H103" s="817" t="s">
        <v>645</v>
      </c>
      <c r="I103" s="807" t="s">
        <v>661</v>
      </c>
    </row>
    <row r="104" spans="1:10" ht="44.25" customHeight="1">
      <c r="A104" s="808"/>
      <c r="B104" s="808"/>
      <c r="C104" s="808"/>
      <c r="D104" s="808"/>
      <c r="E104" s="808"/>
      <c r="F104" s="808"/>
      <c r="G104" s="810"/>
      <c r="H104" s="810"/>
      <c r="I104" s="808"/>
    </row>
    <row r="105" spans="1:10" s="31" customFormat="1" ht="44.25" customHeight="1">
      <c r="A105" s="34"/>
      <c r="B105" s="34"/>
      <c r="C105" s="34"/>
      <c r="D105" s="40"/>
      <c r="E105" s="34"/>
      <c r="F105" s="34"/>
      <c r="G105" s="40"/>
      <c r="H105" s="40"/>
      <c r="I105" s="41"/>
    </row>
    <row r="107" spans="1:10" ht="44.25" customHeight="1">
      <c r="A107" s="22" t="s">
        <v>673</v>
      </c>
      <c r="B107" s="22" t="s">
        <v>674</v>
      </c>
      <c r="C107" s="22" t="s">
        <v>675</v>
      </c>
      <c r="D107" s="22" t="s">
        <v>676</v>
      </c>
      <c r="E107" s="22" t="s">
        <v>677</v>
      </c>
      <c r="F107" s="22" t="s">
        <v>678</v>
      </c>
      <c r="G107" s="22" t="s">
        <v>679</v>
      </c>
      <c r="H107" s="22" t="s">
        <v>680</v>
      </c>
      <c r="I107" s="22" t="s">
        <v>681</v>
      </c>
      <c r="J107" s="22"/>
    </row>
    <row r="108" spans="1:10" ht="44.25" customHeight="1">
      <c r="A108" s="824" t="s">
        <v>682</v>
      </c>
      <c r="B108" s="825"/>
      <c r="C108" s="825"/>
      <c r="D108" s="825"/>
      <c r="E108" s="825"/>
      <c r="F108" s="825"/>
      <c r="G108" s="825"/>
      <c r="H108" s="825"/>
      <c r="I108" s="826"/>
    </row>
    <row r="109" spans="1:10" ht="44.25" customHeight="1">
      <c r="A109" s="822" t="s">
        <v>656</v>
      </c>
      <c r="B109" s="822" t="s">
        <v>657</v>
      </c>
      <c r="C109" s="822" t="s">
        <v>658</v>
      </c>
      <c r="D109" s="822" t="s">
        <v>659</v>
      </c>
      <c r="E109" s="822" t="s">
        <v>644</v>
      </c>
      <c r="F109" s="822" t="s">
        <v>198</v>
      </c>
      <c r="G109" s="819" t="s">
        <v>660</v>
      </c>
      <c r="H109" s="818" t="s">
        <v>645</v>
      </c>
      <c r="I109" s="821" t="s">
        <v>661</v>
      </c>
    </row>
    <row r="110" spans="1:10" ht="44.25" customHeight="1">
      <c r="A110" s="823"/>
      <c r="B110" s="823"/>
      <c r="C110" s="823"/>
      <c r="D110" s="823"/>
      <c r="E110" s="823"/>
      <c r="F110" s="823"/>
      <c r="G110" s="820"/>
      <c r="H110" s="820"/>
      <c r="I110" s="823"/>
    </row>
    <row r="111" spans="1:10" s="31" customFormat="1" ht="44.25" customHeight="1">
      <c r="A111" s="34"/>
      <c r="B111" s="34"/>
      <c r="C111" s="34"/>
      <c r="D111" s="40"/>
      <c r="E111" s="34"/>
      <c r="F111" s="34"/>
      <c r="G111" s="40"/>
      <c r="H111" s="40"/>
      <c r="I111" s="41"/>
    </row>
    <row r="112" spans="1:10" ht="44.25" customHeight="1">
      <c r="A112" s="39"/>
      <c r="B112" s="39"/>
      <c r="C112" s="39"/>
      <c r="D112" s="37"/>
      <c r="E112" s="39"/>
      <c r="F112" s="39"/>
      <c r="G112" s="37"/>
      <c r="H112" s="37"/>
      <c r="I112" s="42"/>
    </row>
    <row r="113" spans="1:9" ht="44.25" customHeight="1">
      <c r="A113" s="22" t="s">
        <v>683</v>
      </c>
      <c r="B113" s="22" t="s">
        <v>684</v>
      </c>
      <c r="C113" s="22" t="s">
        <v>685</v>
      </c>
    </row>
    <row r="114" spans="1:9" ht="44.25" customHeight="1">
      <c r="A114" s="818" t="s">
        <v>686</v>
      </c>
      <c r="B114" s="821" t="s">
        <v>687</v>
      </c>
      <c r="C114" s="821" t="s">
        <v>688</v>
      </c>
    </row>
    <row r="115" spans="1:9" ht="44.25" customHeight="1">
      <c r="A115" s="819"/>
      <c r="B115" s="822"/>
      <c r="C115" s="822"/>
    </row>
    <row r="116" spans="1:9" ht="44.25" customHeight="1">
      <c r="A116" s="820"/>
      <c r="B116" s="823"/>
      <c r="C116" s="823"/>
    </row>
    <row r="117" spans="1:9" s="31" customFormat="1" ht="44.25" customHeight="1">
      <c r="A117" s="40"/>
      <c r="B117" s="43"/>
      <c r="C117" s="34"/>
      <c r="D117" s="36"/>
      <c r="E117" s="36"/>
      <c r="F117" s="36"/>
      <c r="G117" s="35"/>
      <c r="H117" s="35"/>
      <c r="I117" s="36"/>
    </row>
  </sheetData>
  <mergeCells count="125">
    <mergeCell ref="A114:A116"/>
    <mergeCell ref="B114:B116"/>
    <mergeCell ref="C114:C116"/>
    <mergeCell ref="A108:I108"/>
    <mergeCell ref="A109:A110"/>
    <mergeCell ref="B109:B110"/>
    <mergeCell ref="C109:C110"/>
    <mergeCell ref="D109:D110"/>
    <mergeCell ref="E109:E110"/>
    <mergeCell ref="F109:F110"/>
    <mergeCell ref="G109:G110"/>
    <mergeCell ref="H109:H110"/>
    <mergeCell ref="I109:I110"/>
    <mergeCell ref="A102:I102"/>
    <mergeCell ref="A103:A104"/>
    <mergeCell ref="B103:B104"/>
    <mergeCell ref="C103:C104"/>
    <mergeCell ref="D103:D104"/>
    <mergeCell ref="E103:E104"/>
    <mergeCell ref="F103:F104"/>
    <mergeCell ref="G103:G104"/>
    <mergeCell ref="H103:H104"/>
    <mergeCell ref="I103:I104"/>
    <mergeCell ref="A96:I96"/>
    <mergeCell ref="A97:A98"/>
    <mergeCell ref="B97:B98"/>
    <mergeCell ref="C97:C98"/>
    <mergeCell ref="D97:D98"/>
    <mergeCell ref="E97:E98"/>
    <mergeCell ref="F97:F98"/>
    <mergeCell ref="G97:G98"/>
    <mergeCell ref="H97:H98"/>
    <mergeCell ref="I97:I98"/>
    <mergeCell ref="A90:A92"/>
    <mergeCell ref="B90:F90"/>
    <mergeCell ref="G90:G92"/>
    <mergeCell ref="B91:B92"/>
    <mergeCell ref="C91:C92"/>
    <mergeCell ref="D91:D92"/>
    <mergeCell ref="E91:E92"/>
    <mergeCell ref="F91:F92"/>
    <mergeCell ref="A78:D79"/>
    <mergeCell ref="E78:H79"/>
    <mergeCell ref="A84:A86"/>
    <mergeCell ref="B84:B86"/>
    <mergeCell ref="C84:C86"/>
    <mergeCell ref="D84:D86"/>
    <mergeCell ref="E84:E86"/>
    <mergeCell ref="F84:F86"/>
    <mergeCell ref="G84:G86"/>
    <mergeCell ref="H84:H86"/>
    <mergeCell ref="A72:B72"/>
    <mergeCell ref="C72:D73"/>
    <mergeCell ref="E72:E74"/>
    <mergeCell ref="F72:F74"/>
    <mergeCell ref="A73:A74"/>
    <mergeCell ref="B73:B74"/>
    <mergeCell ref="A66:B66"/>
    <mergeCell ref="C66:D66"/>
    <mergeCell ref="E66:E68"/>
    <mergeCell ref="F66:G66"/>
    <mergeCell ref="A67:A68"/>
    <mergeCell ref="B67:B68"/>
    <mergeCell ref="C67:C68"/>
    <mergeCell ref="D67:D68"/>
    <mergeCell ref="F67:F68"/>
    <mergeCell ref="G67:G68"/>
    <mergeCell ref="A60:F60"/>
    <mergeCell ref="G60:G62"/>
    <mergeCell ref="H60:H62"/>
    <mergeCell ref="A61:A62"/>
    <mergeCell ref="B61:B62"/>
    <mergeCell ref="C61:C62"/>
    <mergeCell ref="D61:D62"/>
    <mergeCell ref="E61:E62"/>
    <mergeCell ref="F61:F62"/>
    <mergeCell ref="A55:E55"/>
    <mergeCell ref="A56:A57"/>
    <mergeCell ref="B56:B57"/>
    <mergeCell ref="C56:C57"/>
    <mergeCell ref="D56:D57"/>
    <mergeCell ref="E56:E57"/>
    <mergeCell ref="G49:H49"/>
    <mergeCell ref="A50:A52"/>
    <mergeCell ref="B50:B52"/>
    <mergeCell ref="D50:E50"/>
    <mergeCell ref="C51:C52"/>
    <mergeCell ref="D51:D52"/>
    <mergeCell ref="E51:E52"/>
    <mergeCell ref="A35:E35"/>
    <mergeCell ref="A36:E36"/>
    <mergeCell ref="A40:E40"/>
    <mergeCell ref="A41:E41"/>
    <mergeCell ref="A45:E45"/>
    <mergeCell ref="A46:E46"/>
    <mergeCell ref="A19:E19"/>
    <mergeCell ref="A20:E20"/>
    <mergeCell ref="A25:E25"/>
    <mergeCell ref="A26:E26"/>
    <mergeCell ref="A30:F30"/>
    <mergeCell ref="A31:E31"/>
    <mergeCell ref="F31:F32"/>
    <mergeCell ref="A14:H14"/>
    <mergeCell ref="A15:A16"/>
    <mergeCell ref="B15:B16"/>
    <mergeCell ref="C15:C16"/>
    <mergeCell ref="D15:D16"/>
    <mergeCell ref="E15:E16"/>
    <mergeCell ref="F15:H15"/>
    <mergeCell ref="G4:G6"/>
    <mergeCell ref="A9:B10"/>
    <mergeCell ref="C9:C11"/>
    <mergeCell ref="D9:D11"/>
    <mergeCell ref="E9:E11"/>
    <mergeCell ref="F9:F11"/>
    <mergeCell ref="G9:G11"/>
    <mergeCell ref="A2:B2"/>
    <mergeCell ref="C2:F2"/>
    <mergeCell ref="A4:A6"/>
    <mergeCell ref="B4:B6"/>
    <mergeCell ref="C4:C6"/>
    <mergeCell ref="D4:D6"/>
    <mergeCell ref="E4:E6"/>
    <mergeCell ref="F4:F6"/>
    <mergeCell ref="H9:H11"/>
  </mergeCells>
  <phoneticPr fontId="3"/>
  <dataValidations count="35">
    <dataValidation type="whole" allowBlank="1" showInputMessage="1" showErrorMessage="1" errorTitle="入力形式エラー" error="整数以外は指定できません" sqref="D7" xr:uid="{00000000-0002-0000-0B00-000000000000}">
      <formula1>1990</formula1>
      <formula2>2099</formula2>
    </dataValidation>
    <dataValidation type="textLength" allowBlank="1" showInputMessage="1" showErrorMessage="1" sqref="C7" xr:uid="{00000000-0002-0000-0B00-000001000000}">
      <formula1>0</formula1>
      <formula2>13</formula2>
    </dataValidation>
    <dataValidation type="list" allowBlank="1" showInputMessage="1" showErrorMessage="1" errorTitle="入力形式エラー" error="入力可能な文字数（140文字）を超えています" sqref="A93" xr:uid="{00000000-0002-0000-0B00-000002000000}">
      <formula1>"する,しない"</formula1>
    </dataValidation>
    <dataValidation type="whole" operator="greaterThan" allowBlank="1" showErrorMessage="1" errorTitle="入力形式エラー" error="数値のみ指定可能です。" sqref="F17:H17" xr:uid="{00000000-0002-0000-0B00-000003000000}">
      <formula1>0</formula1>
    </dataValidation>
    <dataValidation type="list" allowBlank="1" showInputMessage="1" showErrorMessage="1" errorTitle="入力形式エラー" error="有か無で指定して下さい。" sqref="C69 E69:F69 A75:A76 A69 F63" xr:uid="{00000000-0002-0000-0B00-000004000000}">
      <formula1>"有,無"</formula1>
    </dataValidation>
    <dataValidation type="custom" allowBlank="1" showErrorMessage="1" errorTitle="入力形式エラー" sqref="D48 D33 D28 D38 D43 D22" xr:uid="{00000000-0002-0000-0B00-000005000000}">
      <formula1>OR(ISNUMBER(D22),D22="")</formula1>
    </dataValidation>
    <dataValidation type="list" allowBlank="1" showInputMessage="1" showErrorMessage="1" errorTitle="入力形式エラー" error="第１段階、第２段階、第３段階　_x000a_のみ入力可能です。" sqref="E17" xr:uid="{00000000-0002-0000-0B00-000006000000}">
      <formula1>"第１段階,第２段階,第３段階"</formula1>
    </dataValidation>
    <dataValidation type="textLength" allowBlank="1" showInputMessage="1" showErrorMessage="1" errorTitle="入力形式エラー" error="入力可能な文字数（140文字）を超えています" sqref="D87:E88 F88" xr:uid="{00000000-0002-0000-0B00-000007000000}">
      <formula1>0</formula1>
      <formula2>140</formula2>
    </dataValidation>
    <dataValidation type="textLength" operator="equal" allowBlank="1" showInputMessage="1" showErrorMessage="1" errorTitle="入力形式エラー" error="こちらの項目は5桁で指定して下さい" sqref="A99:C100 A111:C112 A105:C105 B93:D93" xr:uid="{00000000-0002-0000-0B00-000008000000}">
      <formula1>5</formula1>
    </dataValidation>
    <dataValidation type="whole" allowBlank="1" showInputMessage="1" showErrorMessage="1" errorTitle="入力形式エラー" error="こちらの項目は3桁で指定して下さい" sqref="H12" xr:uid="{00000000-0002-0000-0B00-000009000000}">
      <formula1>1</formula1>
      <formula2>999</formula2>
    </dataValidation>
    <dataValidation type="whole" operator="greaterThanOrEqual" allowBlank="1" showInputMessage="1" showErrorMessage="1" sqref="A7" xr:uid="{00000000-0002-0000-0B00-00000A000000}">
      <formula1>0</formula1>
    </dataValidation>
    <dataValidation type="textLength" allowBlank="1" showInputMessage="1" showErrorMessage="1" errorTitle="入力形式エラー" error="入力可能な文字数（300文字）を超えています" sqref="C75:D76" xr:uid="{00000000-0002-0000-0B00-00000B000000}">
      <formula1>0</formula1>
      <formula2>300</formula2>
    </dataValidation>
    <dataValidation type="textLength" allowBlank="1" showInputMessage="1" showErrorMessage="1" errorTitle="入力形式エラー" error="入力可能な文字数（200文字）を超えています" sqref="E75:E76 B69" xr:uid="{00000000-0002-0000-0B00-00000C000000}">
      <formula1>0</formula1>
      <formula2>200</formula2>
    </dataValidation>
    <dataValidation type="textLength" allowBlank="1" showInputMessage="1" showErrorMessage="1" errorTitle="入力形式エラー" error="入力可能な文字数（128文字）を超えています" sqref="C12:E12 B117" xr:uid="{00000000-0002-0000-0B00-00000D000000}">
      <formula1>0</formula1>
      <formula2>128</formula2>
    </dataValidation>
    <dataValidation type="list" allowBlank="1" showInputMessage="1" showErrorMessage="1" errorTitle="入力形式エラー" sqref="D99:D100 D111:D112 D105" xr:uid="{00000000-0002-0000-0B00-00000E000000}">
      <formula1>"高卒,大卒,一般"</formula1>
    </dataValidation>
    <dataValidation type="textLength" allowBlank="1" showInputMessage="1" showErrorMessage="1" errorTitle="入力形式エラー" error="20文字以内で入力して下さい_x000a_" sqref="B7" xr:uid="{00000000-0002-0000-0B00-00000F000000}">
      <formula1>0</formula1>
      <formula2>20</formula2>
    </dataValidation>
    <dataValidation type="custom" allowBlank="1" showInputMessage="1" showErrorMessage="1" errorTitle="入力形式エラー" error="0.0～100.0まで、対象者無しの場合は-(ﾊｲﾌﾝ)で指定して下さい" sqref="E63:E64 E58" xr:uid="{00000000-0002-0000-0B00-000010000000}">
      <formula1>OR(ISNUMBER(E58),E58="-")</formula1>
    </dataValidation>
    <dataValidation type="decimal" allowBlank="1" showInputMessage="1" showErrorMessage="1" errorTitle="入力形式エラー" error="0.0～100.0までで指定して下さい" sqref="F58:G58 A53:E53 G63:H63 F64:G64" xr:uid="{00000000-0002-0000-0B00-000011000000}">
      <formula1>0</formula1>
      <formula2>100</formula2>
    </dataValidation>
    <dataValidation type="list" allowBlank="1" showInputMessage="1" showErrorMessage="1" errorTitle="入力形式エラー" sqref="A87:A88 A81 E81" xr:uid="{00000000-0002-0000-0B00-000012000000}">
      <formula1>"可,否"</formula1>
    </dataValidation>
    <dataValidation type="list" allowBlank="1" showInputMessage="1" showErrorMessage="1" errorTitle="入力形式エラー" error="○か-のみ指定可能です。_x000a_" sqref="A48 A33 A28 A38 A43 A22" xr:uid="{00000000-0002-0000-0B00-000013000000}">
      <formula1>"○,-"</formula1>
    </dataValidation>
    <dataValidation type="whole" operator="greaterThanOrEqual" allowBlank="1" showInputMessage="1" showErrorMessage="1" errorTitle="入力形式エラー" error="整数以外は指定できません" sqref="G81 C81 F12:G12" xr:uid="{00000000-0002-0000-0B00-000014000000}">
      <formula1>0</formula1>
    </dataValidation>
    <dataValidation type="list" allowBlank="1" showInputMessage="1" showErrorMessage="1" sqref="H99:H100 F93 H111:H112 H105" xr:uid="{00000000-0002-0000-0B00-000015000000}">
      <formula1>"済"</formula1>
    </dataValidation>
    <dataValidation type="list" allowBlank="1" showInputMessage="1" showErrorMessage="1" sqref="A12" xr:uid="{00000000-0002-0000-0B00-000016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117" xr:uid="{00000000-0002-0000-0B00-000017000000}">
      <formula1>"非"</formula1>
    </dataValidation>
    <dataValidation type="list" allowBlank="1" showInputMessage="1" showErrorMessage="1" errorTitle="入力形式エラー" error="○のみ指定可能です。_x000a_" sqref="A17:D17" xr:uid="{00000000-0002-0000-0B00-000018000000}">
      <formula1>"○"</formula1>
    </dataValidation>
    <dataValidation type="textLength" allowBlank="1" showInputMessage="1" showErrorMessage="1" errorTitle="入力形式エラー" error="入力可能な文字数（11文字）を超えています" sqref="G7" xr:uid="{00000000-0002-0000-0B00-000019000000}">
      <formula1>0</formula1>
      <formula2>11</formula2>
    </dataValidation>
    <dataValidation type="custom" allowBlank="1" showErrorMessage="1" errorTitle="入力形式エラー" error="数値のみ指定可能、募集無しの場合は「-」を指定して下さい" sqref="E22:E23 E48 E33 E28 B28:C28 B33:C33 E38 B38:C38 E43 B43:C43 B48:C48 B22:C22" xr:uid="{00000000-0002-0000-0B00-00001A000000}">
      <formula1>OR(ISNUMBER(B22),B22="-")</formula1>
    </dataValidation>
    <dataValidation type="custom" allowBlank="1" showErrorMessage="1" errorTitle="入力形式エラー" error="数値のみ指定可能、対象者無しの場合は「-」を指定して下さい" sqref="A63:D64 A58:D58" xr:uid="{00000000-0002-0000-0B00-00001B000000}">
      <formula1>OR(ISNUMBER(A58),A58="-")</formula1>
    </dataValidation>
    <dataValidation type="textLength" allowBlank="1" showInputMessage="1" showErrorMessage="1" errorTitle="入力形式エラー" error="入力可能な文字数（100文字）を超えています" sqref="F75:F76 B87:B88" xr:uid="{00000000-0002-0000-0B00-00001C000000}">
      <formula1>0</formula1>
      <formula2>100</formula2>
    </dataValidation>
    <dataValidation type="date" operator="greaterThanOrEqual" allowBlank="1" showInputMessage="1" showErrorMessage="1" errorTitle="入力形式エラー" error="日付形式で入力して下さい。例 2000/01/01" sqref="I99:I100 G93 I111:I112 I105" xr:uid="{00000000-0002-0000-0B00-00001D000000}">
      <formula1>36526</formula1>
    </dataValidation>
    <dataValidation type="textLength" allowBlank="1" showInputMessage="1" showErrorMessage="1" errorTitle="入力形式エラー" error="入力可能な文字数（16文字）を超えています" sqref="F111:G112 F99:G100 F105:G105" xr:uid="{00000000-0002-0000-0B00-00001E000000}">
      <formula1>0</formula1>
      <formula2>16</formula2>
    </dataValidation>
    <dataValidation type="textLength" operator="equal" allowBlank="1" showInputMessage="1" showErrorMessage="1" errorTitle="入力形式エラー" error="こちらの項目は2桁で指定して下さい" sqref="E99:E100 E93 E111:E112 E105" xr:uid="{00000000-0002-0000-0B00-00001F000000}">
      <formula1>2</formula1>
    </dataValidation>
    <dataValidation type="textLength" allowBlank="1" showInputMessage="1" showErrorMessage="1" errorTitle="入力形式エラー" error="入力可能な文字数（50文字）を超えています" sqref="B12 E7:F7 C87:C88 B75:B76 G69 D69 B81 D81 F81 H81" xr:uid="{00000000-0002-0000-0B00-000020000000}">
      <formula1>0</formula1>
      <formula2>50</formula2>
    </dataValidation>
    <dataValidation type="list" allowBlank="1" showInputMessage="1" showErrorMessage="1" errorTitle="入力形式エラー" error="入力可能な文字数（140文字）を超えています" sqref="H87" xr:uid="{00000000-0002-0000-0B00-000021000000}">
      <formula1>"対応,応相談,対応なし,対象外"</formula1>
    </dataValidation>
    <dataValidation type="list" allowBlank="1" showInputMessage="1" showErrorMessage="1" errorTitle="入力形式エラー" error="入力可能な文字数（140文字）を超えています" sqref="F87:G87" xr:uid="{00000000-0002-0000-0B00-000022000000}">
      <formula1>"対応,応相談,対応なし"</formula1>
    </dataValidation>
  </dataValidations>
  <pageMargins left="0.70866141732283472" right="0.70866141732283472" top="0.74803149606299213" bottom="0.74803149606299213" header="0.31496062992125984" footer="0.31496062992125984"/>
  <pageSetup paperSize="9" scale="65" fitToHeight="0" orientation="portrait" useFirstPageNumber="1" r:id="rId1"/>
  <headerFooter alignWithMargins="0"/>
  <rowBreaks count="5" manualBreakCount="5">
    <brk id="23" max="16383" man="1"/>
    <brk id="43" max="16383" man="1"/>
    <brk id="64" max="16383" man="1"/>
    <brk id="88" max="16383" man="1"/>
    <brk id="112" max="16383" man="1"/>
  </rowBreaks>
  <colBreaks count="1" manualBreakCount="1">
    <brk id="9" max="116" man="1"/>
  </col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95"/>
  <sheetViews>
    <sheetView showGridLines="0" zoomScale="120" zoomScaleNormal="120" workbookViewId="0">
      <selection activeCell="P54" sqref="J1:P1048576"/>
    </sheetView>
  </sheetViews>
  <sheetFormatPr defaultColWidth="9" defaultRowHeight="18.75"/>
  <cols>
    <col min="1" max="1" width="5.75" style="127" customWidth="1"/>
    <col min="2" max="13" width="3.875" style="127" customWidth="1"/>
    <col min="14" max="16384" width="9" style="127"/>
  </cols>
  <sheetData>
    <row r="1" spans="1:18" ht="38.25">
      <c r="A1" s="827" t="s">
        <v>75</v>
      </c>
      <c r="B1" s="827"/>
      <c r="C1" s="827"/>
      <c r="D1" s="827"/>
      <c r="E1" s="827"/>
      <c r="F1" s="827"/>
      <c r="G1" s="827"/>
      <c r="H1" s="827"/>
      <c r="I1" s="827"/>
      <c r="J1" s="827"/>
      <c r="K1" s="827"/>
      <c r="L1" s="827"/>
      <c r="M1" s="827"/>
      <c r="N1" s="827"/>
      <c r="O1" s="827"/>
      <c r="P1" s="827"/>
      <c r="Q1" s="827"/>
      <c r="R1" s="827"/>
    </row>
    <row r="2" spans="1:18">
      <c r="A2" s="128"/>
      <c r="B2" s="128"/>
      <c r="C2" s="128"/>
      <c r="D2" s="128"/>
      <c r="E2" s="128"/>
      <c r="F2" s="128"/>
      <c r="G2" s="128"/>
      <c r="H2" s="128"/>
      <c r="I2" s="128"/>
      <c r="J2" s="128"/>
      <c r="K2" s="128"/>
      <c r="L2" s="128"/>
      <c r="M2" s="128"/>
      <c r="N2" s="128"/>
      <c r="O2" s="128"/>
      <c r="P2" s="128"/>
      <c r="Q2" s="128"/>
      <c r="R2" s="128"/>
    </row>
    <row r="3" spans="1:18" s="129" customFormat="1" ht="44.25" customHeight="1">
      <c r="A3" s="828" t="s">
        <v>689</v>
      </c>
      <c r="B3" s="828"/>
      <c r="C3" s="828"/>
      <c r="D3" s="828"/>
      <c r="E3" s="828"/>
      <c r="F3" s="828"/>
      <c r="G3" s="828"/>
      <c r="H3" s="828"/>
      <c r="I3" s="828"/>
      <c r="J3" s="828"/>
      <c r="K3" s="828"/>
      <c r="L3" s="828"/>
      <c r="M3" s="828"/>
      <c r="N3" s="828"/>
      <c r="O3" s="828"/>
      <c r="P3" s="828"/>
      <c r="Q3" s="828"/>
      <c r="R3" s="828"/>
    </row>
    <row r="4" spans="1:18" s="129" customFormat="1" ht="44.25" customHeight="1">
      <c r="A4" s="828"/>
      <c r="B4" s="828"/>
      <c r="C4" s="828"/>
      <c r="D4" s="828"/>
      <c r="E4" s="828"/>
      <c r="F4" s="828"/>
      <c r="G4" s="828"/>
      <c r="H4" s="828"/>
      <c r="I4" s="828"/>
      <c r="J4" s="828"/>
      <c r="K4" s="828"/>
      <c r="L4" s="828"/>
      <c r="M4" s="828"/>
      <c r="N4" s="828"/>
      <c r="O4" s="828"/>
      <c r="P4" s="828"/>
      <c r="Q4" s="828"/>
      <c r="R4" s="828"/>
    </row>
    <row r="91" spans="1:18">
      <c r="A91" s="128"/>
      <c r="B91" s="128" t="s">
        <v>690</v>
      </c>
      <c r="C91" s="128"/>
      <c r="D91" s="128"/>
      <c r="E91" s="128"/>
      <c r="F91" s="128"/>
      <c r="G91" s="128"/>
      <c r="H91" s="128"/>
      <c r="I91" s="128"/>
      <c r="J91" s="128"/>
      <c r="K91" s="128"/>
      <c r="L91" s="128"/>
      <c r="M91" s="128"/>
      <c r="N91" s="128"/>
      <c r="O91" s="128"/>
      <c r="P91" s="128"/>
      <c r="Q91" s="128"/>
      <c r="R91" s="128"/>
    </row>
    <row r="92" spans="1:18">
      <c r="A92" s="128"/>
      <c r="B92" s="128"/>
      <c r="C92" s="128"/>
      <c r="D92" s="128"/>
      <c r="E92" s="128"/>
      <c r="F92" s="128"/>
      <c r="G92" s="128"/>
      <c r="H92" s="128"/>
      <c r="I92" s="128"/>
      <c r="J92" s="128"/>
      <c r="K92" s="128"/>
      <c r="L92" s="128"/>
      <c r="M92" s="128"/>
      <c r="N92" s="128"/>
      <c r="O92" s="128"/>
      <c r="P92" s="128"/>
      <c r="Q92" s="128"/>
      <c r="R92" s="128"/>
    </row>
    <row r="93" spans="1:18">
      <c r="A93" s="128" t="s">
        <v>691</v>
      </c>
      <c r="B93" s="130"/>
      <c r="C93" s="128" t="s">
        <v>692</v>
      </c>
      <c r="D93" s="130"/>
      <c r="E93" s="128" t="s">
        <v>693</v>
      </c>
      <c r="F93" s="130"/>
      <c r="G93" s="128" t="s">
        <v>694</v>
      </c>
      <c r="H93" s="128"/>
      <c r="I93" s="128"/>
      <c r="J93" s="128"/>
      <c r="K93" s="128"/>
      <c r="L93" s="128"/>
      <c r="M93" s="128"/>
      <c r="N93" s="128"/>
      <c r="O93" s="128"/>
      <c r="P93" s="128"/>
      <c r="Q93" s="128"/>
      <c r="R93" s="128"/>
    </row>
    <row r="94" spans="1:18" ht="13.5" customHeight="1">
      <c r="A94" s="128"/>
      <c r="B94" s="128"/>
      <c r="C94" s="128"/>
      <c r="D94" s="128"/>
      <c r="E94" s="128"/>
      <c r="F94" s="128"/>
      <c r="G94" s="128"/>
      <c r="H94" s="128"/>
      <c r="I94" s="128"/>
      <c r="J94" s="128"/>
      <c r="K94" s="128"/>
      <c r="L94" s="128"/>
      <c r="M94" s="128"/>
      <c r="N94" s="128"/>
      <c r="O94" s="128"/>
      <c r="P94" s="128"/>
      <c r="Q94" s="128"/>
      <c r="R94" s="128"/>
    </row>
    <row r="95" spans="1:18">
      <c r="A95" s="128"/>
      <c r="B95" s="128"/>
      <c r="C95" s="128"/>
      <c r="D95" s="128"/>
      <c r="E95" s="128"/>
      <c r="F95" s="128"/>
      <c r="G95" s="128"/>
      <c r="H95" s="128"/>
      <c r="I95" s="128"/>
      <c r="J95" s="128"/>
      <c r="K95" s="128"/>
      <c r="L95" s="128"/>
      <c r="M95" s="128"/>
      <c r="N95" s="131" t="s">
        <v>695</v>
      </c>
      <c r="O95" s="829"/>
      <c r="P95" s="829"/>
      <c r="Q95" s="829"/>
      <c r="R95" s="829"/>
    </row>
  </sheetData>
  <mergeCells count="3">
    <mergeCell ref="A1:R1"/>
    <mergeCell ref="A3:R4"/>
    <mergeCell ref="O95:R95"/>
  </mergeCells>
  <phoneticPr fontId="3"/>
  <pageMargins left="0.7" right="0.7" top="0.75" bottom="0.75" header="0.3" footer="0.3"/>
  <pageSetup paperSize="9" scale="79" orientation="portrait" r:id="rId1"/>
  <headerFooter>
    <oddHeader>&amp;L（ユースエール認定企業の皆様へ）&amp;R別添２</oddHeader>
  </headerFooter>
  <rowBreaks count="1" manualBreakCount="1">
    <brk id="4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200025</xdr:colOff>
                    <xdr:row>89</xdr:row>
                    <xdr:rowOff>219075</xdr:rowOff>
                  </from>
                  <to>
                    <xdr:col>1</xdr:col>
                    <xdr:colOff>66675</xdr:colOff>
                    <xdr:row>90</xdr:row>
                    <xdr:rowOff>228600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91A3B-3345-42E8-971A-A6C766E0801D}">
  <sheetPr>
    <pageSetUpPr fitToPage="1"/>
  </sheetPr>
  <dimension ref="A1:H119"/>
  <sheetViews>
    <sheetView showGridLines="0" zoomScaleNormal="100" workbookViewId="0">
      <selection activeCell="D12" sqref="D12"/>
    </sheetView>
  </sheetViews>
  <sheetFormatPr defaultColWidth="8.875" defaultRowHeight="15.75"/>
  <cols>
    <col min="1" max="1" width="1.5" style="338" customWidth="1"/>
    <col min="2" max="2" width="16.125" style="336" customWidth="1"/>
    <col min="3" max="3" width="21.5" style="336" customWidth="1"/>
    <col min="4" max="4" width="43.75" style="343" customWidth="1"/>
    <col min="5" max="5" width="56.125" style="336" customWidth="1"/>
    <col min="6" max="6" width="4.5" style="336" customWidth="1"/>
    <col min="7" max="7" width="5.75" style="336" hidden="1" customWidth="1"/>
    <col min="8" max="8" width="9.5" style="336" hidden="1" customWidth="1"/>
    <col min="9" max="16384" width="8.875" style="336"/>
  </cols>
  <sheetData>
    <row r="1" spans="1:5" ht="27.6" customHeight="1">
      <c r="B1" s="337" t="s">
        <v>800</v>
      </c>
    </row>
    <row r="2" spans="1:5" ht="20.25" customHeight="1">
      <c r="B2" s="437" t="s">
        <v>799</v>
      </c>
    </row>
    <row r="3" spans="1:5" ht="15.6" customHeight="1">
      <c r="B3" s="428" t="s">
        <v>753</v>
      </c>
    </row>
    <row r="4" spans="1:5" ht="25.15" customHeight="1">
      <c r="A4" s="833" t="s">
        <v>700</v>
      </c>
      <c r="B4" s="834"/>
      <c r="C4" s="835"/>
      <c r="D4" s="375" t="s">
        <v>701</v>
      </c>
      <c r="E4" s="375" t="s">
        <v>82</v>
      </c>
    </row>
    <row r="5" spans="1:5" ht="19.899999999999999" customHeight="1">
      <c r="A5" s="340"/>
      <c r="B5" s="341" t="s">
        <v>792</v>
      </c>
      <c r="C5" s="342"/>
      <c r="D5" s="387">
        <v>1111111111111</v>
      </c>
      <c r="E5" s="429" t="s">
        <v>791</v>
      </c>
    </row>
    <row r="6" spans="1:5" ht="19.899999999999999" customHeight="1">
      <c r="A6" s="340"/>
      <c r="B6" s="341" t="s">
        <v>697</v>
      </c>
      <c r="C6" s="342"/>
      <c r="D6" s="344">
        <v>2025</v>
      </c>
      <c r="E6" s="429" t="s">
        <v>702</v>
      </c>
    </row>
    <row r="7" spans="1:5" ht="38.450000000000003" customHeight="1">
      <c r="A7" s="340"/>
      <c r="B7" s="341" t="s">
        <v>458</v>
      </c>
      <c r="C7" s="342"/>
      <c r="D7" s="386" t="s">
        <v>837</v>
      </c>
      <c r="E7" s="429"/>
    </row>
    <row r="8" spans="1:5" ht="38.450000000000003" customHeight="1">
      <c r="A8" s="340"/>
      <c r="B8" s="341" t="s">
        <v>459</v>
      </c>
      <c r="C8" s="342"/>
      <c r="D8" s="386" t="s">
        <v>838</v>
      </c>
      <c r="E8" s="429"/>
    </row>
    <row r="9" spans="1:5" ht="19.899999999999999" customHeight="1">
      <c r="A9" s="340"/>
      <c r="B9" s="341" t="s">
        <v>460</v>
      </c>
      <c r="C9" s="342"/>
      <c r="D9" s="344">
        <v>9560203</v>
      </c>
      <c r="E9" s="429"/>
    </row>
    <row r="10" spans="1:5" ht="19.899999999999999" customHeight="1">
      <c r="A10" s="357"/>
      <c r="B10" s="358" t="s">
        <v>469</v>
      </c>
      <c r="C10" s="359" t="s">
        <v>476</v>
      </c>
      <c r="D10" s="360" t="s">
        <v>699</v>
      </c>
      <c r="E10" s="430"/>
    </row>
    <row r="11" spans="1:5" ht="19.899999999999999" customHeight="1">
      <c r="A11" s="362"/>
      <c r="B11" s="363"/>
      <c r="C11" s="364" t="s">
        <v>477</v>
      </c>
      <c r="D11" s="365" t="s">
        <v>839</v>
      </c>
      <c r="E11" s="431"/>
    </row>
    <row r="12" spans="1:5" ht="38.450000000000003" customHeight="1">
      <c r="A12" s="340"/>
      <c r="B12" s="341" t="s">
        <v>703</v>
      </c>
      <c r="C12" s="342"/>
      <c r="D12" s="386" t="s">
        <v>840</v>
      </c>
      <c r="E12" s="429" t="s">
        <v>709</v>
      </c>
    </row>
    <row r="13" spans="1:5" ht="33.6" customHeight="1">
      <c r="A13" s="340"/>
      <c r="B13" s="341" t="s">
        <v>471</v>
      </c>
      <c r="C13" s="342"/>
      <c r="D13" s="386" t="s">
        <v>841</v>
      </c>
      <c r="E13" s="429"/>
    </row>
    <row r="14" spans="1:5" ht="33.6" customHeight="1">
      <c r="A14" s="340"/>
      <c r="B14" s="836" t="s">
        <v>696</v>
      </c>
      <c r="C14" s="837"/>
      <c r="D14" s="386" t="s">
        <v>841</v>
      </c>
      <c r="E14" s="429"/>
    </row>
    <row r="15" spans="1:5" ht="19.899999999999999" customHeight="1">
      <c r="A15" s="340"/>
      <c r="B15" s="463" t="s">
        <v>842</v>
      </c>
      <c r="C15" s="342"/>
      <c r="D15" s="344">
        <v>2025</v>
      </c>
      <c r="E15" s="429"/>
    </row>
    <row r="16" spans="1:5" ht="19.899999999999999" customHeight="1">
      <c r="A16" s="340"/>
      <c r="B16" s="341" t="s">
        <v>698</v>
      </c>
      <c r="C16" s="342"/>
      <c r="D16" s="374">
        <f>別添１!$N$33</f>
        <v>0</v>
      </c>
      <c r="E16" s="443" t="s">
        <v>844</v>
      </c>
    </row>
    <row r="17" spans="1:5" ht="19.899999999999999" customHeight="1">
      <c r="A17" s="340"/>
      <c r="B17" s="341" t="s">
        <v>787</v>
      </c>
      <c r="C17" s="342"/>
      <c r="D17" s="367">
        <v>1</v>
      </c>
      <c r="E17" s="429" t="s">
        <v>788</v>
      </c>
    </row>
    <row r="18" spans="1:5" ht="80.45" customHeight="1">
      <c r="A18" s="340"/>
      <c r="B18" s="341" t="s">
        <v>764</v>
      </c>
      <c r="C18" s="342"/>
      <c r="D18" s="410" t="s">
        <v>820</v>
      </c>
      <c r="E18" s="429" t="s">
        <v>766</v>
      </c>
    </row>
    <row r="19" spans="1:5" ht="37.15" customHeight="1">
      <c r="A19" s="340"/>
      <c r="B19" s="341" t="s">
        <v>767</v>
      </c>
      <c r="C19" s="342"/>
      <c r="D19" s="410" t="s">
        <v>843</v>
      </c>
      <c r="E19" s="432" t="s">
        <v>771</v>
      </c>
    </row>
    <row r="20" spans="1:5" ht="19.899999999999999" customHeight="1">
      <c r="A20" s="426" t="s">
        <v>704</v>
      </c>
      <c r="B20" s="427"/>
      <c r="C20" s="427"/>
      <c r="D20" s="427"/>
      <c r="E20" s="433"/>
    </row>
    <row r="21" spans="1:5" ht="19.899999999999999" customHeight="1">
      <c r="A21" s="340"/>
      <c r="B21" s="341" t="s">
        <v>487</v>
      </c>
      <c r="C21" s="342"/>
      <c r="D21" s="462" t="s">
        <v>707</v>
      </c>
      <c r="E21" s="443" t="s">
        <v>710</v>
      </c>
    </row>
    <row r="22" spans="1:5" ht="39.6" customHeight="1">
      <c r="A22" s="340"/>
      <c r="B22" s="836" t="s">
        <v>706</v>
      </c>
      <c r="C22" s="837"/>
      <c r="D22" s="368"/>
      <c r="E22" s="838" t="s">
        <v>708</v>
      </c>
    </row>
    <row r="23" spans="1:5" ht="33.6" customHeight="1">
      <c r="A23" s="340"/>
      <c r="B23" s="836" t="s">
        <v>705</v>
      </c>
      <c r="C23" s="837"/>
      <c r="D23" s="368"/>
      <c r="E23" s="839"/>
    </row>
    <row r="24" spans="1:5" ht="19.899999999999999" customHeight="1">
      <c r="A24" s="340"/>
      <c r="B24" s="341" t="s">
        <v>490</v>
      </c>
      <c r="C24" s="342"/>
      <c r="D24" s="368"/>
      <c r="E24" s="839"/>
    </row>
    <row r="25" spans="1:5" ht="19.899999999999999" customHeight="1">
      <c r="A25" s="340"/>
      <c r="B25" s="341" t="s">
        <v>491</v>
      </c>
      <c r="C25" s="342"/>
      <c r="D25" s="369"/>
      <c r="E25" s="840"/>
    </row>
    <row r="26" spans="1:5" ht="19.899999999999999" customHeight="1">
      <c r="A26" s="357"/>
      <c r="B26" s="358" t="s">
        <v>492</v>
      </c>
      <c r="C26" s="359" t="s">
        <v>834</v>
      </c>
      <c r="D26" s="461"/>
      <c r="E26" s="430" t="s">
        <v>835</v>
      </c>
    </row>
    <row r="27" spans="1:5" ht="19.899999999999999" customHeight="1">
      <c r="A27" s="370"/>
      <c r="B27" s="371"/>
      <c r="C27" s="372" t="s">
        <v>9</v>
      </c>
      <c r="D27" s="388"/>
      <c r="E27" s="434" t="s">
        <v>836</v>
      </c>
    </row>
    <row r="28" spans="1:5" ht="19.899999999999999" customHeight="1">
      <c r="A28" s="362"/>
      <c r="B28" s="363"/>
      <c r="C28" s="364"/>
      <c r="D28" s="365"/>
      <c r="E28" s="431"/>
    </row>
    <row r="29" spans="1:5" ht="19.899999999999999" customHeight="1">
      <c r="A29" s="426" t="s">
        <v>823</v>
      </c>
      <c r="B29" s="427"/>
      <c r="C29" s="427"/>
      <c r="D29" s="427"/>
      <c r="E29" s="433"/>
    </row>
    <row r="30" spans="1:5" ht="19.899999999999999" customHeight="1">
      <c r="A30" s="379"/>
      <c r="B30" s="376" t="s">
        <v>502</v>
      </c>
      <c r="C30" s="361" t="s">
        <v>503</v>
      </c>
      <c r="D30" s="383"/>
      <c r="E30" s="430" t="s">
        <v>802</v>
      </c>
    </row>
    <row r="31" spans="1:5" ht="19.899999999999999" customHeight="1">
      <c r="A31" s="380"/>
      <c r="B31" s="382">
        <f>IF(nendojime="","",nendo3_1)</f>
        <v>45017</v>
      </c>
      <c r="C31" s="373" t="s">
        <v>713</v>
      </c>
      <c r="D31" s="388"/>
      <c r="E31" s="434"/>
    </row>
    <row r="32" spans="1:5" ht="19.899999999999999" customHeight="1">
      <c r="A32" s="380"/>
      <c r="B32" s="377">
        <f>IF(nendojime="","",EDATE(nendojime,-24))</f>
        <v>45382</v>
      </c>
      <c r="C32" s="373" t="s">
        <v>714</v>
      </c>
      <c r="D32" s="388"/>
      <c r="E32" s="434"/>
    </row>
    <row r="33" spans="1:8" ht="19.899999999999999" customHeight="1">
      <c r="A33" s="380"/>
      <c r="B33" s="377"/>
      <c r="C33" s="384" t="s">
        <v>715</v>
      </c>
      <c r="D33" s="385">
        <f>SUM(D31:D32)</f>
        <v>0</v>
      </c>
      <c r="E33" s="444" t="s">
        <v>801</v>
      </c>
    </row>
    <row r="34" spans="1:8" ht="19.899999999999999" customHeight="1">
      <c r="A34" s="381"/>
      <c r="B34" s="378"/>
      <c r="C34" s="366" t="s">
        <v>507</v>
      </c>
      <c r="D34" s="365"/>
      <c r="E34" s="431" t="str">
        <f>IF(nendojime="","","※①のうち、"&amp;TEXT(nendojime,"yyyy/mm/dd")&amp;"までに離職した人数を記載")</f>
        <v>※①のうち、2026/03/31までに離職した人数を記載</v>
      </c>
    </row>
    <row r="35" spans="1:8" ht="19.899999999999999" customHeight="1">
      <c r="A35" s="379"/>
      <c r="B35" s="376" t="s">
        <v>711</v>
      </c>
      <c r="C35" s="361" t="s">
        <v>503</v>
      </c>
      <c r="D35" s="383"/>
      <c r="E35" s="430" t="s">
        <v>802</v>
      </c>
    </row>
    <row r="36" spans="1:8" ht="19.899999999999999" customHeight="1">
      <c r="A36" s="380"/>
      <c r="B36" s="382">
        <f>IF(nendojime="","",EDATE(nendo3_1,12))</f>
        <v>45383</v>
      </c>
      <c r="C36" s="373" t="s">
        <v>713</v>
      </c>
      <c r="D36" s="388"/>
      <c r="E36" s="434"/>
    </row>
    <row r="37" spans="1:8" ht="19.899999999999999" customHeight="1">
      <c r="A37" s="380"/>
      <c r="B37" s="377">
        <f>IF(nendojime="","",EDATE(nendojime,-12))</f>
        <v>45747</v>
      </c>
      <c r="C37" s="373" t="s">
        <v>714</v>
      </c>
      <c r="D37" s="388"/>
      <c r="E37" s="434"/>
    </row>
    <row r="38" spans="1:8" ht="19.899999999999999" customHeight="1">
      <c r="A38" s="380"/>
      <c r="B38" s="377"/>
      <c r="C38" s="384" t="s">
        <v>716</v>
      </c>
      <c r="D38" s="385">
        <f>SUM(D36:D37)</f>
        <v>0</v>
      </c>
      <c r="E38" s="444" t="s">
        <v>801</v>
      </c>
    </row>
    <row r="39" spans="1:8" ht="19.899999999999999" customHeight="1">
      <c r="A39" s="381"/>
      <c r="B39" s="378"/>
      <c r="C39" s="366" t="s">
        <v>507</v>
      </c>
      <c r="D39" s="365"/>
      <c r="E39" s="431" t="str">
        <f>IF(nendojime="","","※②のうち、"&amp;TEXT(nendojime,"yyyy/mm/dd")&amp;"までに離職した人数を記載")</f>
        <v>※②のうち、2026/03/31までに離職した人数を記載</v>
      </c>
    </row>
    <row r="40" spans="1:8" ht="19.899999999999999" customHeight="1">
      <c r="A40" s="379"/>
      <c r="B40" s="376" t="s">
        <v>712</v>
      </c>
      <c r="C40" s="361" t="s">
        <v>503</v>
      </c>
      <c r="D40" s="383"/>
      <c r="E40" s="430" t="s">
        <v>802</v>
      </c>
    </row>
    <row r="41" spans="1:8" ht="19.899999999999999" customHeight="1">
      <c r="A41" s="380"/>
      <c r="B41" s="382">
        <f>IF(nendojime="","",nendo1_1)</f>
        <v>45748</v>
      </c>
      <c r="C41" s="373" t="s">
        <v>713</v>
      </c>
      <c r="D41" s="388"/>
      <c r="E41" s="434"/>
    </row>
    <row r="42" spans="1:8" ht="19.899999999999999" customHeight="1">
      <c r="A42" s="380"/>
      <c r="B42" s="377">
        <f>IF(nendojime="","",nendojime)</f>
        <v>46112</v>
      </c>
      <c r="C42" s="373" t="s">
        <v>714</v>
      </c>
      <c r="D42" s="388">
        <v>6</v>
      </c>
      <c r="E42" s="434"/>
    </row>
    <row r="43" spans="1:8" ht="19.899999999999999" customHeight="1">
      <c r="A43" s="380"/>
      <c r="B43" s="377"/>
      <c r="C43" s="384" t="s">
        <v>717</v>
      </c>
      <c r="D43" s="385">
        <f>SUM(D41:D42)</f>
        <v>6</v>
      </c>
      <c r="E43" s="444" t="s">
        <v>801</v>
      </c>
      <c r="G43" s="336">
        <f>D33+D38+D43</f>
        <v>6</v>
      </c>
      <c r="H43" s="336" t="str">
        <f>IF($G$43&lt;&gt;別添２!$I$28,"採用者数が一致しません","")</f>
        <v>採用者数が一致しません</v>
      </c>
    </row>
    <row r="44" spans="1:8" ht="19.899999999999999" customHeight="1">
      <c r="A44" s="381"/>
      <c r="B44" s="378"/>
      <c r="C44" s="366" t="s">
        <v>507</v>
      </c>
      <c r="D44" s="365">
        <v>0</v>
      </c>
      <c r="E44" s="431" t="str">
        <f>IF(nendojime="","","※③のうち、"&amp;TEXT(nendojime,"yyyy/mm/dd")&amp;"までに離職した人数を記載")</f>
        <v>※③のうち、2026/03/31までに離職した人数を記載</v>
      </c>
      <c r="G44" s="336">
        <f>D34+D39+D44</f>
        <v>0</v>
      </c>
      <c r="H44" s="336" t="str">
        <f>IF($G$44&lt;&gt;別添２!$I$29,"離職者数が一致しません","")</f>
        <v/>
      </c>
    </row>
    <row r="45" spans="1:8" ht="31.5" customHeight="1">
      <c r="A45" s="841" t="s">
        <v>821</v>
      </c>
      <c r="B45" s="842"/>
      <c r="C45" s="843"/>
      <c r="D45" s="452" t="str">
        <f>IF($H$45=2,"OK",$H$43&amp;" "&amp;$H$44)</f>
        <v xml:space="preserve">採用者数が一致しません </v>
      </c>
      <c r="E45" s="445" t="s">
        <v>822</v>
      </c>
      <c r="H45" s="336">
        <f>COUNTBLANK(H43:H44)</f>
        <v>1</v>
      </c>
    </row>
    <row r="46" spans="1:8" ht="19.899999999999999" customHeight="1">
      <c r="A46" s="426" t="s">
        <v>731</v>
      </c>
      <c r="B46" s="427"/>
      <c r="C46" s="427"/>
      <c r="D46" s="427"/>
      <c r="E46" s="433"/>
    </row>
    <row r="47" spans="1:8" ht="19.899999999999999" customHeight="1">
      <c r="A47" s="379"/>
      <c r="B47" s="376" t="s">
        <v>502</v>
      </c>
      <c r="C47" s="361" t="s">
        <v>503</v>
      </c>
      <c r="D47" s="383"/>
      <c r="E47" s="430" t="s">
        <v>802</v>
      </c>
    </row>
    <row r="48" spans="1:8" ht="19.899999999999999" customHeight="1">
      <c r="A48" s="380"/>
      <c r="B48" s="382">
        <f>IF(nendojime="","",nendo3_1)</f>
        <v>45017</v>
      </c>
      <c r="C48" s="373" t="s">
        <v>713</v>
      </c>
      <c r="D48" s="388"/>
      <c r="E48" s="434"/>
    </row>
    <row r="49" spans="1:5" ht="19.899999999999999" customHeight="1">
      <c r="A49" s="380"/>
      <c r="B49" s="377">
        <f>IF(nendojime="","",EDATE(nendojime,-24))</f>
        <v>45382</v>
      </c>
      <c r="C49" s="373" t="s">
        <v>714</v>
      </c>
      <c r="D49" s="388"/>
      <c r="E49" s="434"/>
    </row>
    <row r="50" spans="1:5" ht="19.899999999999999" customHeight="1">
      <c r="A50" s="380"/>
      <c r="B50" s="377"/>
      <c r="C50" s="384" t="s">
        <v>715</v>
      </c>
      <c r="D50" s="385">
        <f>SUM(D48:D49)</f>
        <v>0</v>
      </c>
      <c r="E50" s="435"/>
    </row>
    <row r="51" spans="1:5" ht="19.899999999999999" customHeight="1">
      <c r="A51" s="381"/>
      <c r="B51" s="378"/>
      <c r="C51" s="366" t="s">
        <v>507</v>
      </c>
      <c r="D51" s="365"/>
      <c r="E51" s="431" t="str">
        <f>IF(nendojime="","","※①のうち、"&amp;TEXT(nendojime,"yyyy/mm/dd")&amp;"までに離職した人数を記載")</f>
        <v>※①のうち、2026/03/31までに離職した人数を記載</v>
      </c>
    </row>
    <row r="52" spans="1:5" ht="19.899999999999999" customHeight="1">
      <c r="A52" s="379"/>
      <c r="B52" s="376" t="s">
        <v>711</v>
      </c>
      <c r="C52" s="361" t="s">
        <v>503</v>
      </c>
      <c r="D52" s="383"/>
      <c r="E52" s="430" t="s">
        <v>802</v>
      </c>
    </row>
    <row r="53" spans="1:5" ht="19.899999999999999" customHeight="1">
      <c r="A53" s="380"/>
      <c r="B53" s="382">
        <f>IF(nendojime="","",EDATE(nendo3_1,12))</f>
        <v>45383</v>
      </c>
      <c r="C53" s="373" t="s">
        <v>713</v>
      </c>
      <c r="D53" s="388"/>
      <c r="E53" s="434"/>
    </row>
    <row r="54" spans="1:5" ht="19.899999999999999" customHeight="1">
      <c r="A54" s="380"/>
      <c r="B54" s="377">
        <f>IF(nendojime="","",EDATE(nendojime,-12))</f>
        <v>45747</v>
      </c>
      <c r="C54" s="373" t="s">
        <v>714</v>
      </c>
      <c r="D54" s="388"/>
      <c r="E54" s="434"/>
    </row>
    <row r="55" spans="1:5" ht="19.899999999999999" customHeight="1">
      <c r="A55" s="380"/>
      <c r="B55" s="377"/>
      <c r="C55" s="384" t="s">
        <v>716</v>
      </c>
      <c r="D55" s="385">
        <f>SUM(D53:D54)</f>
        <v>0</v>
      </c>
      <c r="E55" s="435"/>
    </row>
    <row r="56" spans="1:5" ht="19.899999999999999" customHeight="1">
      <c r="A56" s="381"/>
      <c r="B56" s="378"/>
      <c r="C56" s="366" t="s">
        <v>507</v>
      </c>
      <c r="D56" s="365"/>
      <c r="E56" s="431" t="str">
        <f>IF(nendojime="","","※②のうち、"&amp;TEXT(nendojime,"yyyy/mm/dd")&amp;"までに離職した人数を記載")</f>
        <v>※②のうち、2026/03/31までに離職した人数を記載</v>
      </c>
    </row>
    <row r="57" spans="1:5" ht="19.899999999999999" customHeight="1">
      <c r="A57" s="379"/>
      <c r="B57" s="376" t="s">
        <v>712</v>
      </c>
      <c r="C57" s="361" t="s">
        <v>503</v>
      </c>
      <c r="D57" s="383"/>
      <c r="E57" s="430" t="s">
        <v>802</v>
      </c>
    </row>
    <row r="58" spans="1:5" ht="19.899999999999999" customHeight="1">
      <c r="A58" s="380"/>
      <c r="B58" s="382">
        <f>IF(nendojime="","",nendo1_1)</f>
        <v>45748</v>
      </c>
      <c r="C58" s="373" t="s">
        <v>713</v>
      </c>
      <c r="D58" s="388"/>
      <c r="E58" s="434"/>
    </row>
    <row r="59" spans="1:5" ht="19.899999999999999" customHeight="1">
      <c r="A59" s="380"/>
      <c r="B59" s="377">
        <f>IF(nendojime="","",nendojime)</f>
        <v>46112</v>
      </c>
      <c r="C59" s="373" t="s">
        <v>714</v>
      </c>
      <c r="D59" s="388"/>
      <c r="E59" s="434"/>
    </row>
    <row r="60" spans="1:5" ht="19.899999999999999" customHeight="1">
      <c r="A60" s="380"/>
      <c r="B60" s="377"/>
      <c r="C60" s="384" t="s">
        <v>717</v>
      </c>
      <c r="D60" s="385">
        <f>SUM(D58:D59)</f>
        <v>0</v>
      </c>
      <c r="E60" s="435"/>
    </row>
    <row r="61" spans="1:5" ht="19.899999999999999" customHeight="1">
      <c r="A61" s="381"/>
      <c r="B61" s="378"/>
      <c r="C61" s="366" t="s">
        <v>507</v>
      </c>
      <c r="D61" s="365"/>
      <c r="E61" s="431" t="str">
        <f>IF(nendojime="","","※③のうち、"&amp;TEXT(nendojime,"yyyy/mm/dd")&amp;"までに離職した人数を記載")</f>
        <v>※③のうち、2026/03/31までに離職した人数を記載</v>
      </c>
    </row>
    <row r="62" spans="1:5" ht="19.899999999999999" customHeight="1">
      <c r="A62" s="426" t="s">
        <v>777</v>
      </c>
      <c r="B62" s="427"/>
      <c r="C62" s="427"/>
      <c r="D62" s="427"/>
      <c r="E62" s="433"/>
    </row>
    <row r="63" spans="1:5" ht="57">
      <c r="A63" s="340"/>
      <c r="B63" s="341" t="s">
        <v>725</v>
      </c>
      <c r="C63" s="342"/>
      <c r="D63" s="447">
        <v>15.62</v>
      </c>
      <c r="E63" s="436" t="s">
        <v>790</v>
      </c>
    </row>
    <row r="64" spans="1:5" ht="19.899999999999999" customHeight="1">
      <c r="A64" s="340"/>
      <c r="B64" s="341" t="s">
        <v>726</v>
      </c>
      <c r="C64" s="342"/>
      <c r="D64" s="447">
        <v>46</v>
      </c>
      <c r="E64" s="429" t="s">
        <v>789</v>
      </c>
    </row>
    <row r="65" spans="1:5" hidden="1">
      <c r="A65" s="340"/>
      <c r="B65" s="341" t="s">
        <v>547</v>
      </c>
      <c r="C65" s="342" t="s">
        <v>549</v>
      </c>
      <c r="E65" s="437"/>
    </row>
    <row r="66" spans="1:5" hidden="1">
      <c r="A66" s="340"/>
      <c r="B66" s="341" t="s">
        <v>548</v>
      </c>
      <c r="C66" s="342" t="s">
        <v>550</v>
      </c>
      <c r="E66" s="437"/>
    </row>
    <row r="67" spans="1:5" hidden="1">
      <c r="A67" s="340"/>
      <c r="B67" s="341"/>
      <c r="C67" s="342" t="s">
        <v>551</v>
      </c>
      <c r="E67" s="437"/>
    </row>
    <row r="68" spans="1:5" ht="21" customHeight="1">
      <c r="A68" s="379"/>
      <c r="B68" s="407" t="s">
        <v>824</v>
      </c>
      <c r="C68" s="376"/>
      <c r="E68" s="451"/>
    </row>
    <row r="69" spans="1:5" ht="19.899999999999999" customHeight="1">
      <c r="A69" s="380"/>
      <c r="B69" s="448"/>
      <c r="C69" s="412" t="s">
        <v>558</v>
      </c>
      <c r="D69" s="388">
        <v>1</v>
      </c>
      <c r="E69" s="434" t="s">
        <v>825</v>
      </c>
    </row>
    <row r="70" spans="1:5" ht="19.899999999999999" customHeight="1">
      <c r="A70" s="380"/>
      <c r="B70" s="449">
        <f>IF(nendojime="","",nendo1_1)</f>
        <v>45748</v>
      </c>
      <c r="C70" s="412" t="s">
        <v>559</v>
      </c>
      <c r="D70" s="388">
        <v>2</v>
      </c>
      <c r="E70" s="434" t="s">
        <v>826</v>
      </c>
    </row>
    <row r="71" spans="1:5" ht="19.899999999999999" customHeight="1">
      <c r="A71" s="380"/>
      <c r="B71" s="450">
        <f>IF(nendojime="","",nendojime)</f>
        <v>46112</v>
      </c>
      <c r="C71" s="412" t="s">
        <v>560</v>
      </c>
      <c r="D71" s="388">
        <v>3</v>
      </c>
      <c r="E71" s="434" t="s">
        <v>827</v>
      </c>
    </row>
    <row r="72" spans="1:5" ht="19.899999999999999" customHeight="1">
      <c r="A72" s="380"/>
      <c r="B72" s="450"/>
      <c r="C72" s="413" t="s">
        <v>561</v>
      </c>
      <c r="D72" s="365">
        <v>4</v>
      </c>
      <c r="E72" s="431" t="s">
        <v>826</v>
      </c>
    </row>
    <row r="73" spans="1:5" ht="66" customHeight="1">
      <c r="A73" s="340"/>
      <c r="B73" s="341" t="s">
        <v>733</v>
      </c>
      <c r="C73" s="342"/>
      <c r="D73" s="408">
        <v>2.3E-2</v>
      </c>
      <c r="E73" s="432" t="s">
        <v>732</v>
      </c>
    </row>
    <row r="74" spans="1:5" ht="57">
      <c r="A74" s="340"/>
      <c r="B74" s="341" t="s">
        <v>734</v>
      </c>
      <c r="C74" s="342"/>
      <c r="D74" s="408">
        <v>4.4999999999999998E-2</v>
      </c>
      <c r="E74" s="432" t="s">
        <v>735</v>
      </c>
    </row>
    <row r="75" spans="1:5" ht="19.899999999999999" customHeight="1">
      <c r="A75" s="379"/>
      <c r="B75" s="407" t="s">
        <v>729</v>
      </c>
      <c r="C75" s="359"/>
      <c r="D75" s="360" t="s">
        <v>718</v>
      </c>
      <c r="E75" s="430" t="s">
        <v>736</v>
      </c>
    </row>
    <row r="76" spans="1:5" ht="152.44999999999999" customHeight="1">
      <c r="A76" s="381"/>
      <c r="B76" s="409"/>
      <c r="C76" s="364" t="s">
        <v>587</v>
      </c>
      <c r="D76" s="410" t="s">
        <v>806</v>
      </c>
      <c r="E76" s="438" t="s">
        <v>742</v>
      </c>
    </row>
    <row r="77" spans="1:5" ht="19.899999999999999" customHeight="1">
      <c r="A77" s="379"/>
      <c r="B77" s="407" t="s">
        <v>728</v>
      </c>
      <c r="C77" s="359"/>
      <c r="D77" s="360" t="s">
        <v>718</v>
      </c>
      <c r="E77" s="430" t="s">
        <v>738</v>
      </c>
    </row>
    <row r="78" spans="1:5" ht="53.45" customHeight="1">
      <c r="A78" s="381"/>
      <c r="B78" s="409"/>
      <c r="C78" s="364" t="s">
        <v>588</v>
      </c>
      <c r="D78" s="410" t="s">
        <v>807</v>
      </c>
      <c r="E78" s="438" t="s">
        <v>737</v>
      </c>
    </row>
    <row r="79" spans="1:5" ht="66" customHeight="1">
      <c r="A79" s="340"/>
      <c r="B79" s="341" t="s">
        <v>727</v>
      </c>
      <c r="C79" s="342"/>
      <c r="D79" s="360" t="s">
        <v>718</v>
      </c>
      <c r="E79" s="436" t="s">
        <v>739</v>
      </c>
    </row>
    <row r="80" spans="1:5" ht="19.899999999999999" customHeight="1">
      <c r="A80" s="379"/>
      <c r="B80" s="407" t="s">
        <v>730</v>
      </c>
      <c r="C80" s="359"/>
      <c r="D80" s="360" t="s">
        <v>718</v>
      </c>
      <c r="E80" s="430" t="s">
        <v>740</v>
      </c>
    </row>
    <row r="81" spans="1:5" ht="85.5">
      <c r="A81" s="381"/>
      <c r="B81" s="409"/>
      <c r="C81" s="364" t="s">
        <v>588</v>
      </c>
      <c r="D81" s="410" t="s">
        <v>808</v>
      </c>
      <c r="E81" s="438" t="s">
        <v>741</v>
      </c>
    </row>
    <row r="82" spans="1:5" ht="19.899999999999999" customHeight="1">
      <c r="A82" s="379"/>
      <c r="B82" s="407" t="s">
        <v>743</v>
      </c>
      <c r="C82" s="359"/>
      <c r="D82" s="360" t="s">
        <v>718</v>
      </c>
      <c r="E82" s="430" t="s">
        <v>749</v>
      </c>
    </row>
    <row r="83" spans="1:5" ht="52.9" customHeight="1">
      <c r="A83" s="381"/>
      <c r="B83" s="409"/>
      <c r="C83" s="364" t="s">
        <v>588</v>
      </c>
      <c r="D83" s="410" t="s">
        <v>809</v>
      </c>
      <c r="E83" s="438" t="s">
        <v>748</v>
      </c>
    </row>
    <row r="84" spans="1:5" ht="237" customHeight="1">
      <c r="A84" s="340"/>
      <c r="B84" s="341" t="s">
        <v>744</v>
      </c>
      <c r="C84" s="342"/>
      <c r="D84" s="410" t="s">
        <v>819</v>
      </c>
      <c r="E84" s="438" t="s">
        <v>750</v>
      </c>
    </row>
    <row r="85" spans="1:5" ht="236.25" customHeight="1">
      <c r="A85" s="340"/>
      <c r="B85" s="341" t="s">
        <v>745</v>
      </c>
      <c r="C85" s="342"/>
      <c r="D85" s="410" t="s">
        <v>810</v>
      </c>
      <c r="E85" s="438" t="s">
        <v>750</v>
      </c>
    </row>
    <row r="86" spans="1:5" ht="159.75" customHeight="1">
      <c r="A86" s="340"/>
      <c r="B86" s="341" t="s">
        <v>746</v>
      </c>
      <c r="C86" s="342"/>
      <c r="D86" s="410" t="s">
        <v>811</v>
      </c>
      <c r="E86" s="432" t="s">
        <v>751</v>
      </c>
    </row>
    <row r="87" spans="1:5" ht="90.75" customHeight="1">
      <c r="A87" s="340"/>
      <c r="B87" s="341" t="s">
        <v>747</v>
      </c>
      <c r="C87" s="342"/>
      <c r="D87" s="410" t="s">
        <v>812</v>
      </c>
      <c r="E87" s="429" t="s">
        <v>752</v>
      </c>
    </row>
    <row r="88" spans="1:5" ht="19.899999999999999" customHeight="1">
      <c r="A88" s="379"/>
      <c r="B88" s="407" t="s">
        <v>754</v>
      </c>
      <c r="C88" s="376"/>
      <c r="D88" s="416" t="s">
        <v>757</v>
      </c>
      <c r="E88" s="430" t="s">
        <v>761</v>
      </c>
    </row>
    <row r="89" spans="1:5" ht="52.5" customHeight="1">
      <c r="A89" s="380"/>
      <c r="B89" s="415"/>
      <c r="C89" s="414" t="s">
        <v>755</v>
      </c>
      <c r="D89" s="417" t="s">
        <v>813</v>
      </c>
      <c r="E89" s="434" t="s">
        <v>759</v>
      </c>
    </row>
    <row r="90" spans="1:5" ht="19.899999999999999" customHeight="1">
      <c r="A90" s="380"/>
      <c r="B90" s="415"/>
      <c r="C90" s="412" t="s">
        <v>613</v>
      </c>
      <c r="D90" s="446">
        <v>3</v>
      </c>
      <c r="E90" s="434"/>
    </row>
    <row r="91" spans="1:5" ht="52.5" customHeight="1">
      <c r="A91" s="381"/>
      <c r="B91" s="409"/>
      <c r="C91" s="413" t="s">
        <v>756</v>
      </c>
      <c r="D91" s="418" t="s">
        <v>814</v>
      </c>
      <c r="E91" s="431" t="s">
        <v>759</v>
      </c>
    </row>
    <row r="92" spans="1:5" ht="19.899999999999999" customHeight="1">
      <c r="A92" s="379"/>
      <c r="B92" s="407" t="s">
        <v>760</v>
      </c>
      <c r="C92" s="376"/>
      <c r="D92" s="416" t="s">
        <v>757</v>
      </c>
      <c r="E92" s="430" t="s">
        <v>762</v>
      </c>
    </row>
    <row r="93" spans="1:5" ht="52.5" customHeight="1">
      <c r="A93" s="380"/>
      <c r="B93" s="415"/>
      <c r="C93" s="414" t="s">
        <v>755</v>
      </c>
      <c r="D93" s="417" t="s">
        <v>815</v>
      </c>
      <c r="E93" s="434" t="s">
        <v>759</v>
      </c>
    </row>
    <row r="94" spans="1:5" ht="19.899999999999999" customHeight="1">
      <c r="A94" s="380"/>
      <c r="B94" s="415"/>
      <c r="C94" s="412" t="s">
        <v>613</v>
      </c>
      <c r="D94" s="446">
        <v>3</v>
      </c>
      <c r="E94" s="434"/>
    </row>
    <row r="95" spans="1:5" ht="52.5" customHeight="1">
      <c r="A95" s="381"/>
      <c r="B95" s="409"/>
      <c r="C95" s="413" t="s">
        <v>756</v>
      </c>
      <c r="D95" s="418" t="s">
        <v>816</v>
      </c>
      <c r="E95" s="431" t="s">
        <v>759</v>
      </c>
    </row>
    <row r="96" spans="1:5" ht="19.899999999999999" customHeight="1">
      <c r="A96" s="340"/>
      <c r="B96" s="341" t="s">
        <v>763</v>
      </c>
      <c r="C96" s="342"/>
      <c r="D96" s="344" t="s">
        <v>757</v>
      </c>
      <c r="E96" s="429"/>
    </row>
    <row r="97" spans="1:5" ht="53.25" customHeight="1">
      <c r="A97" s="340"/>
      <c r="B97" s="341" t="s">
        <v>765</v>
      </c>
      <c r="C97" s="342"/>
      <c r="D97" s="425" t="s">
        <v>817</v>
      </c>
      <c r="E97" s="432" t="s">
        <v>768</v>
      </c>
    </row>
    <row r="98" spans="1:5" ht="120.75" customHeight="1">
      <c r="A98" s="340"/>
      <c r="B98" s="341" t="s">
        <v>769</v>
      </c>
      <c r="C98" s="342"/>
      <c r="D98" s="418" t="s">
        <v>818</v>
      </c>
      <c r="E98" s="429" t="s">
        <v>770</v>
      </c>
    </row>
    <row r="99" spans="1:5" ht="34.5" customHeight="1">
      <c r="A99" s="340"/>
      <c r="B99" s="341" t="s">
        <v>772</v>
      </c>
      <c r="C99" s="342"/>
      <c r="D99" s="419" t="s">
        <v>803</v>
      </c>
      <c r="E99" s="432" t="s">
        <v>782</v>
      </c>
    </row>
    <row r="100" spans="1:5" ht="54.75" customHeight="1">
      <c r="A100" s="340"/>
      <c r="B100" s="836" t="s">
        <v>773</v>
      </c>
      <c r="C100" s="837"/>
      <c r="D100" s="419" t="s">
        <v>803</v>
      </c>
      <c r="E100" s="432" t="s">
        <v>783</v>
      </c>
    </row>
    <row r="101" spans="1:5" ht="54.75" customHeight="1">
      <c r="A101" s="340"/>
      <c r="B101" s="341" t="s">
        <v>774</v>
      </c>
      <c r="C101" s="342"/>
      <c r="D101" s="419" t="s">
        <v>804</v>
      </c>
      <c r="E101" s="432" t="s">
        <v>784</v>
      </c>
    </row>
    <row r="102" spans="1:5" ht="114.75" customHeight="1">
      <c r="A102" s="340"/>
      <c r="B102" s="341" t="s">
        <v>775</v>
      </c>
      <c r="C102" s="342"/>
      <c r="D102" s="419" t="s">
        <v>805</v>
      </c>
      <c r="E102" s="432" t="s">
        <v>781</v>
      </c>
    </row>
    <row r="103" spans="1:5" ht="19.899999999999999" customHeight="1">
      <c r="A103" s="379"/>
      <c r="B103" s="830" t="s">
        <v>780</v>
      </c>
      <c r="C103" s="421" t="s">
        <v>641</v>
      </c>
      <c r="D103" s="422"/>
      <c r="E103" s="838" t="s">
        <v>778</v>
      </c>
    </row>
    <row r="104" spans="1:5" ht="19.899999999999999" customHeight="1">
      <c r="A104" s="380"/>
      <c r="B104" s="831"/>
      <c r="C104" s="412" t="s">
        <v>642</v>
      </c>
      <c r="D104" s="423"/>
      <c r="E104" s="839"/>
    </row>
    <row r="105" spans="1:5" ht="19.899999999999999" customHeight="1">
      <c r="A105" s="380"/>
      <c r="B105" s="831"/>
      <c r="C105" s="412" t="s">
        <v>643</v>
      </c>
      <c r="D105" s="423"/>
      <c r="E105" s="844" t="s">
        <v>845</v>
      </c>
    </row>
    <row r="106" spans="1:5" ht="19.899999999999999" customHeight="1">
      <c r="A106" s="381"/>
      <c r="B106" s="832"/>
      <c r="C106" s="413" t="s">
        <v>644</v>
      </c>
      <c r="D106" s="424"/>
      <c r="E106" s="845"/>
    </row>
    <row r="107" spans="1:5">
      <c r="A107" s="340"/>
      <c r="B107" s="341"/>
      <c r="C107" s="342" t="s">
        <v>645</v>
      </c>
      <c r="D107" s="420"/>
      <c r="E107" s="432" t="s">
        <v>779</v>
      </c>
    </row>
    <row r="108" spans="1:5" ht="19.899999999999999" customHeight="1"/>
    <row r="109" spans="1:5" ht="19.899999999999999" customHeight="1"/>
    <row r="110" spans="1:5" ht="19.899999999999999" customHeight="1"/>
    <row r="111" spans="1:5" ht="19.899999999999999" customHeight="1"/>
    <row r="112" spans="1:5" ht="19.899999999999999" customHeight="1"/>
    <row r="113" ht="19.899999999999999" customHeight="1"/>
    <row r="114" ht="19.899999999999999" customHeight="1"/>
    <row r="115" ht="19.899999999999999" customHeight="1"/>
    <row r="116" ht="19.899999999999999" customHeight="1"/>
    <row r="117" ht="19.899999999999999" customHeight="1"/>
    <row r="118" ht="19.899999999999999" customHeight="1"/>
    <row r="119" ht="19.899999999999999" customHeight="1"/>
  </sheetData>
  <sheetProtection selectLockedCells="1"/>
  <mergeCells count="10">
    <mergeCell ref="B103:B106"/>
    <mergeCell ref="A4:C4"/>
    <mergeCell ref="B23:C23"/>
    <mergeCell ref="B22:C22"/>
    <mergeCell ref="E22:E25"/>
    <mergeCell ref="B100:C100"/>
    <mergeCell ref="B14:C14"/>
    <mergeCell ref="A45:C45"/>
    <mergeCell ref="E105:E106"/>
    <mergeCell ref="E103:E104"/>
  </mergeCells>
  <phoneticPr fontId="3"/>
  <conditionalFormatting sqref="D45">
    <cfRule type="cellIs" dxfId="0" priority="1" operator="notEqual">
      <formula>"OK"</formula>
    </cfRule>
  </conditionalFormatting>
  <dataValidations count="23">
    <dataValidation imeMode="off" allowBlank="1" showInputMessage="1" showErrorMessage="1" sqref="D13:D14" xr:uid="{036FF76A-C1EB-4971-A4DF-4304888EE645}"/>
    <dataValidation type="textLength" allowBlank="1" showInputMessage="1" showErrorMessage="1" errorTitle="文字数エラー" error="18文字以内で入力してください" sqref="D12" xr:uid="{0577A517-544D-4BE6-B251-85FF4636883C}">
      <formula1>0</formula1>
      <formula2>18</formula2>
    </dataValidation>
    <dataValidation type="textLength" imeMode="off" allowBlank="1" showInputMessage="1" showErrorMessage="1" sqref="D9" xr:uid="{AA07B6BB-2D02-4BEC-B3B2-6DF9A0B97E81}">
      <formula1>0</formula1>
      <formula2>8</formula2>
    </dataValidation>
    <dataValidation imeMode="fullKatakana" allowBlank="1" showInputMessage="1" showErrorMessage="1" sqref="D8" xr:uid="{6F9D987F-06C7-4946-9CF2-71424BA80780}"/>
    <dataValidation imeMode="hiragana" allowBlank="1" showInputMessage="1" showErrorMessage="1" sqref="D7" xr:uid="{755EC6BA-7A31-4B4E-BC1A-9FCEBE7F0788}"/>
    <dataValidation type="whole" imeMode="off" allowBlank="1" showInputMessage="1" showErrorMessage="1" sqref="D6 D15" xr:uid="{1076A77D-C8D2-4B97-8CA7-EDB9D3C93C7F}">
      <formula1>0</formula1>
      <formula2>9999</formula2>
    </dataValidation>
    <dataValidation type="textLength" imeMode="off" allowBlank="1" showInputMessage="1" showErrorMessage="1" errorTitle="文字数エラー" error="13桁で入力してください。" sqref="D5" xr:uid="{EAE7F515-3695-4112-9809-D59550140D9C}">
      <formula1>0</formula1>
      <formula2>13</formula2>
    </dataValidation>
    <dataValidation type="whole" imeMode="off" operator="lessThanOrEqual" allowBlank="1" showInputMessage="1" showErrorMessage="1" errorTitle="入力エラー" error="3桁の半角数字で入力してください。" sqref="D17" xr:uid="{B3BA0F82-87C3-4FD0-B218-BEA67806C328}">
      <formula1>999</formula1>
    </dataValidation>
    <dataValidation type="list" allowBlank="1" showInputMessage="1" showErrorMessage="1" errorTitle="入力形式エラー" error="○のみ指定可能です。_x000a_" sqref="D21:D24 D30 D35 D40 D47 D52 D57 D26" xr:uid="{8B654A8C-3903-410B-B158-9EE65ADAA86C}">
      <formula1>"○"</formula1>
    </dataValidation>
    <dataValidation type="list" allowBlank="1" showInputMessage="1" showErrorMessage="1" errorTitle="入力形式エラー" error="第１段階、第２段階、第３段階　_x000a_のみ入力可能です。" sqref="D25" xr:uid="{4EE36B51-CADE-4483-833A-3B7E481107D5}">
      <formula1>"第１段階,第２段階,第３段階"</formula1>
    </dataValidation>
    <dataValidation type="whole" allowBlank="1" showInputMessage="1" showErrorMessage="1" sqref="D36:D39 D31:D34 D58:D61 D53:D56 D48:D51 D41:D44 D69:D72" xr:uid="{5012C883-62CB-46EC-95C9-B22A11932202}">
      <formula1>0</formula1>
      <formula2>300</formula2>
    </dataValidation>
    <dataValidation type="decimal" imeMode="off" allowBlank="1" showInputMessage="1" showErrorMessage="1" sqref="D73:D74" xr:uid="{252186A9-16E5-49E4-97EC-522A98F6A692}">
      <formula1>0</formula1>
      <formula2>100</formula2>
    </dataValidation>
    <dataValidation type="textLength" operator="lessThanOrEqual" allowBlank="1" showInputMessage="1" showErrorMessage="1" errorTitle="文字数エラー" error="200文字以内で入力してください。" sqref="D76 D86" xr:uid="{385D6A4A-EAC3-47AD-82E2-0AC115777F54}">
      <formula1>200</formula1>
    </dataValidation>
    <dataValidation type="textLength" operator="lessThanOrEqual" allowBlank="1" showInputMessage="1" showErrorMessage="1" errorTitle="文字数エラー" error="50文字以内で入力してください。" sqref="D78 D81 D83 D89 D91 D93 D95 D97" xr:uid="{C2F91F5F-3C77-4D75-B6CF-4A9EC0FCCA94}">
      <formula1>50</formula1>
    </dataValidation>
    <dataValidation type="textLength" operator="lessThanOrEqual" allowBlank="1" showInputMessage="1" showErrorMessage="1" errorTitle="文字数エラー" error="300文字以内で入力してください。" sqref="D84:D85" xr:uid="{DC9D6103-573C-4C06-BEB8-F9E05D2220EC}">
      <formula1>300</formula1>
    </dataValidation>
    <dataValidation type="textLength" operator="lessThanOrEqual" allowBlank="1" showInputMessage="1" showErrorMessage="1" errorTitle="文字数エラー" error="100文字以内で入力してください。" sqref="D87 D18" xr:uid="{DA68448E-4E79-435B-8ED0-6B0B003C48BE}">
      <formula1>100</formula1>
    </dataValidation>
    <dataValidation type="whole" operator="lessThanOrEqual" allowBlank="1" showInputMessage="1" showErrorMessage="1" sqref="D90 D94" xr:uid="{83350BBE-F750-4DBC-B292-27BB3EE6C061}">
      <formula1>300</formula1>
    </dataValidation>
    <dataValidation type="textLength" operator="lessThanOrEqual" allowBlank="1" showInputMessage="1" showErrorMessage="1" errorTitle="文字数エラー" error="30文字以内で入力してください。" sqref="D19" xr:uid="{D19973EC-FE83-446F-A90F-0D5B4F292836}">
      <formula1>30</formula1>
    </dataValidation>
    <dataValidation type="textLength" operator="lessThanOrEqual" allowBlank="1" showInputMessage="1" showErrorMessage="1" errorTitle="文字数エラー" error="140文字以内で入力してください。" sqref="D98" xr:uid="{2070927C-6538-4E7C-9D36-EDA21EEAE15E}">
      <formula1>140</formula1>
    </dataValidation>
    <dataValidation type="list" allowBlank="1" showInputMessage="1" showErrorMessage="1" sqref="D99:D100" xr:uid="{149D43ED-1D8B-4F61-B91A-AD41C6C64FE6}">
      <formula1>"対応,応相談,対応なし"</formula1>
    </dataValidation>
    <dataValidation type="list" allowBlank="1" showInputMessage="1" showErrorMessage="1" sqref="D101" xr:uid="{92A8E1CF-83FB-4170-82A5-39A9A206AEB4}">
      <formula1>"対応,応相談,対応なし,対象外"</formula1>
    </dataValidation>
    <dataValidation type="list" allowBlank="1" showInputMessage="1" showErrorMessage="1" sqref="D102" xr:uid="{6222538C-3C9B-4D4A-AA2F-E43438CDD4C1}">
      <formula1>"する,しない"</formula1>
    </dataValidation>
    <dataValidation imeMode="on" allowBlank="1" showInputMessage="1" showErrorMessage="1" sqref="D11" xr:uid="{328D371B-F6E3-4656-93B2-4E191A224374}"/>
  </dataValidations>
  <hyperlinks>
    <hyperlink ref="E105" r:id="rId1" location="wakamonoouen_info" xr:uid="{42E972DA-40C0-466F-A543-760A64775F35}"/>
  </hyperlinks>
  <pageMargins left="0.38" right="0.38" top="0.56000000000000005" bottom="0.37" header="0.31496062992125984" footer="0.13"/>
  <pageSetup paperSize="9" scale="70" fitToHeight="0"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AD782B88-128A-43DB-A01A-ED9F6DEF992E}">
          <x14:formula1>
            <xm:f>マスター!$O$1:$O$2</xm:f>
          </x14:formula1>
          <xm:sqref>D88 D92 D96</xm:sqref>
        </x14:dataValidation>
        <x14:dataValidation type="list" allowBlank="1" showInputMessage="1" showErrorMessage="1" xr:uid="{1FD6EBF9-BA9F-4F52-A7F9-22352AE50809}">
          <x14:formula1>
            <xm:f>マスター!N$1:N$2</xm:f>
          </x14:formula1>
          <xm:sqref>D75 D82 D79:D80 D77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27FDB-F36D-428E-A081-5C13E737C57F}">
  <sheetPr>
    <tabColor theme="0" tint="-0.499984740745262"/>
  </sheetPr>
  <dimension ref="A1:EH116"/>
  <sheetViews>
    <sheetView zoomScaleNormal="100" zoomScaleSheetLayoutView="100" workbookViewId="0">
      <selection activeCell="P54" sqref="J1:P1048576"/>
    </sheetView>
  </sheetViews>
  <sheetFormatPr defaultColWidth="3.125" defaultRowHeight="44.25" customHeight="1"/>
  <cols>
    <col min="1" max="1" width="14.625" style="38" bestFit="1" customWidth="1"/>
    <col min="2" max="6" width="14.625" style="36" bestFit="1" customWidth="1"/>
    <col min="7" max="7" width="14.625" style="35" bestFit="1" customWidth="1"/>
    <col min="8" max="8" width="14.625" style="35" customWidth="1"/>
    <col min="9" max="9" width="14.625" style="36" customWidth="1"/>
    <col min="10" max="192" width="14.625" style="21" customWidth="1"/>
    <col min="193" max="16384" width="3.125" style="21"/>
  </cols>
  <sheetData>
    <row r="1" spans="1:138" ht="17.25">
      <c r="A1" s="21"/>
      <c r="B1" s="32"/>
      <c r="C1" s="32"/>
      <c r="D1" s="32"/>
      <c r="E1" s="21"/>
      <c r="F1" s="22"/>
      <c r="G1" s="22"/>
      <c r="H1" s="22"/>
      <c r="I1" s="22"/>
    </row>
    <row r="2" spans="1:138" ht="54" customHeight="1">
      <c r="A2" s="765" t="s">
        <v>445</v>
      </c>
      <c r="B2" s="765"/>
      <c r="C2" s="766" t="s">
        <v>446</v>
      </c>
      <c r="D2" s="766"/>
      <c r="E2" s="766"/>
      <c r="F2" s="766"/>
      <c r="G2" s="33"/>
      <c r="H2" s="33"/>
      <c r="I2" s="33"/>
    </row>
    <row r="3" spans="1:138" ht="27.75" customHeight="1">
      <c r="A3" s="22" t="s">
        <v>447</v>
      </c>
      <c r="B3" s="22" t="s">
        <v>448</v>
      </c>
      <c r="C3" s="22" t="s">
        <v>449</v>
      </c>
      <c r="D3" s="22" t="s">
        <v>450</v>
      </c>
      <c r="E3" s="22" t="s">
        <v>451</v>
      </c>
      <c r="F3" s="22" t="s">
        <v>452</v>
      </c>
      <c r="G3" s="22" t="s">
        <v>453</v>
      </c>
      <c r="H3" s="288" t="s">
        <v>461</v>
      </c>
      <c r="I3" s="288" t="s">
        <v>462</v>
      </c>
      <c r="J3" s="288" t="s">
        <v>463</v>
      </c>
      <c r="K3" s="288" t="s">
        <v>464</v>
      </c>
      <c r="L3" s="288" t="s">
        <v>465</v>
      </c>
      <c r="M3" s="288" t="s">
        <v>466</v>
      </c>
      <c r="N3" s="288" t="s">
        <v>467</v>
      </c>
      <c r="O3" s="288" t="s">
        <v>468</v>
      </c>
      <c r="P3" s="288" t="s">
        <v>478</v>
      </c>
      <c r="Q3" s="288" t="s">
        <v>479</v>
      </c>
      <c r="R3" s="288" t="s">
        <v>480</v>
      </c>
      <c r="S3" s="288" t="s">
        <v>481</v>
      </c>
      <c r="T3" s="288" t="s">
        <v>482</v>
      </c>
      <c r="U3" s="288" t="s">
        <v>483</v>
      </c>
      <c r="V3" s="288" t="s">
        <v>484</v>
      </c>
      <c r="W3" s="288" t="s">
        <v>485</v>
      </c>
      <c r="X3" s="288" t="s">
        <v>496</v>
      </c>
      <c r="Y3" s="288" t="s">
        <v>497</v>
      </c>
      <c r="Z3" s="288" t="s">
        <v>498</v>
      </c>
      <c r="AA3" s="288" t="s">
        <v>499</v>
      </c>
      <c r="AB3" s="288" t="s">
        <v>500</v>
      </c>
      <c r="AC3" s="288" t="s">
        <v>508</v>
      </c>
      <c r="AD3" s="288" t="s">
        <v>509</v>
      </c>
      <c r="AE3" s="288" t="s">
        <v>510</v>
      </c>
      <c r="AF3" s="288" t="s">
        <v>511</v>
      </c>
      <c r="AG3" s="288" t="s">
        <v>512</v>
      </c>
      <c r="AH3" s="288" t="s">
        <v>515</v>
      </c>
      <c r="AI3" s="288" t="s">
        <v>516</v>
      </c>
      <c r="AJ3" s="288" t="s">
        <v>517</v>
      </c>
      <c r="AK3" s="288" t="s">
        <v>518</v>
      </c>
      <c r="AL3" s="288" t="s">
        <v>519</v>
      </c>
      <c r="AM3" s="288" t="s">
        <v>520</v>
      </c>
      <c r="AN3" s="288" t="s">
        <v>523</v>
      </c>
      <c r="AO3" s="288" t="s">
        <v>524</v>
      </c>
      <c r="AP3" s="288" t="s">
        <v>525</v>
      </c>
      <c r="AQ3" s="288" t="s">
        <v>526</v>
      </c>
      <c r="AR3" s="288" t="s">
        <v>527</v>
      </c>
      <c r="AS3" s="288" t="s">
        <v>529</v>
      </c>
      <c r="AT3" s="288" t="s">
        <v>530</v>
      </c>
      <c r="AU3" s="288" t="s">
        <v>531</v>
      </c>
      <c r="AV3" s="288" t="s">
        <v>532</v>
      </c>
      <c r="AW3" s="288" t="s">
        <v>533</v>
      </c>
      <c r="AX3" s="288" t="s">
        <v>535</v>
      </c>
      <c r="AY3" s="288" t="s">
        <v>536</v>
      </c>
      <c r="AZ3" s="288" t="s">
        <v>537</v>
      </c>
      <c r="BA3" s="288" t="s">
        <v>538</v>
      </c>
      <c r="BB3" s="288" t="s">
        <v>539</v>
      </c>
      <c r="BC3" s="288" t="s">
        <v>540</v>
      </c>
      <c r="BD3" s="288" t="s">
        <v>541</v>
      </c>
      <c r="BE3" s="288" t="s">
        <v>542</v>
      </c>
      <c r="BF3" s="288" t="s">
        <v>543</v>
      </c>
      <c r="BG3" s="288" t="s">
        <v>544</v>
      </c>
      <c r="BH3" s="288" t="s">
        <v>552</v>
      </c>
      <c r="BI3" s="288" t="s">
        <v>553</v>
      </c>
      <c r="BJ3" s="288" t="s">
        <v>554</v>
      </c>
      <c r="BK3" s="288" t="s">
        <v>555</v>
      </c>
      <c r="BL3" s="288" t="s">
        <v>556</v>
      </c>
      <c r="BM3" s="288" t="s">
        <v>563</v>
      </c>
      <c r="BN3" s="288" t="s">
        <v>564</v>
      </c>
      <c r="BO3" s="288" t="s">
        <v>565</v>
      </c>
      <c r="BP3" s="288" t="s">
        <v>566</v>
      </c>
      <c r="BQ3" s="288" t="s">
        <v>567</v>
      </c>
      <c r="BR3" s="288" t="s">
        <v>568</v>
      </c>
      <c r="BS3" s="288" t="s">
        <v>569</v>
      </c>
      <c r="BT3" s="288" t="s">
        <v>570</v>
      </c>
      <c r="BU3" s="288" t="s">
        <v>575</v>
      </c>
      <c r="BV3" s="288" t="s">
        <v>576</v>
      </c>
      <c r="BW3" s="288" t="s">
        <v>577</v>
      </c>
      <c r="BX3" s="288" t="s">
        <v>578</v>
      </c>
      <c r="BY3" s="288" t="s">
        <v>579</v>
      </c>
      <c r="BZ3" s="288" t="s">
        <v>580</v>
      </c>
      <c r="CA3" s="288" t="s">
        <v>581</v>
      </c>
      <c r="CB3" s="288" t="s">
        <v>589</v>
      </c>
      <c r="CC3" s="288" t="s">
        <v>590</v>
      </c>
      <c r="CD3" s="288" t="s">
        <v>591</v>
      </c>
      <c r="CE3" s="288" t="s">
        <v>592</v>
      </c>
      <c r="CF3" s="288" t="s">
        <v>593</v>
      </c>
      <c r="CG3" s="288" t="s">
        <v>594</v>
      </c>
      <c r="CH3" s="288" t="s">
        <v>601</v>
      </c>
      <c r="CI3" s="288" t="s">
        <v>602</v>
      </c>
      <c r="CJ3" s="288" t="s">
        <v>603</v>
      </c>
      <c r="CK3" s="288" t="s">
        <v>604</v>
      </c>
      <c r="CL3" s="288" t="s">
        <v>605</v>
      </c>
      <c r="CM3" s="288" t="s">
        <v>606</v>
      </c>
      <c r="CN3" s="288" t="s">
        <v>607</v>
      </c>
      <c r="CO3" s="288" t="s">
        <v>608</v>
      </c>
      <c r="CP3" s="288" t="s">
        <v>615</v>
      </c>
      <c r="CQ3" s="288" t="s">
        <v>616</v>
      </c>
      <c r="CR3" s="288" t="s">
        <v>617</v>
      </c>
      <c r="CS3" s="288" t="s">
        <v>618</v>
      </c>
      <c r="CT3" s="288" t="s">
        <v>619</v>
      </c>
      <c r="CU3" s="288" t="s">
        <v>620</v>
      </c>
      <c r="CV3" s="288" t="s">
        <v>621</v>
      </c>
      <c r="CW3" s="288" t="s">
        <v>622</v>
      </c>
      <c r="CX3" s="288" t="s">
        <v>631</v>
      </c>
      <c r="CY3" s="288" t="s">
        <v>632</v>
      </c>
      <c r="CZ3" s="288" t="s">
        <v>633</v>
      </c>
      <c r="DA3" s="288" t="s">
        <v>634</v>
      </c>
      <c r="DB3" s="288" t="s">
        <v>635</v>
      </c>
      <c r="DC3" s="288" t="s">
        <v>636</v>
      </c>
      <c r="DD3" s="288" t="s">
        <v>637</v>
      </c>
      <c r="DE3" s="288" t="s">
        <v>646</v>
      </c>
      <c r="DF3" s="288" t="s">
        <v>647</v>
      </c>
      <c r="DG3" s="288" t="s">
        <v>648</v>
      </c>
      <c r="DH3" s="288" t="s">
        <v>649</v>
      </c>
      <c r="DI3" s="288" t="s">
        <v>650</v>
      </c>
      <c r="DJ3" s="288" t="s">
        <v>651</v>
      </c>
      <c r="DK3" s="288" t="s">
        <v>652</v>
      </c>
      <c r="DL3" s="288" t="s">
        <v>653</v>
      </c>
      <c r="DM3" s="288" t="s">
        <v>654</v>
      </c>
      <c r="DN3" s="288" t="s">
        <v>662</v>
      </c>
      <c r="DO3" s="288" t="s">
        <v>663</v>
      </c>
      <c r="DP3" s="288" t="s">
        <v>664</v>
      </c>
      <c r="DQ3" s="288" t="s">
        <v>665</v>
      </c>
      <c r="DR3" s="288" t="s">
        <v>666</v>
      </c>
      <c r="DS3" s="288" t="s">
        <v>667</v>
      </c>
      <c r="DT3" s="288" t="s">
        <v>668</v>
      </c>
      <c r="DU3" s="288" t="s">
        <v>669</v>
      </c>
      <c r="DV3" s="288" t="s">
        <v>670</v>
      </c>
      <c r="DW3" s="22" t="s">
        <v>673</v>
      </c>
      <c r="DX3" s="22" t="s">
        <v>674</v>
      </c>
      <c r="DY3" s="22" t="s">
        <v>675</v>
      </c>
      <c r="DZ3" s="22" t="s">
        <v>676</v>
      </c>
      <c r="EA3" s="22" t="s">
        <v>677</v>
      </c>
      <c r="EB3" s="22" t="s">
        <v>678</v>
      </c>
      <c r="EC3" s="22" t="s">
        <v>679</v>
      </c>
      <c r="ED3" s="22" t="s">
        <v>680</v>
      </c>
      <c r="EE3" s="22" t="s">
        <v>681</v>
      </c>
      <c r="EF3" s="22" t="s">
        <v>683</v>
      </c>
      <c r="EG3" s="22" t="s">
        <v>684</v>
      </c>
      <c r="EH3" s="22" t="s">
        <v>685</v>
      </c>
    </row>
    <row r="4" spans="1:138" s="23" customFormat="1" ht="33.75" customHeight="1">
      <c r="A4" s="767" t="s">
        <v>454</v>
      </c>
      <c r="B4" s="770" t="s">
        <v>455</v>
      </c>
      <c r="C4" s="773" t="s">
        <v>456</v>
      </c>
      <c r="D4" s="773" t="s">
        <v>457</v>
      </c>
      <c r="E4" s="773" t="s">
        <v>458</v>
      </c>
      <c r="F4" s="773" t="s">
        <v>459</v>
      </c>
      <c r="G4" s="782" t="s">
        <v>460</v>
      </c>
      <c r="H4" s="785" t="s">
        <v>469</v>
      </c>
      <c r="I4" s="786"/>
      <c r="J4" s="773" t="s">
        <v>470</v>
      </c>
      <c r="K4" s="773" t="s">
        <v>471</v>
      </c>
      <c r="L4" s="773" t="s">
        <v>472</v>
      </c>
      <c r="M4" s="773" t="s">
        <v>473</v>
      </c>
      <c r="N4" s="773" t="s">
        <v>474</v>
      </c>
      <c r="O4" s="773" t="s">
        <v>475</v>
      </c>
      <c r="P4" s="776" t="s">
        <v>486</v>
      </c>
      <c r="Q4" s="776"/>
      <c r="R4" s="776"/>
      <c r="S4" s="776"/>
      <c r="T4" s="776"/>
      <c r="U4" s="776"/>
      <c r="V4" s="776"/>
      <c r="W4" s="776"/>
      <c r="X4" s="776" t="s">
        <v>501</v>
      </c>
      <c r="Y4" s="776"/>
      <c r="Z4" s="776"/>
      <c r="AA4" s="776"/>
      <c r="AB4" s="776"/>
      <c r="AC4" s="776" t="s">
        <v>513</v>
      </c>
      <c r="AD4" s="776"/>
      <c r="AE4" s="776"/>
      <c r="AF4" s="776"/>
      <c r="AG4" s="776"/>
      <c r="AH4" s="779" t="s">
        <v>513</v>
      </c>
      <c r="AI4" s="780"/>
      <c r="AJ4" s="780"/>
      <c r="AK4" s="780"/>
      <c r="AL4" s="780"/>
      <c r="AM4" s="781"/>
      <c r="AN4" s="776" t="s">
        <v>528</v>
      </c>
      <c r="AO4" s="776"/>
      <c r="AP4" s="776"/>
      <c r="AQ4" s="776"/>
      <c r="AR4" s="776"/>
      <c r="AS4" s="776" t="s">
        <v>534</v>
      </c>
      <c r="AT4" s="776"/>
      <c r="AU4" s="776"/>
      <c r="AV4" s="776"/>
      <c r="AW4" s="776"/>
      <c r="AX4" s="776" t="s">
        <v>534</v>
      </c>
      <c r="AY4" s="776"/>
      <c r="AZ4" s="776"/>
      <c r="BA4" s="776"/>
      <c r="BB4" s="776"/>
      <c r="BC4" s="773" t="s">
        <v>545</v>
      </c>
      <c r="BD4" s="773" t="s">
        <v>546</v>
      </c>
      <c r="BE4" s="312" t="s">
        <v>547</v>
      </c>
      <c r="BF4" s="776" t="s">
        <v>548</v>
      </c>
      <c r="BG4" s="776"/>
      <c r="BH4" s="779" t="s">
        <v>557</v>
      </c>
      <c r="BI4" s="780"/>
      <c r="BJ4" s="780"/>
      <c r="BK4" s="780"/>
      <c r="BL4" s="781"/>
      <c r="BM4" s="798" t="s">
        <v>571</v>
      </c>
      <c r="BN4" s="801"/>
      <c r="BO4" s="801"/>
      <c r="BP4" s="801"/>
      <c r="BQ4" s="801"/>
      <c r="BR4" s="802"/>
      <c r="BS4" s="798" t="s">
        <v>572</v>
      </c>
      <c r="BT4" s="776" t="s">
        <v>573</v>
      </c>
      <c r="BU4" s="776" t="s">
        <v>582</v>
      </c>
      <c r="BV4" s="776"/>
      <c r="BW4" s="776" t="s">
        <v>583</v>
      </c>
      <c r="BX4" s="776"/>
      <c r="BY4" s="798" t="s">
        <v>584</v>
      </c>
      <c r="BZ4" s="776" t="s">
        <v>585</v>
      </c>
      <c r="CA4" s="776"/>
      <c r="CB4" s="798" t="s">
        <v>595</v>
      </c>
      <c r="CC4" s="802"/>
      <c r="CD4" s="776" t="s">
        <v>596</v>
      </c>
      <c r="CE4" s="776"/>
      <c r="CF4" s="776" t="s">
        <v>597</v>
      </c>
      <c r="CG4" s="773" t="s">
        <v>598</v>
      </c>
      <c r="CH4" s="776" t="s">
        <v>609</v>
      </c>
      <c r="CI4" s="776"/>
      <c r="CJ4" s="776"/>
      <c r="CK4" s="776"/>
      <c r="CL4" s="798" t="s">
        <v>610</v>
      </c>
      <c r="CM4" s="801"/>
      <c r="CN4" s="801"/>
      <c r="CO4" s="802"/>
      <c r="CP4" s="798" t="s">
        <v>623</v>
      </c>
      <c r="CQ4" s="776" t="s">
        <v>624</v>
      </c>
      <c r="CR4" s="776" t="s">
        <v>625</v>
      </c>
      <c r="CS4" s="776" t="s">
        <v>626</v>
      </c>
      <c r="CT4" s="776" t="s">
        <v>627</v>
      </c>
      <c r="CU4" s="773" t="s">
        <v>628</v>
      </c>
      <c r="CV4" s="773" t="s">
        <v>629</v>
      </c>
      <c r="CW4" s="773" t="s">
        <v>630</v>
      </c>
      <c r="CX4" s="776" t="s">
        <v>638</v>
      </c>
      <c r="CY4" s="779" t="s">
        <v>639</v>
      </c>
      <c r="CZ4" s="780"/>
      <c r="DA4" s="780"/>
      <c r="DB4" s="780"/>
      <c r="DC4" s="781"/>
      <c r="DD4" s="806" t="s">
        <v>640</v>
      </c>
      <c r="DE4" s="814" t="s">
        <v>655</v>
      </c>
      <c r="DF4" s="815"/>
      <c r="DG4" s="815"/>
      <c r="DH4" s="815"/>
      <c r="DI4" s="815"/>
      <c r="DJ4" s="815"/>
      <c r="DK4" s="815"/>
      <c r="DL4" s="815"/>
      <c r="DM4" s="816"/>
      <c r="DN4" s="814" t="s">
        <v>671</v>
      </c>
      <c r="DO4" s="815"/>
      <c r="DP4" s="815"/>
      <c r="DQ4" s="815"/>
      <c r="DR4" s="815"/>
      <c r="DS4" s="815"/>
      <c r="DT4" s="815"/>
      <c r="DU4" s="815"/>
      <c r="DV4" s="816"/>
      <c r="DW4" s="824" t="s">
        <v>682</v>
      </c>
      <c r="DX4" s="825"/>
      <c r="DY4" s="825"/>
      <c r="DZ4" s="825"/>
      <c r="EA4" s="825"/>
      <c r="EB4" s="825"/>
      <c r="EC4" s="825"/>
      <c r="ED4" s="825"/>
      <c r="EE4" s="826"/>
      <c r="EF4" s="818" t="s">
        <v>686</v>
      </c>
      <c r="EG4" s="821" t="s">
        <v>687</v>
      </c>
      <c r="EH4" s="821" t="s">
        <v>688</v>
      </c>
    </row>
    <row r="5" spans="1:138" s="23" customFormat="1" ht="33.75" customHeight="1">
      <c r="A5" s="768"/>
      <c r="B5" s="771"/>
      <c r="C5" s="774"/>
      <c r="D5" s="774"/>
      <c r="E5" s="774"/>
      <c r="F5" s="774"/>
      <c r="G5" s="783"/>
      <c r="H5" s="787"/>
      <c r="I5" s="788"/>
      <c r="J5" s="774"/>
      <c r="K5" s="774"/>
      <c r="L5" s="774"/>
      <c r="M5" s="774"/>
      <c r="N5" s="774"/>
      <c r="O5" s="774"/>
      <c r="P5" s="773" t="s">
        <v>487</v>
      </c>
      <c r="Q5" s="773" t="s">
        <v>488</v>
      </c>
      <c r="R5" s="777" t="s">
        <v>489</v>
      </c>
      <c r="S5" s="773" t="s">
        <v>490</v>
      </c>
      <c r="T5" s="773" t="s">
        <v>491</v>
      </c>
      <c r="U5" s="779" t="s">
        <v>492</v>
      </c>
      <c r="V5" s="780"/>
      <c r="W5" s="781"/>
      <c r="X5" s="793" t="s">
        <v>502</v>
      </c>
      <c r="Y5" s="793"/>
      <c r="Z5" s="793"/>
      <c r="AA5" s="793"/>
      <c r="AB5" s="793"/>
      <c r="AC5" s="776" t="s">
        <v>514</v>
      </c>
      <c r="AD5" s="776"/>
      <c r="AE5" s="776"/>
      <c r="AF5" s="776"/>
      <c r="AG5" s="776"/>
      <c r="AH5" s="794" t="s">
        <v>521</v>
      </c>
      <c r="AI5" s="795"/>
      <c r="AJ5" s="795"/>
      <c r="AK5" s="795"/>
      <c r="AL5" s="796"/>
      <c r="AM5" s="767" t="s">
        <v>522</v>
      </c>
      <c r="AN5" s="789" t="s">
        <v>502</v>
      </c>
      <c r="AO5" s="790"/>
      <c r="AP5" s="790"/>
      <c r="AQ5" s="790"/>
      <c r="AR5" s="791"/>
      <c r="AS5" s="776" t="s">
        <v>514</v>
      </c>
      <c r="AT5" s="776"/>
      <c r="AU5" s="776"/>
      <c r="AV5" s="776"/>
      <c r="AW5" s="776"/>
      <c r="AX5" s="792" t="s">
        <v>521</v>
      </c>
      <c r="AY5" s="792"/>
      <c r="AZ5" s="792"/>
      <c r="BA5" s="792"/>
      <c r="BB5" s="792"/>
      <c r="BC5" s="774"/>
      <c r="BD5" s="774"/>
      <c r="BE5" s="776" t="s">
        <v>549</v>
      </c>
      <c r="BF5" s="776" t="s">
        <v>550</v>
      </c>
      <c r="BG5" s="776" t="s">
        <v>551</v>
      </c>
      <c r="BH5" s="798" t="s">
        <v>558</v>
      </c>
      <c r="BI5" s="798" t="s">
        <v>559</v>
      </c>
      <c r="BJ5" s="798" t="s">
        <v>560</v>
      </c>
      <c r="BK5" s="798" t="s">
        <v>561</v>
      </c>
      <c r="BL5" s="767" t="s">
        <v>562</v>
      </c>
      <c r="BM5" s="798" t="s">
        <v>558</v>
      </c>
      <c r="BN5" s="798" t="s">
        <v>559</v>
      </c>
      <c r="BO5" s="798" t="s">
        <v>560</v>
      </c>
      <c r="BP5" s="798" t="s">
        <v>561</v>
      </c>
      <c r="BQ5" s="804" t="s">
        <v>562</v>
      </c>
      <c r="BR5" s="773" t="s">
        <v>574</v>
      </c>
      <c r="BS5" s="803"/>
      <c r="BT5" s="776"/>
      <c r="BU5" s="774" t="s">
        <v>586</v>
      </c>
      <c r="BV5" s="774" t="s">
        <v>587</v>
      </c>
      <c r="BW5" s="776" t="s">
        <v>586</v>
      </c>
      <c r="BX5" s="776" t="s">
        <v>588</v>
      </c>
      <c r="BY5" s="803"/>
      <c r="BZ5" s="776" t="s">
        <v>586</v>
      </c>
      <c r="CA5" s="776" t="s">
        <v>588</v>
      </c>
      <c r="CB5" s="776" t="s">
        <v>586</v>
      </c>
      <c r="CC5" s="776" t="s">
        <v>588</v>
      </c>
      <c r="CD5" s="776"/>
      <c r="CE5" s="776"/>
      <c r="CF5" s="776"/>
      <c r="CG5" s="774"/>
      <c r="CH5" s="776"/>
      <c r="CI5" s="776"/>
      <c r="CJ5" s="776"/>
      <c r="CK5" s="776"/>
      <c r="CL5" s="799"/>
      <c r="CM5" s="811"/>
      <c r="CN5" s="811"/>
      <c r="CO5" s="812"/>
      <c r="CP5" s="803"/>
      <c r="CQ5" s="776"/>
      <c r="CR5" s="776"/>
      <c r="CS5" s="776"/>
      <c r="CT5" s="776"/>
      <c r="CU5" s="774"/>
      <c r="CV5" s="774"/>
      <c r="CW5" s="774"/>
      <c r="CX5" s="776"/>
      <c r="CY5" s="773" t="s">
        <v>641</v>
      </c>
      <c r="CZ5" s="773" t="s">
        <v>642</v>
      </c>
      <c r="DA5" s="773" t="s">
        <v>643</v>
      </c>
      <c r="DB5" s="773" t="s">
        <v>644</v>
      </c>
      <c r="DC5" s="809" t="s">
        <v>645</v>
      </c>
      <c r="DD5" s="807"/>
      <c r="DE5" s="807" t="s">
        <v>656</v>
      </c>
      <c r="DF5" s="807" t="s">
        <v>657</v>
      </c>
      <c r="DG5" s="807" t="s">
        <v>658</v>
      </c>
      <c r="DH5" s="807" t="s">
        <v>659</v>
      </c>
      <c r="DI5" s="807" t="s">
        <v>644</v>
      </c>
      <c r="DJ5" s="807" t="s">
        <v>198</v>
      </c>
      <c r="DK5" s="807" t="s">
        <v>660</v>
      </c>
      <c r="DL5" s="809" t="s">
        <v>645</v>
      </c>
      <c r="DM5" s="807" t="s">
        <v>661</v>
      </c>
      <c r="DN5" s="807" t="s">
        <v>656</v>
      </c>
      <c r="DO5" s="807" t="s">
        <v>657</v>
      </c>
      <c r="DP5" s="807" t="s">
        <v>658</v>
      </c>
      <c r="DQ5" s="807" t="s">
        <v>672</v>
      </c>
      <c r="DR5" s="807" t="s">
        <v>644</v>
      </c>
      <c r="DS5" s="807" t="s">
        <v>198</v>
      </c>
      <c r="DT5" s="817" t="s">
        <v>660</v>
      </c>
      <c r="DU5" s="817" t="s">
        <v>645</v>
      </c>
      <c r="DV5" s="807" t="s">
        <v>661</v>
      </c>
      <c r="DW5" s="822" t="s">
        <v>656</v>
      </c>
      <c r="DX5" s="822" t="s">
        <v>657</v>
      </c>
      <c r="DY5" s="822" t="s">
        <v>658</v>
      </c>
      <c r="DZ5" s="822" t="s">
        <v>659</v>
      </c>
      <c r="EA5" s="822" t="s">
        <v>644</v>
      </c>
      <c r="EB5" s="822" t="s">
        <v>198</v>
      </c>
      <c r="EC5" s="819" t="s">
        <v>660</v>
      </c>
      <c r="ED5" s="818" t="s">
        <v>645</v>
      </c>
      <c r="EE5" s="821" t="s">
        <v>661</v>
      </c>
      <c r="EF5" s="819"/>
      <c r="EG5" s="822"/>
      <c r="EH5" s="822"/>
    </row>
    <row r="6" spans="1:138" s="23" customFormat="1" ht="68.25" customHeight="1">
      <c r="A6" s="769"/>
      <c r="B6" s="772"/>
      <c r="C6" s="775"/>
      <c r="D6" s="775"/>
      <c r="E6" s="775"/>
      <c r="F6" s="775"/>
      <c r="G6" s="784"/>
      <c r="H6" s="290" t="s">
        <v>476</v>
      </c>
      <c r="I6" s="291" t="s">
        <v>477</v>
      </c>
      <c r="J6" s="775"/>
      <c r="K6" s="775"/>
      <c r="L6" s="775"/>
      <c r="M6" s="775"/>
      <c r="N6" s="775"/>
      <c r="O6" s="775"/>
      <c r="P6" s="775"/>
      <c r="Q6" s="774"/>
      <c r="R6" s="778"/>
      <c r="S6" s="775"/>
      <c r="T6" s="775"/>
      <c r="U6" s="333" t="s">
        <v>493</v>
      </c>
      <c r="V6" s="333" t="s">
        <v>494</v>
      </c>
      <c r="W6" s="333" t="s">
        <v>495</v>
      </c>
      <c r="X6" s="334" t="s">
        <v>503</v>
      </c>
      <c r="Y6" s="334" t="s">
        <v>504</v>
      </c>
      <c r="Z6" s="334" t="s">
        <v>505</v>
      </c>
      <c r="AA6" s="302" t="s">
        <v>506</v>
      </c>
      <c r="AB6" s="334" t="s">
        <v>507</v>
      </c>
      <c r="AC6" s="334" t="s">
        <v>503</v>
      </c>
      <c r="AD6" s="334" t="s">
        <v>504</v>
      </c>
      <c r="AE6" s="334" t="s">
        <v>505</v>
      </c>
      <c r="AF6" s="302" t="s">
        <v>506</v>
      </c>
      <c r="AG6" s="334" t="s">
        <v>507</v>
      </c>
      <c r="AH6" s="335" t="s">
        <v>503</v>
      </c>
      <c r="AI6" s="335" t="s">
        <v>504</v>
      </c>
      <c r="AJ6" s="335" t="s">
        <v>505</v>
      </c>
      <c r="AK6" s="302" t="s">
        <v>506</v>
      </c>
      <c r="AL6" s="335" t="s">
        <v>507</v>
      </c>
      <c r="AM6" s="797"/>
      <c r="AN6" s="335" t="s">
        <v>503</v>
      </c>
      <c r="AO6" s="335" t="s">
        <v>504</v>
      </c>
      <c r="AP6" s="335" t="s">
        <v>505</v>
      </c>
      <c r="AQ6" s="302" t="s">
        <v>506</v>
      </c>
      <c r="AR6" s="334" t="s">
        <v>507</v>
      </c>
      <c r="AS6" s="334" t="s">
        <v>503</v>
      </c>
      <c r="AT6" s="334" t="s">
        <v>504</v>
      </c>
      <c r="AU6" s="334" t="s">
        <v>505</v>
      </c>
      <c r="AV6" s="302" t="s">
        <v>506</v>
      </c>
      <c r="AW6" s="334" t="s">
        <v>507</v>
      </c>
      <c r="AX6" s="334" t="s">
        <v>503</v>
      </c>
      <c r="AY6" s="334" t="s">
        <v>504</v>
      </c>
      <c r="AZ6" s="334" t="s">
        <v>505</v>
      </c>
      <c r="BA6" s="302" t="s">
        <v>506</v>
      </c>
      <c r="BB6" s="334" t="s">
        <v>507</v>
      </c>
      <c r="BC6" s="775"/>
      <c r="BD6" s="775"/>
      <c r="BE6" s="776"/>
      <c r="BF6" s="776"/>
      <c r="BG6" s="776"/>
      <c r="BH6" s="799"/>
      <c r="BI6" s="799"/>
      <c r="BJ6" s="799"/>
      <c r="BK6" s="799"/>
      <c r="BL6" s="797"/>
      <c r="BM6" s="799"/>
      <c r="BN6" s="799"/>
      <c r="BO6" s="799"/>
      <c r="BP6" s="799"/>
      <c r="BQ6" s="805"/>
      <c r="BR6" s="775"/>
      <c r="BS6" s="799"/>
      <c r="BT6" s="776"/>
      <c r="BU6" s="775"/>
      <c r="BV6" s="775"/>
      <c r="BW6" s="776"/>
      <c r="BX6" s="776"/>
      <c r="BY6" s="799"/>
      <c r="BZ6" s="776"/>
      <c r="CA6" s="776"/>
      <c r="CB6" s="776"/>
      <c r="CC6" s="776"/>
      <c r="CD6" s="334" t="s">
        <v>599</v>
      </c>
      <c r="CE6" s="334" t="s">
        <v>600</v>
      </c>
      <c r="CF6" s="776"/>
      <c r="CG6" s="775"/>
      <c r="CH6" s="334" t="s">
        <v>611</v>
      </c>
      <c r="CI6" s="334" t="s">
        <v>612</v>
      </c>
      <c r="CJ6" s="334" t="s">
        <v>613</v>
      </c>
      <c r="CK6" s="334" t="s">
        <v>614</v>
      </c>
      <c r="CL6" s="334" t="s">
        <v>611</v>
      </c>
      <c r="CM6" s="334" t="s">
        <v>612</v>
      </c>
      <c r="CN6" s="334" t="s">
        <v>613</v>
      </c>
      <c r="CO6" s="334" t="s">
        <v>614</v>
      </c>
      <c r="CP6" s="799"/>
      <c r="CQ6" s="776"/>
      <c r="CR6" s="776"/>
      <c r="CS6" s="776"/>
      <c r="CT6" s="776"/>
      <c r="CU6" s="813"/>
      <c r="CV6" s="813"/>
      <c r="CW6" s="813"/>
      <c r="CX6" s="776"/>
      <c r="CY6" s="775"/>
      <c r="CZ6" s="775"/>
      <c r="DA6" s="775"/>
      <c r="DB6" s="775"/>
      <c r="DC6" s="810"/>
      <c r="DD6" s="808"/>
      <c r="DE6" s="808"/>
      <c r="DF6" s="808"/>
      <c r="DG6" s="808"/>
      <c r="DH6" s="808"/>
      <c r="DI6" s="808"/>
      <c r="DJ6" s="808"/>
      <c r="DK6" s="808"/>
      <c r="DL6" s="810"/>
      <c r="DM6" s="808"/>
      <c r="DN6" s="808"/>
      <c r="DO6" s="808"/>
      <c r="DP6" s="808"/>
      <c r="DQ6" s="808"/>
      <c r="DR6" s="808"/>
      <c r="DS6" s="808"/>
      <c r="DT6" s="810"/>
      <c r="DU6" s="810"/>
      <c r="DV6" s="808"/>
      <c r="DW6" s="823"/>
      <c r="DX6" s="823"/>
      <c r="DY6" s="823"/>
      <c r="DZ6" s="823"/>
      <c r="EA6" s="823"/>
      <c r="EB6" s="823"/>
      <c r="EC6" s="820"/>
      <c r="ED6" s="820"/>
      <c r="EE6" s="823"/>
      <c r="EF6" s="820"/>
      <c r="EG6" s="823"/>
      <c r="EH6" s="823"/>
    </row>
    <row r="7" spans="1:138" s="356" customFormat="1" ht="45" customHeight="1">
      <c r="A7" s="345"/>
      <c r="B7" s="346"/>
      <c r="C7" s="347">
        <f>IF(企業情報報告書!$D$5="","",企業情報報告書!$D$5)</f>
        <v>1111111111111</v>
      </c>
      <c r="D7" s="347">
        <f>IF(企業情報報告書!$D$6="","",企業情報報告書!$D$6)</f>
        <v>2025</v>
      </c>
      <c r="E7" s="347" t="str">
        <f>IF(企業情報報告書!$D$7="","",企業情報報告書!$D$7)</f>
        <v>テスト株式会社</v>
      </c>
      <c r="F7" s="347" t="str">
        <f>IF(企業情報報告書!$D$8="","",企業情報報告書!$D$8)</f>
        <v>テストカブシキガイシャ</v>
      </c>
      <c r="G7" s="347">
        <f>IF(企業情報報告書!$D$9="","",企業情報報告書!$D$9)</f>
        <v>9560203</v>
      </c>
      <c r="H7" s="347" t="str">
        <f>IF(企業情報報告書!$D$10="","",企業情報報告書!$D$10)</f>
        <v>新潟県</v>
      </c>
      <c r="I7" s="347" t="str">
        <f>IF(企業情報報告書!$D$11="","",企業情報報告書!$D$11)</f>
        <v>新潟市</v>
      </c>
      <c r="J7" s="347" t="str">
        <f>IF(企業情報報告書!$D$12="","",企業情報報告書!$D$12)</f>
        <v>アクセス方法</v>
      </c>
      <c r="K7" s="347" t="str">
        <f>IF(企業情報報告書!$D$13="","",企業情報報告書!$D$13)</f>
        <v>http://</v>
      </c>
      <c r="L7" s="347" t="str">
        <f>IF(企業情報報告書!$D$14="","",企業情報報告書!$D$14)</f>
        <v>http://</v>
      </c>
      <c r="M7" s="347">
        <f>IF(企業情報報告書!$D$15="","",企業情報報告書!$D$15)</f>
        <v>2025</v>
      </c>
      <c r="N7" s="347">
        <f>IF(企業情報報告書!$D$16="","",企業情報報告書!$D$16)</f>
        <v>0</v>
      </c>
      <c r="O7" s="347">
        <f>IF(企業情報報告書!$D$17="","",企業情報報告書!$D$17)</f>
        <v>1</v>
      </c>
      <c r="P7" s="347" t="str">
        <f>IF(企業情報報告書!$D$21="","",企業情報報告書!$D$21)</f>
        <v>○</v>
      </c>
      <c r="Q7" s="347" t="str">
        <f>IF(企業情報報告書!$D$22="","",企業情報報告書!$D$22)</f>
        <v/>
      </c>
      <c r="R7" s="347" t="str">
        <f>IF(企業情報報告書!$D$23="","",企業情報報告書!$D$23)</f>
        <v/>
      </c>
      <c r="S7" s="347" t="str">
        <f>IF(企業情報報告書!$D$24="","",企業情報報告書!$D$24)</f>
        <v/>
      </c>
      <c r="T7" s="347" t="str">
        <f>IF(企業情報報告書!$D$25="","",企業情報報告書!$D$25)</f>
        <v/>
      </c>
      <c r="U7" s="347" t="str">
        <f>IF(企業情報報告書!$D$26="","",企業情報報告書!$D$26)</f>
        <v/>
      </c>
      <c r="V7" s="347" t="str">
        <f>IF(企業情報報告書!$D$27="","",企業情報報告書!$D$27)</f>
        <v/>
      </c>
      <c r="W7" s="347" t="str">
        <f>IF(企業情報報告書!$D$28="","",企業情報報告書!$D$28)</f>
        <v/>
      </c>
      <c r="X7" s="349" t="str">
        <f>IF(企業情報報告書!$D$30="","",企業情報報告書!$D$30)</f>
        <v/>
      </c>
      <c r="Y7" s="349" t="str">
        <f>IF(企業情報報告書!$D$31="","",企業情報報告書!$D$31)</f>
        <v/>
      </c>
      <c r="Z7" s="349" t="str">
        <f>IF(企業情報報告書!$D$32="","",企業情報報告書!$D$32)</f>
        <v/>
      </c>
      <c r="AA7" s="350">
        <f>IF(企業情報報告書!$D$33="","",企業情報報告書!$D$33)</f>
        <v>0</v>
      </c>
      <c r="AB7" s="349" t="str">
        <f>IF(企業情報報告書!$D$34="","",企業情報報告書!$D$34)</f>
        <v/>
      </c>
      <c r="AC7" s="349" t="str">
        <f>IF(企業情報報告書!$D$35="","",企業情報報告書!$D$35)</f>
        <v/>
      </c>
      <c r="AD7" s="349" t="str">
        <f>IF(企業情報報告書!$D$36="","",企業情報報告書!$D$36)</f>
        <v/>
      </c>
      <c r="AE7" s="349" t="str">
        <f>IF(企業情報報告書!$D$37="","",企業情報報告書!$D$37)</f>
        <v/>
      </c>
      <c r="AF7" s="350">
        <f>IF(企業情報報告書!$D$38="","",企業情報報告書!$D$38)</f>
        <v>0</v>
      </c>
      <c r="AG7" s="349" t="str">
        <f>IF(企業情報報告書!$D$39="","",企業情報報告書!$D$39)</f>
        <v/>
      </c>
      <c r="AH7" s="349" t="str">
        <f>IF(企業情報報告書!$D$40="","",企業情報報告書!$D$40)</f>
        <v/>
      </c>
      <c r="AI7" s="349" t="str">
        <f>IF(企業情報報告書!$D$41="","",企業情報報告書!$D$41)</f>
        <v/>
      </c>
      <c r="AJ7" s="349">
        <f>IF(企業情報報告書!$D$42="","",企業情報報告書!$D$42)</f>
        <v>6</v>
      </c>
      <c r="AK7" s="350">
        <f>IF(企業情報報告書!$D$43="","",企業情報報告書!$D$43)</f>
        <v>6</v>
      </c>
      <c r="AL7" s="349">
        <f>IF(企業情報報告書!$D$44="","",企業情報報告書!$D$44)</f>
        <v>0</v>
      </c>
      <c r="AM7" s="351">
        <f>SUM(IF(AB7="",0,VALUE(AB7)),IF(AG7="",0,VALUE(AG7)),IF(AL7="",0,VALUE(AL7)))/SUM(IF(AA7="",0,VALUE(AA7)),IF(AF7="",0,VALUE(AF7)),IF(AK7="",0,VALUE(AK7)))</f>
        <v>0</v>
      </c>
      <c r="AN7" s="349" t="str">
        <f>IF(企業情報報告書!$D$47="","",企業情報報告書!$D$47)</f>
        <v/>
      </c>
      <c r="AO7" s="349" t="str">
        <f>IF(企業情報報告書!$D$48="","",企業情報報告書!$D$48)</f>
        <v/>
      </c>
      <c r="AP7" s="349" t="str">
        <f>IF(企業情報報告書!$D$49="","",企業情報報告書!$D$49)</f>
        <v/>
      </c>
      <c r="AQ7" s="350">
        <f>IF(企業情報報告書!$D$50="","",企業情報報告書!$D$50)</f>
        <v>0</v>
      </c>
      <c r="AR7" s="349" t="str">
        <f>IF(企業情報報告書!$D$51="","",企業情報報告書!$D$51)</f>
        <v/>
      </c>
      <c r="AS7" s="349" t="str">
        <f>IF(企業情報報告書!$D$52="","",企業情報報告書!$D$52)</f>
        <v/>
      </c>
      <c r="AT7" s="349" t="str">
        <f>IF(企業情報報告書!$D$53="","",企業情報報告書!$D$53)</f>
        <v/>
      </c>
      <c r="AU7" s="349" t="str">
        <f>IF(企業情報報告書!$D$54="","",企業情報報告書!$D$54)</f>
        <v/>
      </c>
      <c r="AV7" s="350">
        <f>IF(企業情報報告書!$D$55="","",企業情報報告書!$D$55)</f>
        <v>0</v>
      </c>
      <c r="AW7" s="349" t="str">
        <f>IF(企業情報報告書!$D$56="","",企業情報報告書!$D$56)</f>
        <v/>
      </c>
      <c r="AX7" s="349" t="str">
        <f>IF(企業情報報告書!$D$57="","",企業情報報告書!$D$57)</f>
        <v/>
      </c>
      <c r="AY7" s="349" t="str">
        <f>IF(企業情報報告書!$D$58="","",企業情報報告書!$D$58)</f>
        <v/>
      </c>
      <c r="AZ7" s="349" t="str">
        <f>IF(企業情報報告書!$D$59="","",企業情報報告書!$D$59)</f>
        <v/>
      </c>
      <c r="BA7" s="350">
        <f>IF(企業情報報告書!$D$60="","",企業情報報告書!$D$60)</f>
        <v>0</v>
      </c>
      <c r="BB7" s="349" t="str">
        <f>IF(企業情報報告書!$D$61="","",企業情報報告書!$D$61)</f>
        <v/>
      </c>
      <c r="BC7" s="349">
        <f>IF(企業情報報告書!$D$63="","",企業情報報告書!$D$63)</f>
        <v>15.62</v>
      </c>
      <c r="BD7" s="349">
        <f>IF(企業情報報告書!$D$64="","",企業情報報告書!$D$64)</f>
        <v>46</v>
      </c>
      <c r="BE7" s="348" t="str">
        <f>別添１!$C$69</f>
        <v>-</v>
      </c>
      <c r="BF7" s="348">
        <f>別添１!$P$74</f>
        <v>0</v>
      </c>
      <c r="BG7" s="349" t="str">
        <f>別添１!$C$74</f>
        <v>-</v>
      </c>
      <c r="BH7" s="349">
        <f>IF(企業情報報告書!$D$69="","",企業情報報告書!$D$69)</f>
        <v>1</v>
      </c>
      <c r="BI7" s="349">
        <f>IF(企業情報報告書!$D$70="","",企業情報報告書!$D$70)</f>
        <v>2</v>
      </c>
      <c r="BJ7" s="349">
        <f>IF(企業情報報告書!$D$71="","",企業情報報告書!$D$71)</f>
        <v>3</v>
      </c>
      <c r="BK7" s="349">
        <f>IF(企業情報報告書!$D$72="","",企業情報報告書!$D$72)</f>
        <v>4</v>
      </c>
      <c r="BL7" s="352">
        <f>VALUE(BK7)/VALUE(BJ7)</f>
        <v>1.3333333333333333</v>
      </c>
      <c r="BM7" s="349">
        <f>IF(ikuji_dan_b="","",ikuji_dan_b)</f>
        <v>0</v>
      </c>
      <c r="BN7" s="349">
        <f>IF(ikuji_dan="","",ikuji_dan)</f>
        <v>0</v>
      </c>
      <c r="BO7" s="349">
        <f>IF(ikuji_jo_b="","",ikuji_jo_b)</f>
        <v>0</v>
      </c>
      <c r="BP7" s="349">
        <f>IF(ikuji_jo_s="","",ikuji_jo_s)</f>
        <v>0</v>
      </c>
      <c r="BQ7" s="353" t="e">
        <f>VALUE(BP7)/VALUE(BO7)</f>
        <v>#DIV/0!</v>
      </c>
      <c r="BR7" s="292" t="s">
        <v>776</v>
      </c>
      <c r="BS7" s="349">
        <f>IF(企業情報報告書!$D$73="","",企業情報報告書!$D$73)</f>
        <v>2.3E-2</v>
      </c>
      <c r="BT7" s="349">
        <f>IF(企業情報報告書!$D$74="","",企業情報報告書!$D$74)</f>
        <v>4.4999999999999998E-2</v>
      </c>
      <c r="BU7" s="349" t="str">
        <f>IF(企業情報報告書!$D$75="","",企業情報報告書!$D$75)</f>
        <v>有</v>
      </c>
      <c r="BV7" s="349" t="str">
        <f>IF(企業情報報告書!$D$76="","",企業情報報告書!$D$76)</f>
        <v>研修制度の内容</v>
      </c>
      <c r="BW7" s="349" t="str">
        <f>IF(企業情報報告書!$D$77="","",企業情報報告書!$D$77)</f>
        <v>有</v>
      </c>
      <c r="BX7" s="349" t="str">
        <f>IF(企業情報報告書!$D$78="","",企業情報報告書!$D$78)</f>
        <v>自己啓発支援制度の内容</v>
      </c>
      <c r="BY7" s="349" t="str">
        <f>IF(企業情報報告書!$D$79="","",企業情報報告書!$D$79)</f>
        <v>有</v>
      </c>
      <c r="BZ7" s="349" t="str">
        <f>IF(企業情報報告書!$D$80="","",企業情報報告書!$D$80)</f>
        <v>有</v>
      </c>
      <c r="CA7" s="349" t="str">
        <f>IF(企業情報報告書!$D$81="","",企業情報報告書!$D$81)</f>
        <v>キャリコンの内容</v>
      </c>
      <c r="CB7" s="349" t="str">
        <f>IF(企業情報報告書!$D$82="","",企業情報報告書!$D$82)</f>
        <v>有</v>
      </c>
      <c r="CC7" s="349" t="str">
        <f>IF(企業情報報告書!$D$83="","",企業情報報告書!$D$83)</f>
        <v>社内検定の内容</v>
      </c>
      <c r="CD7" s="349" t="str">
        <f>IF(企業情報報告書!$D$84="","",企業情報報告書!$D$84)</f>
        <v>社長からのメッセージ</v>
      </c>
      <c r="CE7" s="349" t="str">
        <f>IF(企業情報報告書!$D$85="","",企業情報報告書!$D$85)</f>
        <v>先輩からのメッセージ</v>
      </c>
      <c r="CF7" s="349" t="str">
        <f>IF(企業情報報告書!$D$86="","",企業情報報告書!$D$86)</f>
        <v>求める人物像</v>
      </c>
      <c r="CG7" s="349" t="str">
        <f>IF(企業情報報告書!$D$87="","",企業情報報告書!$D$87)</f>
        <v>福利厚生</v>
      </c>
      <c r="CH7" s="349" t="str">
        <f>IF(企業情報報告書!$D$88="","",企業情報報告書!$D$88)</f>
        <v>可</v>
      </c>
      <c r="CI7" s="349" t="str">
        <f>IF(企業情報報告書!$D$89="","",企業情報報告書!$D$89)</f>
        <v>インターン受入可能時期</v>
      </c>
      <c r="CJ7" s="349">
        <f>IF(企業情報報告書!$D$90="","",企業情報報告書!$D$90)</f>
        <v>3</v>
      </c>
      <c r="CK7" s="349" t="str">
        <f>IF(企業情報報告書!$D$91="","",企業情報報告書!$D$91)</f>
        <v>インターンの実施内容</v>
      </c>
      <c r="CL7" s="349" t="str">
        <f>IF(企業情報報告書!$D$92="","",企業情報報告書!$D$92)</f>
        <v>可</v>
      </c>
      <c r="CM7" s="349" t="str">
        <f>IF(企業情報報告書!$D$93="","",企業情報報告書!$D$93)</f>
        <v>職場見学の受入可能時期</v>
      </c>
      <c r="CN7" s="349">
        <f>IF(企業情報報告書!$D$94="","",企業情報報告書!$D$94)</f>
        <v>3</v>
      </c>
      <c r="CO7" s="349" t="str">
        <f>IF(企業情報報告書!$D$95="","",企業情報報告書!$D$95)</f>
        <v>職場見学の内容</v>
      </c>
      <c r="CP7" s="349" t="str">
        <f>IF(企業情報報告書!$D$96="","",企業情報報告書!$D$96)</f>
        <v>可</v>
      </c>
      <c r="CQ7" s="349" t="str">
        <f>IF(企業情報報告書!$D$18="","",企業情報報告書!$D$18)</f>
        <v>事業内容</v>
      </c>
      <c r="CR7" s="349" t="str">
        <f>IF(企業情報報告書!$D$97="","",企業情報報告書!$D$97)</f>
        <v>非正規雇用労働者の職場情報</v>
      </c>
      <c r="CS7" s="349" t="str">
        <f>IF(企業情報報告書!$D$98="","",企業情報報告書!$D$98)</f>
        <v>備考欄140文字</v>
      </c>
      <c r="CT7" s="349" t="str">
        <f>IF(企業情報報告書!$D$19="","",企業情報報告書!$D$19)</f>
        <v>PR文</v>
      </c>
      <c r="CU7" s="349" t="str">
        <f>IF(企業情報報告書!$D$99="","",企業情報報告書!$D$99)</f>
        <v>対応</v>
      </c>
      <c r="CV7" s="349" t="str">
        <f>IF(企業情報報告書!$D$100="","",企業情報報告書!$D$100)</f>
        <v>対応</v>
      </c>
      <c r="CW7" s="349" t="str">
        <f>IF(企業情報報告書!$D$101="","",企業情報報告書!$D$101)</f>
        <v>対象外</v>
      </c>
      <c r="CX7" s="349" t="str">
        <f>IF(企業情報報告書!$D$102="","",企業情報報告書!$D$102)</f>
        <v>する</v>
      </c>
      <c r="CY7" s="349" t="str">
        <f>IF(企業情報報告書!$D$103="","",企業情報報告書!$D$103)</f>
        <v/>
      </c>
      <c r="CZ7" s="349" t="str">
        <f>IF(企業情報報告書!$D$104="","",企業情報報告書!$D$104)</f>
        <v/>
      </c>
      <c r="DA7" s="349" t="str">
        <f>IF(企業情報報告書!$D$105="","",企業情報報告書!$D$105)</f>
        <v/>
      </c>
      <c r="DB7" s="349" t="str">
        <f>IF(企業情報報告書!$D$106="","",企業情報報告書!$D$106)</f>
        <v/>
      </c>
      <c r="DC7" s="346"/>
      <c r="DD7" s="346"/>
      <c r="DE7" s="346"/>
      <c r="DF7" s="346"/>
      <c r="DG7" s="346"/>
      <c r="DH7" s="346"/>
      <c r="DI7" s="346"/>
      <c r="DJ7" s="346"/>
      <c r="DK7" s="346"/>
      <c r="DL7" s="346"/>
      <c r="DM7" s="346"/>
      <c r="DN7" s="354"/>
      <c r="DO7" s="354"/>
      <c r="DP7" s="354"/>
      <c r="DQ7" s="354"/>
      <c r="DR7" s="354"/>
      <c r="DS7" s="354"/>
      <c r="DT7" s="354"/>
      <c r="DU7" s="354"/>
      <c r="DV7" s="354"/>
      <c r="DW7" s="354"/>
      <c r="DX7" s="354"/>
      <c r="DY7" s="354"/>
      <c r="DZ7" s="354"/>
      <c r="EA7" s="354"/>
      <c r="EB7" s="354"/>
      <c r="EC7" s="354"/>
      <c r="ED7" s="354"/>
      <c r="EE7" s="354"/>
      <c r="EF7" s="354"/>
      <c r="EG7" s="355"/>
      <c r="EH7" s="354"/>
    </row>
    <row r="8" spans="1:138" ht="44.25" customHeight="1">
      <c r="I8" s="289"/>
    </row>
    <row r="9" spans="1:138" ht="44.25" customHeight="1">
      <c r="I9" s="289"/>
    </row>
    <row r="10" spans="1:138" ht="44.25" customHeight="1">
      <c r="I10" s="289"/>
    </row>
    <row r="11" spans="1:138" s="31" customFormat="1" ht="44.25" customHeight="1">
      <c r="I11" s="289"/>
    </row>
    <row r="12" spans="1:138" ht="44.25" customHeight="1">
      <c r="I12" s="289"/>
    </row>
    <row r="13" spans="1:138" ht="44.25" customHeight="1">
      <c r="I13" s="289"/>
    </row>
    <row r="14" spans="1:138" ht="44.25" customHeight="1">
      <c r="I14" s="289"/>
    </row>
    <row r="15" spans="1:138" ht="44.25" customHeight="1">
      <c r="I15" s="289"/>
    </row>
    <row r="16" spans="1:138" s="31" customFormat="1" ht="44.25" customHeight="1">
      <c r="I16" s="289"/>
      <c r="J16" s="21"/>
    </row>
    <row r="17" spans="1:9" ht="44.25" customHeight="1">
      <c r="F17" s="301"/>
      <c r="G17" s="301"/>
      <c r="H17" s="301"/>
      <c r="I17" s="301"/>
    </row>
    <row r="18" spans="1:9" ht="44.25" customHeight="1">
      <c r="F18" s="301"/>
      <c r="G18" s="301"/>
      <c r="H18" s="301"/>
      <c r="I18" s="301"/>
    </row>
    <row r="19" spans="1:9" ht="44.25" customHeight="1">
      <c r="F19" s="301"/>
      <c r="G19" s="301"/>
      <c r="H19" s="301"/>
      <c r="I19" s="301"/>
    </row>
    <row r="20" spans="1:9" ht="84.75" customHeight="1">
      <c r="F20" s="301"/>
      <c r="G20" s="301"/>
      <c r="H20" s="301"/>
      <c r="I20" s="301"/>
    </row>
    <row r="21" spans="1:9" s="31" customFormat="1" ht="44.25" customHeight="1">
      <c r="F21" s="301"/>
      <c r="G21" s="301"/>
      <c r="H21" s="301"/>
      <c r="I21" s="301"/>
    </row>
    <row r="22" spans="1:9" ht="44.25" customHeight="1">
      <c r="A22" s="301"/>
      <c r="B22" s="301"/>
      <c r="C22" s="301"/>
      <c r="D22" s="301"/>
      <c r="E22" s="305"/>
      <c r="F22" s="301"/>
      <c r="G22" s="301"/>
      <c r="H22" s="301"/>
      <c r="I22" s="301"/>
    </row>
    <row r="23" spans="1:9" ht="44.25" customHeight="1">
      <c r="F23" s="289"/>
      <c r="G23" s="289"/>
      <c r="H23" s="289"/>
      <c r="I23" s="289"/>
    </row>
    <row r="24" spans="1:9" ht="44.25" customHeight="1">
      <c r="F24" s="289"/>
      <c r="G24" s="289"/>
      <c r="H24" s="289"/>
      <c r="I24" s="289"/>
    </row>
    <row r="25" spans="1:9" ht="44.25" customHeight="1">
      <c r="F25" s="289"/>
      <c r="G25" s="289"/>
      <c r="H25" s="289"/>
      <c r="I25" s="289"/>
    </row>
    <row r="26" spans="1:9" ht="87.75" customHeight="1">
      <c r="F26" s="289"/>
      <c r="G26" s="289"/>
      <c r="H26" s="289"/>
      <c r="I26" s="289"/>
    </row>
    <row r="27" spans="1:9" s="31" customFormat="1" ht="44.25" customHeight="1">
      <c r="F27" s="289"/>
      <c r="G27" s="289"/>
      <c r="H27" s="289"/>
      <c r="I27" s="289"/>
    </row>
    <row r="28" spans="1:9" ht="44.25" customHeight="1">
      <c r="G28" s="306"/>
      <c r="H28" s="306"/>
      <c r="I28" s="307"/>
    </row>
    <row r="29" spans="1:9" ht="44.25" customHeight="1">
      <c r="G29" s="306"/>
      <c r="H29" s="306"/>
      <c r="I29" s="307"/>
    </row>
    <row r="30" spans="1:9" ht="44.25" customHeight="1">
      <c r="G30" s="306"/>
      <c r="H30" s="306"/>
      <c r="I30" s="307"/>
    </row>
    <row r="31" spans="1:9" ht="84.75" customHeight="1">
      <c r="G31" s="306"/>
      <c r="H31" s="306"/>
      <c r="I31" s="307"/>
    </row>
    <row r="32" spans="1:9" s="31" customFormat="1" ht="44.25" customHeight="1">
      <c r="G32" s="306"/>
      <c r="H32" s="306"/>
      <c r="I32" s="307"/>
    </row>
    <row r="33" spans="6:9" ht="44.25" customHeight="1">
      <c r="F33" s="307"/>
      <c r="G33" s="306"/>
      <c r="H33" s="306"/>
      <c r="I33" s="307"/>
    </row>
    <row r="34" spans="6:9" ht="44.25" customHeight="1">
      <c r="F34" s="307"/>
      <c r="G34" s="306"/>
      <c r="H34" s="306"/>
      <c r="I34" s="307"/>
    </row>
    <row r="35" spans="6:9" ht="44.25" customHeight="1">
      <c r="F35" s="307"/>
      <c r="G35" s="306"/>
      <c r="H35" s="306"/>
      <c r="I35" s="307"/>
    </row>
    <row r="36" spans="6:9" ht="84" customHeight="1">
      <c r="F36" s="307"/>
      <c r="G36" s="306"/>
      <c r="H36" s="306"/>
      <c r="I36" s="307"/>
    </row>
    <row r="37" spans="6:9" s="31" customFormat="1" ht="44.25" customHeight="1">
      <c r="F37" s="307"/>
      <c r="G37" s="306"/>
      <c r="H37" s="306"/>
      <c r="I37" s="307"/>
    </row>
    <row r="38" spans="6:9" ht="44.25" customHeight="1">
      <c r="F38" s="288"/>
      <c r="G38" s="306"/>
      <c r="H38" s="306"/>
      <c r="I38" s="307"/>
    </row>
    <row r="39" spans="6:9" ht="44.25" customHeight="1">
      <c r="F39" s="307"/>
      <c r="G39" s="306"/>
      <c r="H39" s="306"/>
      <c r="I39" s="307"/>
    </row>
    <row r="40" spans="6:9" ht="44.25" customHeight="1">
      <c r="F40" s="307"/>
      <c r="G40" s="306"/>
      <c r="H40" s="306"/>
      <c r="I40" s="307"/>
    </row>
    <row r="41" spans="6:9" ht="82.5" customHeight="1">
      <c r="F41" s="307"/>
      <c r="G41" s="306"/>
      <c r="H41" s="306"/>
      <c r="I41" s="307"/>
    </row>
    <row r="42" spans="6:9" s="31" customFormat="1" ht="44.25" customHeight="1">
      <c r="F42" s="307"/>
      <c r="G42" s="306"/>
      <c r="H42" s="306"/>
      <c r="I42" s="307"/>
    </row>
    <row r="43" spans="6:9" ht="44.25" customHeight="1">
      <c r="F43" s="307"/>
      <c r="G43" s="306"/>
      <c r="H43" s="306"/>
      <c r="I43" s="307"/>
    </row>
    <row r="44" spans="6:9" ht="44.25" customHeight="1">
      <c r="F44" s="307"/>
      <c r="G44" s="306"/>
      <c r="H44" s="306"/>
      <c r="I44" s="307"/>
    </row>
    <row r="45" spans="6:9" ht="44.25" customHeight="1">
      <c r="F45" s="307"/>
      <c r="G45" s="306"/>
      <c r="H45" s="306"/>
      <c r="I45" s="307"/>
    </row>
    <row r="46" spans="6:9" ht="74.25" customHeight="1">
      <c r="F46" s="307"/>
      <c r="G46" s="306"/>
      <c r="H46" s="306"/>
      <c r="I46" s="307"/>
    </row>
    <row r="47" spans="6:9" s="31" customFormat="1" ht="44.25" customHeight="1">
      <c r="F47" s="307"/>
      <c r="G47" s="306"/>
      <c r="H47" s="306"/>
      <c r="I47" s="307"/>
    </row>
    <row r="48" spans="6:9" ht="44.25" customHeight="1">
      <c r="F48" s="288"/>
      <c r="G48" s="800"/>
      <c r="H48" s="800"/>
      <c r="I48" s="307"/>
    </row>
    <row r="49" spans="1:9" ht="44.25" customHeight="1">
      <c r="F49" s="306"/>
      <c r="G49" s="306"/>
      <c r="H49" s="307"/>
      <c r="I49" s="289"/>
    </row>
    <row r="50" spans="1:9" ht="44.25" customHeight="1">
      <c r="F50" s="306"/>
      <c r="G50" s="306"/>
      <c r="H50" s="307"/>
      <c r="I50" s="289"/>
    </row>
    <row r="51" spans="1:9" ht="75.75" customHeight="1">
      <c r="F51" s="306"/>
      <c r="G51" s="306"/>
      <c r="H51" s="307"/>
      <c r="I51" s="289"/>
    </row>
    <row r="52" spans="1:9" s="31" customFormat="1" ht="44.25" customHeight="1">
      <c r="F52" s="306"/>
      <c r="G52" s="306"/>
      <c r="H52" s="307"/>
      <c r="I52" s="289"/>
    </row>
    <row r="53" spans="1:9" ht="44.25" customHeight="1">
      <c r="F53" s="288"/>
      <c r="G53" s="288"/>
      <c r="H53" s="307"/>
      <c r="I53" s="301"/>
    </row>
    <row r="54" spans="1:9" ht="44.25" customHeight="1">
      <c r="F54" s="315"/>
      <c r="G54" s="315"/>
      <c r="H54" s="307"/>
      <c r="I54" s="301"/>
    </row>
    <row r="55" spans="1:9" ht="44.25" customHeight="1">
      <c r="F55" s="315"/>
      <c r="G55" s="315"/>
      <c r="H55" s="307"/>
      <c r="I55" s="301"/>
    </row>
    <row r="56" spans="1:9" ht="63" customHeight="1">
      <c r="F56" s="315"/>
      <c r="G56" s="315"/>
      <c r="H56" s="307"/>
      <c r="I56" s="301"/>
    </row>
    <row r="57" spans="1:9" s="31" customFormat="1" ht="44.25" customHeight="1">
      <c r="F57" s="317"/>
      <c r="G57" s="317"/>
      <c r="H57" s="307"/>
      <c r="I57" s="301"/>
    </row>
    <row r="58" spans="1:9" ht="44.25" customHeight="1">
      <c r="I58" s="318"/>
    </row>
    <row r="59" spans="1:9" ht="44.25" customHeight="1">
      <c r="I59" s="307"/>
    </row>
    <row r="60" spans="1:9" ht="44.25" customHeight="1">
      <c r="I60" s="307"/>
    </row>
    <row r="61" spans="1:9" ht="63" customHeight="1">
      <c r="I61" s="307"/>
    </row>
    <row r="62" spans="1:9" s="31" customFormat="1" ht="44.25" customHeight="1">
      <c r="I62" s="307"/>
    </row>
    <row r="63" spans="1:9" ht="44.25" customHeight="1">
      <c r="A63" s="320"/>
      <c r="B63" s="320"/>
      <c r="C63" s="320"/>
      <c r="D63" s="320"/>
      <c r="E63" s="321"/>
      <c r="F63" s="317"/>
      <c r="G63" s="317"/>
      <c r="H63" s="307"/>
      <c r="I63" s="301"/>
    </row>
    <row r="64" spans="1:9" ht="44.25" customHeight="1">
      <c r="H64" s="307"/>
      <c r="I64" s="301"/>
    </row>
    <row r="65" spans="1:9" ht="44.25" customHeight="1">
      <c r="H65" s="307"/>
      <c r="I65" s="301"/>
    </row>
    <row r="66" spans="1:9" ht="44.25" customHeight="1">
      <c r="H66" s="307"/>
      <c r="I66" s="301"/>
    </row>
    <row r="67" spans="1:9" ht="44.25" customHeight="1">
      <c r="H67" s="307"/>
      <c r="I67" s="301"/>
    </row>
    <row r="68" spans="1:9" s="31" customFormat="1" ht="44.25" customHeight="1">
      <c r="H68" s="307"/>
      <c r="I68" s="301"/>
    </row>
    <row r="69" spans="1:9" ht="44.25" customHeight="1">
      <c r="A69" s="322"/>
      <c r="B69" s="307"/>
      <c r="C69" s="307"/>
      <c r="D69" s="307"/>
      <c r="E69" s="307"/>
      <c r="F69" s="307"/>
      <c r="G69" s="306"/>
      <c r="H69" s="306"/>
      <c r="I69" s="307"/>
    </row>
    <row r="70" spans="1:9" ht="44.25" customHeight="1">
      <c r="G70" s="288"/>
      <c r="H70" s="306"/>
      <c r="I70" s="307"/>
    </row>
    <row r="71" spans="1:9" ht="44.25" customHeight="1">
      <c r="G71" s="306"/>
      <c r="H71" s="306"/>
      <c r="I71" s="307"/>
    </row>
    <row r="72" spans="1:9" ht="44.25" customHeight="1">
      <c r="G72" s="306"/>
      <c r="H72" s="306"/>
      <c r="I72" s="307"/>
    </row>
    <row r="73" spans="1:9" ht="44.25" customHeight="1">
      <c r="G73" s="306"/>
      <c r="H73" s="306"/>
      <c r="I73" s="307"/>
    </row>
    <row r="74" spans="1:9" s="31" customFormat="1" ht="44.25" customHeight="1">
      <c r="G74" s="306"/>
      <c r="H74" s="306"/>
      <c r="I74" s="307"/>
    </row>
    <row r="75" spans="1:9" ht="44.25" customHeight="1">
      <c r="A75" s="323"/>
      <c r="B75" s="323"/>
      <c r="C75" s="323"/>
      <c r="D75" s="323"/>
      <c r="E75" s="323"/>
      <c r="F75" s="323"/>
      <c r="G75" s="306"/>
      <c r="H75" s="306"/>
      <c r="I75" s="307"/>
    </row>
    <row r="76" spans="1:9" ht="44.25" customHeight="1">
      <c r="I76" s="289"/>
    </row>
    <row r="77" spans="1:9" ht="44.25" customHeight="1">
      <c r="I77" s="289"/>
    </row>
    <row r="78" spans="1:9" ht="44.25" customHeight="1">
      <c r="I78" s="289"/>
    </row>
    <row r="79" spans="1:9" ht="49.5" customHeight="1">
      <c r="I79" s="289"/>
    </row>
    <row r="80" spans="1:9" s="31" customFormat="1" ht="44.25" customHeight="1">
      <c r="I80" s="289"/>
    </row>
    <row r="81" spans="1:9" ht="44.25" customHeight="1">
      <c r="A81" s="322"/>
      <c r="B81" s="307"/>
      <c r="C81" s="307"/>
      <c r="D81" s="307"/>
      <c r="E81" s="307"/>
      <c r="F81" s="307"/>
      <c r="G81" s="306"/>
      <c r="H81" s="306"/>
      <c r="I81" s="307"/>
    </row>
    <row r="82" spans="1:9" ht="44.25" customHeight="1">
      <c r="I82" s="301"/>
    </row>
    <row r="83" spans="1:9" ht="44.25" customHeight="1">
      <c r="I83" s="301"/>
    </row>
    <row r="84" spans="1:9" ht="44.25" customHeight="1">
      <c r="I84" s="301"/>
    </row>
    <row r="85" spans="1:9" ht="44.25" customHeight="1">
      <c r="I85" s="301"/>
    </row>
    <row r="86" spans="1:9" s="31" customFormat="1" ht="44.25" customHeight="1">
      <c r="I86" s="301"/>
    </row>
    <row r="87" spans="1:9" ht="44.25" customHeight="1">
      <c r="A87" s="323"/>
      <c r="B87" s="327"/>
      <c r="C87" s="328"/>
      <c r="D87" s="323"/>
      <c r="E87" s="323"/>
      <c r="F87" s="323"/>
      <c r="G87" s="301"/>
      <c r="H87" s="301"/>
      <c r="I87" s="301"/>
    </row>
    <row r="88" spans="1:9" ht="44.25" customHeight="1">
      <c r="H88" s="288"/>
      <c r="I88" s="307"/>
    </row>
    <row r="89" spans="1:9" ht="44.25" customHeight="1">
      <c r="H89" s="301"/>
      <c r="I89" s="301"/>
    </row>
    <row r="90" spans="1:9" ht="44.25" customHeight="1">
      <c r="H90" s="301"/>
      <c r="I90" s="301"/>
    </row>
    <row r="91" spans="1:9" ht="44.25" customHeight="1">
      <c r="H91" s="301"/>
      <c r="I91" s="301"/>
    </row>
    <row r="92" spans="1:9" s="31" customFormat="1" ht="44.25" customHeight="1">
      <c r="H92" s="301"/>
      <c r="I92" s="301"/>
    </row>
    <row r="93" spans="1:9" ht="44.25" customHeight="1">
      <c r="A93" s="322"/>
      <c r="B93" s="307"/>
      <c r="C93" s="307"/>
      <c r="D93" s="307"/>
      <c r="E93" s="307"/>
      <c r="F93" s="307"/>
      <c r="G93" s="306"/>
      <c r="H93" s="306"/>
      <c r="I93" s="307"/>
    </row>
    <row r="98" spans="1:10" s="31" customFormat="1" ht="44.25" customHeight="1"/>
    <row r="99" spans="1:10" ht="44.25" customHeight="1">
      <c r="A99" s="323"/>
      <c r="B99" s="323"/>
      <c r="C99" s="323"/>
      <c r="D99" s="321"/>
      <c r="E99" s="323"/>
      <c r="F99" s="323"/>
      <c r="G99" s="323"/>
      <c r="H99" s="321"/>
      <c r="I99" s="332"/>
    </row>
    <row r="104" spans="1:10" s="31" customFormat="1" ht="44.25" customHeight="1"/>
    <row r="106" spans="1:10" ht="44.25" customHeight="1">
      <c r="J106" s="22"/>
    </row>
    <row r="110" spans="1:10" s="31" customFormat="1" ht="44.25" customHeight="1"/>
    <row r="111" spans="1:10" ht="44.25" customHeight="1">
      <c r="A111" s="39"/>
      <c r="B111" s="39"/>
      <c r="C111" s="39"/>
      <c r="D111" s="37"/>
      <c r="E111" s="39"/>
      <c r="F111" s="39"/>
      <c r="G111" s="37"/>
      <c r="H111" s="37"/>
      <c r="I111" s="42"/>
    </row>
    <row r="116" spans="4:9" s="31" customFormat="1" ht="44.25" customHeight="1">
      <c r="D116" s="36"/>
      <c r="E116" s="36"/>
      <c r="F116" s="36"/>
      <c r="G116" s="35"/>
      <c r="H116" s="35"/>
      <c r="I116" s="36"/>
    </row>
  </sheetData>
  <sheetProtection sheet="1" objects="1" scenarios="1"/>
  <mergeCells count="125">
    <mergeCell ref="G4:G6"/>
    <mergeCell ref="H4:I5"/>
    <mergeCell ref="J4:J6"/>
    <mergeCell ref="K4:K6"/>
    <mergeCell ref="L4:L6"/>
    <mergeCell ref="M4:M6"/>
    <mergeCell ref="N4:N6"/>
    <mergeCell ref="A2:B2"/>
    <mergeCell ref="C2:F2"/>
    <mergeCell ref="A4:A6"/>
    <mergeCell ref="B4:B6"/>
    <mergeCell ref="C4:C6"/>
    <mergeCell ref="D4:D6"/>
    <mergeCell ref="E4:E6"/>
    <mergeCell ref="F4:F6"/>
    <mergeCell ref="AH5:AL5"/>
    <mergeCell ref="AM5:AM6"/>
    <mergeCell ref="O4:O6"/>
    <mergeCell ref="P4:W4"/>
    <mergeCell ref="P5:P6"/>
    <mergeCell ref="Q5:Q6"/>
    <mergeCell ref="R5:R6"/>
    <mergeCell ref="S5:S6"/>
    <mergeCell ref="T5:T6"/>
    <mergeCell ref="U5:W5"/>
    <mergeCell ref="BH4:BL4"/>
    <mergeCell ref="BH5:BH6"/>
    <mergeCell ref="BI5:BI6"/>
    <mergeCell ref="BJ5:BJ6"/>
    <mergeCell ref="BK5:BK6"/>
    <mergeCell ref="BL5:BL6"/>
    <mergeCell ref="G48:H48"/>
    <mergeCell ref="BC4:BC6"/>
    <mergeCell ref="BD4:BD6"/>
    <mergeCell ref="BF4:BG4"/>
    <mergeCell ref="BE5:BE6"/>
    <mergeCell ref="BF5:BF6"/>
    <mergeCell ref="BG5:BG6"/>
    <mergeCell ref="AN4:AR4"/>
    <mergeCell ref="AN5:AR5"/>
    <mergeCell ref="AS4:AW4"/>
    <mergeCell ref="AS5:AW5"/>
    <mergeCell ref="AX4:BB4"/>
    <mergeCell ref="AX5:BB5"/>
    <mergeCell ref="X4:AB4"/>
    <mergeCell ref="X5:AB5"/>
    <mergeCell ref="AC4:AG4"/>
    <mergeCell ref="AC5:AG5"/>
    <mergeCell ref="AH4:AM4"/>
    <mergeCell ref="BM4:BR4"/>
    <mergeCell ref="BS4:BS6"/>
    <mergeCell ref="BT4:BT6"/>
    <mergeCell ref="BM5:BM6"/>
    <mergeCell ref="BN5:BN6"/>
    <mergeCell ref="BO5:BO6"/>
    <mergeCell ref="BP5:BP6"/>
    <mergeCell ref="BQ5:BQ6"/>
    <mergeCell ref="BR5:BR6"/>
    <mergeCell ref="CB4:CC4"/>
    <mergeCell ref="CD4:CE5"/>
    <mergeCell ref="CF4:CF6"/>
    <mergeCell ref="CG4:CG6"/>
    <mergeCell ref="CB5:CB6"/>
    <mergeCell ref="CC5:CC6"/>
    <mergeCell ref="BU4:BV4"/>
    <mergeCell ref="BW4:BX4"/>
    <mergeCell ref="BY4:BY6"/>
    <mergeCell ref="BZ4:CA4"/>
    <mergeCell ref="BU5:BU6"/>
    <mergeCell ref="BV5:BV6"/>
    <mergeCell ref="BW5:BW6"/>
    <mergeCell ref="BX5:BX6"/>
    <mergeCell ref="BZ5:BZ6"/>
    <mergeCell ref="CA5:CA6"/>
    <mergeCell ref="CX4:CX6"/>
    <mergeCell ref="CY4:DC4"/>
    <mergeCell ref="CY5:CY6"/>
    <mergeCell ref="CZ5:CZ6"/>
    <mergeCell ref="DA5:DA6"/>
    <mergeCell ref="DB5:DB6"/>
    <mergeCell ref="DC5:DC6"/>
    <mergeCell ref="CH4:CK5"/>
    <mergeCell ref="CL4:CO5"/>
    <mergeCell ref="CP4:CP6"/>
    <mergeCell ref="CQ4:CQ6"/>
    <mergeCell ref="CR4:CR6"/>
    <mergeCell ref="CS4:CS6"/>
    <mergeCell ref="CT4:CT6"/>
    <mergeCell ref="CU4:CU6"/>
    <mergeCell ref="CV4:CV6"/>
    <mergeCell ref="CW4:CW6"/>
    <mergeCell ref="DE4:DM4"/>
    <mergeCell ref="DE5:DE6"/>
    <mergeCell ref="DF5:DF6"/>
    <mergeCell ref="DG5:DG6"/>
    <mergeCell ref="DH5:DH6"/>
    <mergeCell ref="DI5:DI6"/>
    <mergeCell ref="DJ5:DJ6"/>
    <mergeCell ref="DK5:DK6"/>
    <mergeCell ref="DL5:DL6"/>
    <mergeCell ref="DM5:DM6"/>
    <mergeCell ref="EF4:EF6"/>
    <mergeCell ref="EG4:EG6"/>
    <mergeCell ref="EH4:EH6"/>
    <mergeCell ref="DD4:DD6"/>
    <mergeCell ref="DW4:EE4"/>
    <mergeCell ref="DW5:DW6"/>
    <mergeCell ref="DX5:DX6"/>
    <mergeCell ref="DY5:DY6"/>
    <mergeCell ref="DZ5:DZ6"/>
    <mergeCell ref="EA5:EA6"/>
    <mergeCell ref="EB5:EB6"/>
    <mergeCell ref="EC5:EC6"/>
    <mergeCell ref="ED5:ED6"/>
    <mergeCell ref="EE5:EE6"/>
    <mergeCell ref="DN4:DV4"/>
    <mergeCell ref="DN5:DN6"/>
    <mergeCell ref="DO5:DO6"/>
    <mergeCell ref="DP5:DP6"/>
    <mergeCell ref="DQ5:DQ6"/>
    <mergeCell ref="DR5:DR6"/>
    <mergeCell ref="DS5:DS6"/>
    <mergeCell ref="DT5:DT6"/>
    <mergeCell ref="DU5:DU6"/>
    <mergeCell ref="DV5:DV6"/>
  </mergeCells>
  <phoneticPr fontId="3"/>
  <dataValidations count="17">
    <dataValidation type="textLength" allowBlank="1" showInputMessage="1" showErrorMessage="1" errorTitle="入力形式エラー" error="入力可能な文字数（50文字）を超えています" sqref="C87 B75" xr:uid="{63A3AC38-EF7C-45A4-A8D0-076509107519}">
      <formula1>0</formula1>
      <formula2>50</formula2>
    </dataValidation>
    <dataValidation type="textLength" operator="equal" allowBlank="1" showInputMessage="1" showErrorMessage="1" errorTitle="入力形式エラー" error="こちらの項目は2桁で指定して下さい" sqref="E111 E99" xr:uid="{8594642C-A65A-4B36-9DFA-1D0F7D5B44BE}">
      <formula1>2</formula1>
    </dataValidation>
    <dataValidation type="textLength" allowBlank="1" showInputMessage="1" showErrorMessage="1" errorTitle="入力形式エラー" error="入力可能な文字数（16文字）を超えています" sqref="F99:G99 F111:G111" xr:uid="{E7C2973C-0FA9-40F1-A832-BA396BB41492}">
      <formula1>0</formula1>
      <formula2>16</formula2>
    </dataValidation>
    <dataValidation type="date" operator="greaterThanOrEqual" allowBlank="1" showInputMessage="1" showErrorMessage="1" errorTitle="入力形式エラー" error="日付形式で入力して下さい。例 2000/01/01" sqref="I111 I99" xr:uid="{A866DE4E-456D-4643-9F91-DF4EED2D9B7A}">
      <formula1>36526</formula1>
    </dataValidation>
    <dataValidation type="textLength" allowBlank="1" showInputMessage="1" showErrorMessage="1" errorTitle="入力形式エラー" error="入力可能な文字数（100文字）を超えています" sqref="B87 F75" xr:uid="{CDE462AE-120B-439D-920B-04476070941D}">
      <formula1>0</formula1>
      <formula2>100</formula2>
    </dataValidation>
    <dataValidation type="custom" allowBlank="1" showErrorMessage="1" errorTitle="入力形式エラー" error="数値のみ指定可能、対象者無しの場合は「-」を指定して下さい" sqref="A63:D63" xr:uid="{9B14ACE1-A73D-4311-8BBB-1990D5EAD5F9}">
      <formula1>OR(ISNUMBER(A63),A63="-")</formula1>
    </dataValidation>
    <dataValidation type="custom" allowBlank="1" showErrorMessage="1" errorTitle="入力形式エラー" error="数値のみ指定可能、募集無しの場合は「-」を指定して下さい" sqref="E22" xr:uid="{294CC731-C8BA-49C1-94BE-A7A31D05817E}">
      <formula1>OR(ISNUMBER(E22),E22="-")</formula1>
    </dataValidation>
    <dataValidation type="list" allowBlank="1" showInputMessage="1" showErrorMessage="1" sqref="H111 H99" xr:uid="{005FB3CE-ED6A-4E6D-A73D-A6849E5A7B59}">
      <formula1>"済"</formula1>
    </dataValidation>
    <dataValidation type="list" allowBlank="1" showInputMessage="1" showErrorMessage="1" errorTitle="入力形式エラー" sqref="A87" xr:uid="{10078B9A-B220-4559-8838-7BC4408BDCB5}">
      <formula1>"可,否"</formula1>
    </dataValidation>
    <dataValidation type="decimal" allowBlank="1" showInputMessage="1" showErrorMessage="1" errorTitle="入力形式エラー" error="0.0～100.0までで指定して下さい" sqref="F57:G57 F63:G63" xr:uid="{43E99C38-55A4-4992-8ECC-7CA89FE0FB52}">
      <formula1>0</formula1>
      <formula2>100</formula2>
    </dataValidation>
    <dataValidation type="custom" allowBlank="1" showInputMessage="1" showErrorMessage="1" errorTitle="入力形式エラー" error="0.0～100.0まで、対象者無しの場合は-(ﾊｲﾌﾝ)で指定して下さい" sqref="E63" xr:uid="{7C7614D4-B8BA-46F9-974B-0A0F46B61AEC}">
      <formula1>OR(ISNUMBER(E63),E63="-")</formula1>
    </dataValidation>
    <dataValidation type="list" allowBlank="1" showInputMessage="1" showErrorMessage="1" errorTitle="入力形式エラー" sqref="D99 D111" xr:uid="{2DD59D62-3577-4B1F-829C-8E9A9AA78CC8}">
      <formula1>"高卒,大卒,一般"</formula1>
    </dataValidation>
    <dataValidation type="textLength" allowBlank="1" showInputMessage="1" showErrorMessage="1" errorTitle="入力形式エラー" error="入力可能な文字数（200文字）を超えています" sqref="E75" xr:uid="{4E5B9405-3D8D-4A31-BD50-4D9A69883F58}">
      <formula1>0</formula1>
      <formula2>200</formula2>
    </dataValidation>
    <dataValidation type="textLength" operator="equal" allowBlank="1" showInputMessage="1" showErrorMessage="1" errorTitle="入力形式エラー" error="こちらの項目は5桁で指定して下さい" sqref="A111:C111 A99:C99" xr:uid="{D2E0D4EF-07D8-445E-B8F1-A832FE88C298}">
      <formula1>5</formula1>
    </dataValidation>
    <dataValidation type="textLength" allowBlank="1" showInputMessage="1" showErrorMessage="1" errorTitle="入力形式エラー" error="入力可能な文字数（140文字）を超えています" sqref="D87:F87" xr:uid="{B43873D9-EC80-485C-B9D9-D188B630C8E9}">
      <formula1>0</formula1>
      <formula2>140</formula2>
    </dataValidation>
    <dataValidation type="list" allowBlank="1" showInputMessage="1" showErrorMessage="1" errorTitle="入力形式エラー" error="有か無で指定して下さい。" sqref="A75 BR7" xr:uid="{CCB04434-A4A7-45E4-9542-AF6FA50CB030}">
      <formula1>"有,無"</formula1>
    </dataValidation>
    <dataValidation type="textLength" allowBlank="1" showInputMessage="1" showErrorMessage="1" errorTitle="入力形式エラー" error="入力可能な文字数（300文字）を超えています" sqref="C75:D75" xr:uid="{700EA520-FC7E-40A0-BC24-9A18A9CE27ED}">
      <formula1>0</formula1>
      <formula2>300</formula2>
    </dataValidation>
  </dataValidations>
  <pageMargins left="0.70866141732283472" right="0.70866141732283472" top="0.74803149606299213" bottom="0.74803149606299213" header="0.31496062992125984" footer="0.31496062992125984"/>
  <pageSetup paperSize="9" scale="65" fitToHeight="0" orientation="portrait" useFirstPageNumber="1" r:id="rId1"/>
  <headerFooter alignWithMargins="0"/>
  <rowBreaks count="5" manualBreakCount="5">
    <brk id="22" max="16383" man="1"/>
    <brk id="42" max="16383" man="1"/>
    <brk id="63" max="16383" man="1"/>
    <brk id="87" max="16383" man="1"/>
    <brk id="111" max="16383" man="1"/>
  </rowBreaks>
  <colBreaks count="1" manualBreakCount="1">
    <brk id="9" max="11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J72"/>
  <sheetViews>
    <sheetView showGridLines="0" zoomScaleNormal="100" zoomScaleSheetLayoutView="85" workbookViewId="0">
      <selection activeCell="P54" sqref="J1:P1048576"/>
    </sheetView>
  </sheetViews>
  <sheetFormatPr defaultColWidth="0" defaultRowHeight="16.5"/>
  <cols>
    <col min="1" max="1" width="3" style="198" customWidth="1"/>
    <col min="2" max="2" width="6.375" style="198" customWidth="1"/>
    <col min="3" max="3" width="4" style="198" customWidth="1"/>
    <col min="4" max="4" width="5.375" style="198" customWidth="1"/>
    <col min="5" max="5" width="4.25" style="198" customWidth="1"/>
    <col min="6" max="6" width="17.5" style="198" customWidth="1"/>
    <col min="7" max="7" width="7.75" style="198" customWidth="1"/>
    <col min="8" max="8" width="25" style="198" customWidth="1"/>
    <col min="9" max="9" width="22.5" style="198" customWidth="1"/>
    <col min="10" max="10" width="3.75" style="198" customWidth="1"/>
    <col min="11" max="16384" width="9" style="198" hidden="1"/>
  </cols>
  <sheetData>
    <row r="1" spans="1:10" ht="28.5" customHeight="1">
      <c r="A1" s="520" t="s">
        <v>33</v>
      </c>
      <c r="B1" s="520"/>
      <c r="C1" s="520"/>
      <c r="D1" s="520"/>
      <c r="E1" s="520"/>
      <c r="F1" s="520"/>
      <c r="G1" s="520"/>
      <c r="H1" s="520"/>
      <c r="I1" s="520"/>
      <c r="J1" s="520"/>
    </row>
    <row r="2" spans="1:10" ht="6.75" customHeight="1">
      <c r="A2" s="199"/>
      <c r="B2" s="199"/>
      <c r="C2" s="199"/>
      <c r="D2" s="199"/>
      <c r="E2" s="199"/>
      <c r="F2" s="199"/>
      <c r="G2" s="199"/>
      <c r="H2" s="199"/>
      <c r="I2" s="199"/>
      <c r="J2" s="199"/>
    </row>
    <row r="3" spans="1:10" ht="15" customHeight="1">
      <c r="A3" s="521" t="str">
        <f>IF(jigyousyo1="","",jigyousyo1&amp;jigyousyo2)</f>
        <v/>
      </c>
      <c r="B3" s="521"/>
      <c r="C3" s="521"/>
      <c r="D3" s="521"/>
      <c r="E3" s="521"/>
      <c r="F3" s="521"/>
      <c r="G3" s="200" t="s">
        <v>34</v>
      </c>
      <c r="H3" s="201"/>
      <c r="I3" s="201"/>
    </row>
    <row r="4" spans="1:10" ht="10.5" customHeight="1"/>
    <row r="5" spans="1:10" ht="42" customHeight="1">
      <c r="A5" s="499" t="s">
        <v>35</v>
      </c>
      <c r="B5" s="499"/>
      <c r="C5" s="499"/>
      <c r="D5" s="499"/>
      <c r="E5" s="499"/>
      <c r="F5" s="499"/>
      <c r="G5" s="499"/>
      <c r="H5" s="499"/>
      <c r="I5" s="499"/>
      <c r="J5" s="499"/>
    </row>
    <row r="6" spans="1:10" ht="20.25">
      <c r="A6" s="257" t="s">
        <v>36</v>
      </c>
    </row>
    <row r="7" spans="1:10" ht="18.75" customHeight="1">
      <c r="B7" s="203" t="s">
        <v>37</v>
      </c>
      <c r="C7" s="522" t="s">
        <v>38</v>
      </c>
      <c r="D7" s="522"/>
      <c r="E7" s="522"/>
      <c r="F7" s="522"/>
      <c r="G7" s="522"/>
      <c r="H7" s="522"/>
      <c r="I7" s="522"/>
      <c r="J7" s="522"/>
    </row>
    <row r="8" spans="1:10" ht="6.75" customHeight="1">
      <c r="B8" s="204"/>
    </row>
    <row r="9" spans="1:10">
      <c r="B9" s="203" t="s">
        <v>39</v>
      </c>
      <c r="C9" s="198" t="s">
        <v>40</v>
      </c>
    </row>
    <row r="10" spans="1:10" ht="14.25" customHeight="1">
      <c r="B10" s="203"/>
      <c r="C10" s="198" t="s">
        <v>41</v>
      </c>
    </row>
    <row r="11" spans="1:10" ht="6" customHeight="1"/>
    <row r="12" spans="1:10" ht="21" customHeight="1">
      <c r="A12" s="205"/>
      <c r="B12" s="206"/>
      <c r="C12" s="512" t="s">
        <v>42</v>
      </c>
      <c r="D12" s="513"/>
      <c r="E12" s="513"/>
      <c r="F12" s="513"/>
      <c r="G12" s="513"/>
      <c r="H12" s="514"/>
      <c r="I12" s="207" t="s">
        <v>43</v>
      </c>
    </row>
    <row r="13" spans="1:10" ht="19.5" customHeight="1">
      <c r="A13" s="208">
        <v>1</v>
      </c>
      <c r="B13" s="209" t="s">
        <v>44</v>
      </c>
      <c r="C13" s="210">
        <v>1</v>
      </c>
      <c r="D13" s="211" t="s">
        <v>45</v>
      </c>
      <c r="E13" s="211"/>
      <c r="F13" s="211"/>
      <c r="G13" s="211"/>
      <c r="H13" s="212"/>
      <c r="I13" s="213" t="s">
        <v>46</v>
      </c>
    </row>
    <row r="14" spans="1:10" ht="19.5" customHeight="1">
      <c r="A14" s="208">
        <v>2</v>
      </c>
      <c r="B14" s="209" t="s">
        <v>44</v>
      </c>
      <c r="C14" s="210">
        <v>2</v>
      </c>
      <c r="D14" s="211" t="s">
        <v>47</v>
      </c>
      <c r="E14" s="211"/>
      <c r="F14" s="211"/>
      <c r="G14" s="211"/>
      <c r="H14" s="212"/>
      <c r="I14" s="213" t="s">
        <v>48</v>
      </c>
    </row>
    <row r="15" spans="1:10" ht="19.5" customHeight="1">
      <c r="A15" s="208">
        <v>3</v>
      </c>
      <c r="B15" s="525" t="s">
        <v>49</v>
      </c>
      <c r="C15" s="515">
        <v>3</v>
      </c>
      <c r="D15" s="214" t="s">
        <v>50</v>
      </c>
      <c r="E15" s="214"/>
      <c r="F15" s="214"/>
      <c r="G15" s="214"/>
      <c r="H15" s="215"/>
      <c r="I15" s="216" t="s">
        <v>51</v>
      </c>
    </row>
    <row r="16" spans="1:10" ht="19.5" customHeight="1">
      <c r="A16" s="208">
        <v>3</v>
      </c>
      <c r="B16" s="525"/>
      <c r="C16" s="515"/>
      <c r="D16" s="217" t="s">
        <v>52</v>
      </c>
      <c r="E16" s="217"/>
      <c r="F16" s="217"/>
      <c r="G16" s="217"/>
      <c r="H16" s="218"/>
      <c r="I16" s="219" t="s">
        <v>53</v>
      </c>
    </row>
    <row r="17" spans="1:9" ht="19.5" customHeight="1">
      <c r="A17" s="208">
        <v>4</v>
      </c>
      <c r="B17" s="209" t="s">
        <v>44</v>
      </c>
      <c r="C17" s="210">
        <v>4</v>
      </c>
      <c r="D17" s="211" t="s">
        <v>54</v>
      </c>
      <c r="E17" s="211"/>
      <c r="F17" s="211"/>
      <c r="G17" s="211"/>
      <c r="H17" s="212"/>
      <c r="I17" s="213" t="s">
        <v>55</v>
      </c>
    </row>
    <row r="18" spans="1:9" ht="19.5" customHeight="1">
      <c r="A18" s="208">
        <v>5</v>
      </c>
      <c r="B18" s="209" t="s">
        <v>44</v>
      </c>
      <c r="C18" s="210">
        <v>5</v>
      </c>
      <c r="D18" s="211" t="s">
        <v>56</v>
      </c>
      <c r="E18" s="211"/>
      <c r="F18" s="211"/>
      <c r="G18" s="211"/>
      <c r="H18" s="212"/>
      <c r="I18" s="213" t="s">
        <v>57</v>
      </c>
    </row>
    <row r="19" spans="1:9" ht="19.5" customHeight="1">
      <c r="A19" s="208">
        <v>6</v>
      </c>
      <c r="B19" s="525" t="s">
        <v>58</v>
      </c>
      <c r="C19" s="515">
        <v>6</v>
      </c>
      <c r="D19" s="518" t="s">
        <v>59</v>
      </c>
      <c r="E19" s="519"/>
      <c r="F19" s="519"/>
      <c r="G19" s="519"/>
      <c r="H19" s="220" t="s">
        <v>60</v>
      </c>
      <c r="I19" s="216" t="s">
        <v>61</v>
      </c>
    </row>
    <row r="20" spans="1:9" ht="19.5" customHeight="1">
      <c r="A20" s="208">
        <v>6</v>
      </c>
      <c r="B20" s="525"/>
      <c r="C20" s="515"/>
      <c r="D20" s="516" t="s">
        <v>62</v>
      </c>
      <c r="E20" s="517"/>
      <c r="F20" s="517"/>
      <c r="G20" s="517"/>
      <c r="H20" s="221" t="s">
        <v>63</v>
      </c>
      <c r="I20" s="222" t="s">
        <v>53</v>
      </c>
    </row>
    <row r="21" spans="1:9" ht="30" customHeight="1">
      <c r="A21" s="208">
        <v>6</v>
      </c>
      <c r="B21" s="525"/>
      <c r="C21" s="515"/>
      <c r="D21" s="523" t="s">
        <v>64</v>
      </c>
      <c r="E21" s="524"/>
      <c r="F21" s="524"/>
      <c r="G21" s="524"/>
      <c r="H21" s="223" t="s">
        <v>65</v>
      </c>
      <c r="I21" s="219" t="s">
        <v>53</v>
      </c>
    </row>
    <row r="22" spans="1:9" ht="19.5" customHeight="1">
      <c r="A22" s="208">
        <v>7</v>
      </c>
      <c r="B22" s="209" t="s">
        <v>44</v>
      </c>
      <c r="C22" s="210">
        <v>7</v>
      </c>
      <c r="D22" s="224" t="s">
        <v>66</v>
      </c>
      <c r="E22" s="211"/>
      <c r="F22" s="211"/>
      <c r="G22" s="211"/>
      <c r="H22" s="225"/>
      <c r="I22" s="213" t="s">
        <v>67</v>
      </c>
    </row>
    <row r="23" spans="1:9" ht="19.5" customHeight="1">
      <c r="A23" s="208">
        <v>8</v>
      </c>
      <c r="B23" s="209" t="s">
        <v>44</v>
      </c>
      <c r="C23" s="210">
        <v>8</v>
      </c>
      <c r="D23" s="226" t="s">
        <v>68</v>
      </c>
      <c r="E23" s="211"/>
      <c r="F23" s="211"/>
      <c r="G23" s="211"/>
      <c r="H23" s="225"/>
      <c r="I23" s="213" t="s">
        <v>69</v>
      </c>
    </row>
    <row r="24" spans="1:9" ht="19.5" customHeight="1">
      <c r="A24" s="208">
        <v>9</v>
      </c>
      <c r="B24" s="525" t="s">
        <v>49</v>
      </c>
      <c r="C24" s="515">
        <v>9</v>
      </c>
      <c r="D24" s="227" t="s">
        <v>70</v>
      </c>
      <c r="E24" s="214"/>
      <c r="F24" s="214"/>
      <c r="G24" s="214"/>
      <c r="H24" s="220"/>
      <c r="I24" s="216" t="s">
        <v>71</v>
      </c>
    </row>
    <row r="25" spans="1:9" ht="19.5" customHeight="1">
      <c r="A25" s="208">
        <v>9</v>
      </c>
      <c r="B25" s="525"/>
      <c r="C25" s="515"/>
      <c r="D25" s="228" t="s">
        <v>72</v>
      </c>
      <c r="E25" s="229"/>
      <c r="F25" s="217"/>
      <c r="G25" s="217"/>
      <c r="H25" s="230"/>
      <c r="I25" s="219" t="s">
        <v>73</v>
      </c>
    </row>
    <row r="26" spans="1:9" ht="19.5" customHeight="1">
      <c r="A26" s="208">
        <v>11</v>
      </c>
      <c r="B26" s="209" t="s">
        <v>44</v>
      </c>
      <c r="C26" s="231">
        <v>10</v>
      </c>
      <c r="D26" s="226" t="s">
        <v>75</v>
      </c>
      <c r="E26" s="211"/>
      <c r="F26" s="211"/>
      <c r="G26" s="211"/>
      <c r="H26" s="212"/>
      <c r="I26" s="213" t="s">
        <v>76</v>
      </c>
    </row>
    <row r="27" spans="1:9" ht="30" customHeight="1">
      <c r="A27" s="208">
        <v>12</v>
      </c>
      <c r="B27" s="233" t="s">
        <v>2</v>
      </c>
      <c r="C27" s="231">
        <v>11</v>
      </c>
      <c r="D27" s="526" t="s">
        <v>77</v>
      </c>
      <c r="E27" s="527"/>
      <c r="F27" s="527"/>
      <c r="G27" s="527"/>
      <c r="H27" s="232" t="s">
        <v>78</v>
      </c>
      <c r="I27" s="234" t="s">
        <v>79</v>
      </c>
    </row>
    <row r="28" spans="1:9" ht="9" customHeight="1"/>
    <row r="29" spans="1:9" ht="21" customHeight="1">
      <c r="A29" s="205"/>
      <c r="B29" s="235"/>
      <c r="C29" s="528" t="s">
        <v>80</v>
      </c>
      <c r="D29" s="529"/>
      <c r="E29" s="529"/>
      <c r="F29" s="529"/>
      <c r="G29" s="529"/>
      <c r="H29" s="236" t="s">
        <v>81</v>
      </c>
      <c r="I29" s="236" t="s">
        <v>82</v>
      </c>
    </row>
    <row r="30" spans="1:9" ht="39" customHeight="1">
      <c r="A30" s="208">
        <v>1</v>
      </c>
      <c r="B30" s="250" t="s">
        <v>44</v>
      </c>
      <c r="C30" s="531" t="s">
        <v>83</v>
      </c>
      <c r="D30" s="527"/>
      <c r="E30" s="527"/>
      <c r="F30" s="527"/>
      <c r="G30" s="532"/>
      <c r="H30" s="252" t="s">
        <v>84</v>
      </c>
      <c r="I30" s="253" t="s">
        <v>85</v>
      </c>
    </row>
    <row r="31" spans="1:9" ht="48" customHeight="1">
      <c r="A31" s="208">
        <v>2</v>
      </c>
      <c r="B31" s="233" t="s">
        <v>74</v>
      </c>
      <c r="C31" s="530" t="s">
        <v>786</v>
      </c>
      <c r="D31" s="530"/>
      <c r="E31" s="530"/>
      <c r="F31" s="530"/>
      <c r="G31" s="530"/>
      <c r="H31" s="234" t="s">
        <v>86</v>
      </c>
      <c r="I31" s="234" t="s">
        <v>87</v>
      </c>
    </row>
    <row r="32" spans="1:9" ht="39" customHeight="1">
      <c r="A32" s="208">
        <v>3</v>
      </c>
      <c r="B32" s="254" t="s">
        <v>74</v>
      </c>
      <c r="C32" s="504" t="s">
        <v>88</v>
      </c>
      <c r="D32" s="505"/>
      <c r="E32" s="505"/>
      <c r="F32" s="505"/>
      <c r="G32" s="505"/>
      <c r="H32" s="234" t="s">
        <v>89</v>
      </c>
      <c r="I32" s="234" t="s">
        <v>90</v>
      </c>
    </row>
    <row r="33" spans="1:9" ht="39" customHeight="1">
      <c r="A33" s="208">
        <v>4</v>
      </c>
      <c r="B33" s="254" t="s">
        <v>74</v>
      </c>
      <c r="C33" s="251" t="s">
        <v>91</v>
      </c>
      <c r="D33" s="237"/>
      <c r="E33" s="237"/>
      <c r="F33" s="237"/>
      <c r="G33" s="237"/>
      <c r="H33" s="252" t="s">
        <v>53</v>
      </c>
      <c r="I33" s="253" t="s">
        <v>92</v>
      </c>
    </row>
    <row r="34" spans="1:9" ht="51.75" customHeight="1">
      <c r="A34" s="208">
        <v>5</v>
      </c>
      <c r="B34" s="233" t="s">
        <v>74</v>
      </c>
      <c r="C34" s="506" t="s">
        <v>93</v>
      </c>
      <c r="D34" s="506"/>
      <c r="E34" s="506"/>
      <c r="F34" s="506"/>
      <c r="G34" s="506"/>
      <c r="H34" s="234" t="s">
        <v>94</v>
      </c>
      <c r="I34" s="234" t="s">
        <v>95</v>
      </c>
    </row>
    <row r="35" spans="1:9" ht="9.75" customHeight="1"/>
    <row r="36" spans="1:9">
      <c r="B36" s="203" t="s">
        <v>96</v>
      </c>
      <c r="C36" s="198" t="s">
        <v>793</v>
      </c>
    </row>
    <row r="37" spans="1:9">
      <c r="B37" s="203"/>
      <c r="C37" s="198" t="s">
        <v>795</v>
      </c>
    </row>
    <row r="38" spans="1:9" ht="19.5" customHeight="1">
      <c r="E38" s="238" t="s">
        <v>97</v>
      </c>
      <c r="F38" s="198" t="s">
        <v>98</v>
      </c>
      <c r="H38" s="198" t="s">
        <v>99</v>
      </c>
    </row>
    <row r="39" spans="1:9" ht="6.75" customHeight="1">
      <c r="E39" s="238"/>
    </row>
    <row r="40" spans="1:9" ht="20.25">
      <c r="A40" s="257" t="s">
        <v>100</v>
      </c>
    </row>
    <row r="41" spans="1:9">
      <c r="A41" s="202"/>
      <c r="B41" s="198" t="s">
        <v>101</v>
      </c>
    </row>
    <row r="42" spans="1:9" ht="12.75" customHeight="1">
      <c r="A42" s="202"/>
    </row>
    <row r="43" spans="1:9">
      <c r="A43" s="202"/>
      <c r="B43" s="202" t="s">
        <v>828</v>
      </c>
    </row>
    <row r="44" spans="1:9">
      <c r="A44" s="202"/>
      <c r="C44" s="503" t="s">
        <v>829</v>
      </c>
      <c r="D44" s="503"/>
      <c r="E44" s="503"/>
      <c r="F44" s="503"/>
      <c r="G44" s="503"/>
      <c r="H44" s="503"/>
      <c r="I44" s="503"/>
    </row>
    <row r="45" spans="1:9" ht="18.75" customHeight="1">
      <c r="A45" s="202"/>
      <c r="C45" s="511" t="s">
        <v>830</v>
      </c>
      <c r="D45" s="511"/>
      <c r="E45" s="511"/>
      <c r="F45" s="511"/>
      <c r="G45" s="511"/>
      <c r="H45" s="511"/>
      <c r="I45" s="511"/>
    </row>
    <row r="46" spans="1:9" s="246" customFormat="1" ht="27.75" customHeight="1">
      <c r="C46" s="453" t="s">
        <v>832</v>
      </c>
      <c r="D46" s="454"/>
      <c r="E46" s="454"/>
      <c r="F46" s="454"/>
      <c r="G46" s="454"/>
      <c r="H46" s="454"/>
      <c r="I46" s="455"/>
    </row>
    <row r="47" spans="1:9">
      <c r="C47" s="456"/>
      <c r="D47" s="457" t="s">
        <v>833</v>
      </c>
      <c r="E47" s="457"/>
      <c r="F47" s="457"/>
      <c r="G47" s="458"/>
      <c r="H47" s="457"/>
      <c r="I47" s="459"/>
    </row>
    <row r="48" spans="1:9" ht="26.25" customHeight="1">
      <c r="C48" s="460"/>
      <c r="D48" s="509" t="s">
        <v>831</v>
      </c>
      <c r="E48" s="509"/>
      <c r="F48" s="509"/>
      <c r="G48" s="509"/>
      <c r="H48" s="509"/>
      <c r="I48" s="510"/>
    </row>
    <row r="49" spans="1:9" ht="12" customHeight="1">
      <c r="A49" s="202"/>
      <c r="C49" s="256"/>
      <c r="D49" s="256"/>
      <c r="E49" s="256"/>
      <c r="F49" s="256"/>
      <c r="G49" s="256"/>
      <c r="H49" s="256"/>
      <c r="I49" s="256"/>
    </row>
    <row r="50" spans="1:9">
      <c r="A50" s="202"/>
      <c r="B50" s="202" t="s">
        <v>102</v>
      </c>
    </row>
    <row r="51" spans="1:9">
      <c r="A51" s="202"/>
      <c r="C51" s="198" t="s">
        <v>103</v>
      </c>
    </row>
    <row r="52" spans="1:9">
      <c r="A52" s="202"/>
      <c r="C52" s="198" t="s">
        <v>104</v>
      </c>
    </row>
    <row r="53" spans="1:9" ht="8.25" customHeight="1">
      <c r="A53" s="202"/>
    </row>
    <row r="54" spans="1:9" s="246" customFormat="1" ht="27.75" customHeight="1">
      <c r="C54" s="239" t="s">
        <v>105</v>
      </c>
      <c r="D54" s="247"/>
      <c r="E54" s="247"/>
      <c r="F54" s="247"/>
      <c r="G54" s="247"/>
      <c r="H54" s="247"/>
      <c r="I54" s="248"/>
    </row>
    <row r="55" spans="1:9">
      <c r="C55" s="241"/>
      <c r="D55" s="198" t="s">
        <v>106</v>
      </c>
      <c r="G55" s="242"/>
      <c r="I55" s="243"/>
    </row>
    <row r="56" spans="1:9" ht="26.25" customHeight="1">
      <c r="C56" s="244"/>
      <c r="D56" s="507" t="s">
        <v>107</v>
      </c>
      <c r="E56" s="507"/>
      <c r="F56" s="507"/>
      <c r="G56" s="507"/>
      <c r="H56" s="507"/>
      <c r="I56" s="508"/>
    </row>
    <row r="57" spans="1:9" ht="12" customHeight="1">
      <c r="G57" s="249"/>
    </row>
    <row r="58" spans="1:9">
      <c r="A58" s="202"/>
      <c r="B58" s="202" t="s">
        <v>108</v>
      </c>
    </row>
    <row r="59" spans="1:9" ht="29.25" customHeight="1">
      <c r="A59" s="202"/>
      <c r="C59" s="499" t="s">
        <v>794</v>
      </c>
      <c r="D59" s="499"/>
      <c r="E59" s="499"/>
      <c r="F59" s="499"/>
      <c r="G59" s="499"/>
      <c r="H59" s="499"/>
      <c r="I59" s="499"/>
    </row>
    <row r="60" spans="1:9" ht="23.25" customHeight="1">
      <c r="C60" s="255" t="s">
        <v>109</v>
      </c>
      <c r="D60" s="237"/>
      <c r="E60" s="237"/>
      <c r="F60" s="237"/>
      <c r="G60" s="237"/>
      <c r="H60" s="237"/>
      <c r="I60" s="240"/>
    </row>
    <row r="61" spans="1:9">
      <c r="C61" s="241"/>
      <c r="D61" s="198" t="s">
        <v>110</v>
      </c>
      <c r="G61" s="242"/>
      <c r="I61" s="243"/>
    </row>
    <row r="62" spans="1:9" ht="23.25" customHeight="1">
      <c r="C62" s="244"/>
      <c r="D62" s="500" t="s">
        <v>111</v>
      </c>
      <c r="E62" s="501"/>
      <c r="F62" s="501"/>
      <c r="G62" s="501"/>
      <c r="H62" s="501"/>
      <c r="I62" s="502"/>
    </row>
    <row r="63" spans="1:9" ht="15.75" customHeight="1">
      <c r="D63" s="245"/>
      <c r="E63" s="245"/>
      <c r="F63" s="245"/>
      <c r="G63" s="245"/>
      <c r="H63" s="245"/>
      <c r="I63" s="245"/>
    </row>
    <row r="64" spans="1:9">
      <c r="A64" s="202"/>
    </row>
    <row r="65" spans="1:9" ht="20.25">
      <c r="A65" s="257" t="s">
        <v>112</v>
      </c>
    </row>
    <row r="66" spans="1:9">
      <c r="A66" s="202"/>
      <c r="B66" s="198" t="s">
        <v>113</v>
      </c>
    </row>
    <row r="67" spans="1:9">
      <c r="B67" s="198" t="s">
        <v>114</v>
      </c>
      <c r="G67" s="249"/>
    </row>
    <row r="70" spans="1:9" ht="20.25">
      <c r="A70" s="257" t="s">
        <v>115</v>
      </c>
    </row>
    <row r="71" spans="1:9" ht="114" customHeight="1">
      <c r="A71" s="202"/>
      <c r="B71" s="499" t="s">
        <v>116</v>
      </c>
      <c r="C71" s="499"/>
      <c r="D71" s="499"/>
      <c r="E71" s="499"/>
      <c r="F71" s="499"/>
      <c r="G71" s="499"/>
      <c r="H71" s="499"/>
      <c r="I71" s="499"/>
    </row>
    <row r="72" spans="1:9">
      <c r="G72" s="249"/>
    </row>
  </sheetData>
  <sheetProtection sheet="1" selectLockedCells="1"/>
  <mergeCells count="27">
    <mergeCell ref="D27:G27"/>
    <mergeCell ref="C29:G29"/>
    <mergeCell ref="C31:G31"/>
    <mergeCell ref="C30:G30"/>
    <mergeCell ref="B24:B25"/>
    <mergeCell ref="C12:H12"/>
    <mergeCell ref="C24:C25"/>
    <mergeCell ref="D20:G20"/>
    <mergeCell ref="D19:G19"/>
    <mergeCell ref="A1:J1"/>
    <mergeCell ref="A3:F3"/>
    <mergeCell ref="A5:J5"/>
    <mergeCell ref="C7:J7"/>
    <mergeCell ref="C19:C21"/>
    <mergeCell ref="D21:G21"/>
    <mergeCell ref="B19:B21"/>
    <mergeCell ref="C15:C16"/>
    <mergeCell ref="B15:B16"/>
    <mergeCell ref="B71:I71"/>
    <mergeCell ref="C59:I59"/>
    <mergeCell ref="D62:I62"/>
    <mergeCell ref="C44:I44"/>
    <mergeCell ref="C32:G32"/>
    <mergeCell ref="C34:G34"/>
    <mergeCell ref="D56:I56"/>
    <mergeCell ref="D48:I48"/>
    <mergeCell ref="C45:I45"/>
  </mergeCells>
  <phoneticPr fontId="3"/>
  <conditionalFormatting sqref="B30:C32 H30:I32 B33:I33 B34:C34 H34:I34">
    <cfRule type="expression" dxfId="4" priority="1">
      <formula>ISEVEN($A30)</formula>
    </cfRule>
  </conditionalFormatting>
  <conditionalFormatting sqref="B13:I18 B19:D20 H19:I20 B21:I26 B27:D27 H27:I27">
    <cfRule type="expression" dxfId="3" priority="2">
      <formula>ISEVEN($A13)</formula>
    </cfRule>
  </conditionalFormatting>
  <hyperlinks>
    <hyperlink ref="D62" r:id="rId1" xr:uid="{00000000-0004-0000-0100-000000000000}"/>
    <hyperlink ref="D56" r:id="rId2" xr:uid="{00000000-0004-0000-0100-000001000000}"/>
    <hyperlink ref="D48" r:id="rId3" xr:uid="{4918B5DC-31CB-4B96-8017-17CC73C6109C}"/>
  </hyperlinks>
  <pageMargins left="0.35" right="0.16" top="0.46" bottom="0.34" header="0.3" footer="0.16"/>
  <pageSetup paperSize="9" fitToHeight="0" orientation="portrait" horizontalDpi="300" verticalDpi="300"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H43"/>
  <sheetViews>
    <sheetView showGridLines="0" showRowColHeaders="0" zoomScale="85" zoomScaleNormal="85" workbookViewId="0">
      <selection activeCell="P54" sqref="J1:P1048576"/>
    </sheetView>
  </sheetViews>
  <sheetFormatPr defaultColWidth="0" defaultRowHeight="15.75"/>
  <cols>
    <col min="1" max="2" width="4.75" style="136" customWidth="1"/>
    <col min="3" max="3" width="37.625" style="136" customWidth="1"/>
    <col min="4" max="4" width="30.375" style="136" customWidth="1"/>
    <col min="5" max="5" width="3.625" style="136" customWidth="1"/>
    <col min="6" max="6" width="33.5" style="136" customWidth="1"/>
    <col min="7" max="7" width="15.875" style="136" customWidth="1"/>
    <col min="8" max="8" width="2.5" style="136" customWidth="1"/>
    <col min="9" max="16384" width="9" style="136" hidden="1"/>
  </cols>
  <sheetData>
    <row r="1" spans="1:7" ht="33.75" customHeight="1">
      <c r="A1" s="539" t="s">
        <v>117</v>
      </c>
      <c r="B1" s="539"/>
      <c r="C1" s="539"/>
      <c r="D1" s="539"/>
      <c r="E1" s="539"/>
      <c r="F1" s="539"/>
      <c r="G1" s="539"/>
    </row>
    <row r="2" spans="1:7" ht="16.5" customHeight="1">
      <c r="A2" s="137"/>
      <c r="B2" s="137"/>
      <c r="C2" s="138"/>
      <c r="D2" s="139"/>
      <c r="E2" s="139" t="s">
        <v>118</v>
      </c>
      <c r="F2" s="540" t="str">
        <f>IF(jigyousyo1="","",jigyousyo1&amp;jigyousyo2)</f>
        <v/>
      </c>
      <c r="G2" s="540"/>
    </row>
    <row r="3" spans="1:7" ht="3.75" customHeight="1">
      <c r="C3" s="140"/>
      <c r="D3" s="140"/>
      <c r="E3" s="140"/>
      <c r="F3" s="140"/>
      <c r="G3" s="140"/>
    </row>
    <row r="4" spans="1:7" s="143" customFormat="1" ht="19.5">
      <c r="A4" s="141"/>
      <c r="B4" s="142" t="s">
        <v>119</v>
      </c>
      <c r="C4" s="141" t="s">
        <v>120</v>
      </c>
      <c r="D4" s="541" t="s">
        <v>121</v>
      </c>
      <c r="E4" s="542"/>
      <c r="F4" s="543"/>
      <c r="G4" s="141" t="s">
        <v>122</v>
      </c>
    </row>
    <row r="5" spans="1:7" ht="108.75" customHeight="1">
      <c r="A5" s="144"/>
      <c r="B5" s="440" t="s">
        <v>797</v>
      </c>
      <c r="C5" s="145" t="s">
        <v>124</v>
      </c>
      <c r="D5" s="544" t="s">
        <v>125</v>
      </c>
      <c r="E5" s="545"/>
      <c r="F5" s="546"/>
      <c r="G5" s="146" t="s">
        <v>126</v>
      </c>
    </row>
    <row r="6" spans="1:7" ht="90" customHeight="1">
      <c r="A6" s="147">
        <v>1</v>
      </c>
      <c r="B6" s="440" t="s">
        <v>123</v>
      </c>
      <c r="C6" s="148" t="s">
        <v>127</v>
      </c>
      <c r="D6" s="544" t="s">
        <v>128</v>
      </c>
      <c r="E6" s="545"/>
      <c r="F6" s="546"/>
      <c r="G6" s="148" t="s">
        <v>129</v>
      </c>
    </row>
    <row r="7" spans="1:7" ht="31.5">
      <c r="A7" s="147">
        <v>2</v>
      </c>
      <c r="B7" s="440" t="s">
        <v>123</v>
      </c>
      <c r="C7" s="148" t="s">
        <v>130</v>
      </c>
      <c r="D7" s="533" t="s">
        <v>131</v>
      </c>
      <c r="E7" s="534"/>
      <c r="F7" s="535"/>
      <c r="G7" s="275" t="s">
        <v>132</v>
      </c>
    </row>
    <row r="8" spans="1:7" ht="26.25" customHeight="1">
      <c r="A8" s="150">
        <v>3</v>
      </c>
      <c r="B8" s="441" t="s">
        <v>797</v>
      </c>
      <c r="C8" s="151" t="s">
        <v>133</v>
      </c>
      <c r="D8" s="151"/>
      <c r="E8" s="151"/>
      <c r="F8" s="151"/>
      <c r="G8" s="152"/>
    </row>
    <row r="9" spans="1:7" ht="93" customHeight="1">
      <c r="A9" s="153"/>
      <c r="B9" s="440" t="s">
        <v>797</v>
      </c>
      <c r="C9" s="149" t="s">
        <v>134</v>
      </c>
      <c r="D9" s="544" t="s">
        <v>135</v>
      </c>
      <c r="E9" s="545"/>
      <c r="F9" s="546"/>
      <c r="G9" s="148" t="s">
        <v>136</v>
      </c>
    </row>
    <row r="10" spans="1:7" ht="107.25" customHeight="1">
      <c r="A10" s="153"/>
      <c r="B10" s="547" t="s">
        <v>797</v>
      </c>
      <c r="C10" s="146" t="s">
        <v>137</v>
      </c>
      <c r="D10" s="550" t="s">
        <v>138</v>
      </c>
      <c r="E10" s="551"/>
      <c r="F10" s="552"/>
      <c r="G10" s="553" t="s">
        <v>139</v>
      </c>
    </row>
    <row r="11" spans="1:7" ht="20.25" customHeight="1">
      <c r="A11" s="153"/>
      <c r="B11" s="548"/>
      <c r="C11" s="154" t="s">
        <v>140</v>
      </c>
      <c r="D11" s="536" t="s">
        <v>141</v>
      </c>
      <c r="E11" s="537"/>
      <c r="F11" s="538"/>
      <c r="G11" s="554"/>
    </row>
    <row r="12" spans="1:7" ht="25.5" customHeight="1">
      <c r="A12" s="153"/>
      <c r="B12" s="549"/>
      <c r="C12" s="155" t="s">
        <v>142</v>
      </c>
      <c r="D12" s="156">
        <f>nendo3_1</f>
        <v>45017</v>
      </c>
      <c r="E12" s="157" t="s">
        <v>26</v>
      </c>
      <c r="F12" s="158">
        <f>nendo3_2</f>
        <v>46112</v>
      </c>
      <c r="G12" s="555"/>
    </row>
    <row r="13" spans="1:7" ht="149.25" customHeight="1">
      <c r="A13" s="153"/>
      <c r="B13" s="547" t="s">
        <v>797</v>
      </c>
      <c r="C13" s="553" t="s">
        <v>143</v>
      </c>
      <c r="D13" s="550" t="s">
        <v>144</v>
      </c>
      <c r="E13" s="551"/>
      <c r="F13" s="552"/>
      <c r="G13" s="553" t="s">
        <v>145</v>
      </c>
    </row>
    <row r="14" spans="1:7" ht="18" customHeight="1">
      <c r="A14" s="153"/>
      <c r="B14" s="548"/>
      <c r="C14" s="554"/>
      <c r="D14" s="536" t="s">
        <v>146</v>
      </c>
      <c r="E14" s="537"/>
      <c r="F14" s="538"/>
      <c r="G14" s="554"/>
    </row>
    <row r="15" spans="1:7" ht="20.25" customHeight="1">
      <c r="A15" s="153"/>
      <c r="B15" s="548"/>
      <c r="C15" s="554"/>
      <c r="D15" s="536" t="s">
        <v>147</v>
      </c>
      <c r="E15" s="537"/>
      <c r="F15" s="538"/>
      <c r="G15" s="554"/>
    </row>
    <row r="16" spans="1:7" ht="22.5" customHeight="1">
      <c r="A16" s="153"/>
      <c r="B16" s="548"/>
      <c r="C16" s="554"/>
      <c r="D16" s="159">
        <f>nendo1_1</f>
        <v>45748</v>
      </c>
      <c r="E16" s="160" t="s">
        <v>26</v>
      </c>
      <c r="F16" s="161">
        <f>nendo1_2</f>
        <v>46112</v>
      </c>
      <c r="G16" s="554"/>
    </row>
    <row r="17" spans="1:7" ht="20.25" customHeight="1">
      <c r="A17" s="153"/>
      <c r="B17" s="548"/>
      <c r="C17" s="154" t="s">
        <v>140</v>
      </c>
      <c r="D17" s="556" t="str">
        <f>IF(nendojime=simebi,"","※給与締切日により確認する場合は以下の期間")</f>
        <v/>
      </c>
      <c r="E17" s="557"/>
      <c r="F17" s="558"/>
      <c r="G17" s="554"/>
    </row>
    <row r="18" spans="1:7" ht="22.5" customHeight="1">
      <c r="A18" s="153"/>
      <c r="B18" s="549"/>
      <c r="C18" s="155" t="s">
        <v>148</v>
      </c>
      <c r="D18" s="156" t="str">
        <f>IF(nendojime=simebi,"",simebi_1)</f>
        <v/>
      </c>
      <c r="E18" s="157" t="str">
        <f>IF(nendojime=simebi,"","~")</f>
        <v/>
      </c>
      <c r="F18" s="158" t="str">
        <f>IF(nendojime=simebi,"",simebi_2)</f>
        <v/>
      </c>
      <c r="G18" s="555"/>
    </row>
    <row r="19" spans="1:7" ht="219.75" customHeight="1">
      <c r="A19" s="153"/>
      <c r="B19" s="547" t="s">
        <v>797</v>
      </c>
      <c r="C19" s="146" t="s">
        <v>149</v>
      </c>
      <c r="D19" s="550" t="s">
        <v>150</v>
      </c>
      <c r="E19" s="551"/>
      <c r="F19" s="552"/>
      <c r="G19" s="553" t="s">
        <v>151</v>
      </c>
    </row>
    <row r="20" spans="1:7" ht="20.25" customHeight="1">
      <c r="A20" s="153"/>
      <c r="B20" s="548"/>
      <c r="C20" s="154"/>
      <c r="D20" s="536" t="s">
        <v>147</v>
      </c>
      <c r="E20" s="537"/>
      <c r="F20" s="538"/>
      <c r="G20" s="554"/>
    </row>
    <row r="21" spans="1:7" ht="20.25" customHeight="1">
      <c r="A21" s="153"/>
      <c r="B21" s="548"/>
      <c r="C21" s="154"/>
      <c r="D21" s="159">
        <f>nendo1_1</f>
        <v>45748</v>
      </c>
      <c r="E21" s="160" t="s">
        <v>26</v>
      </c>
      <c r="F21" s="161">
        <f>nendo1_2</f>
        <v>46112</v>
      </c>
      <c r="G21" s="554"/>
    </row>
    <row r="22" spans="1:7" ht="20.25" customHeight="1">
      <c r="A22" s="153"/>
      <c r="B22" s="548"/>
      <c r="C22" s="154" t="s">
        <v>140</v>
      </c>
      <c r="D22" s="556" t="str">
        <f>IF(nendojime=simebi,"","※給与締切日により確認する場合は以下の期間")</f>
        <v/>
      </c>
      <c r="E22" s="557"/>
      <c r="F22" s="558"/>
      <c r="G22" s="554"/>
    </row>
    <row r="23" spans="1:7" ht="20.25" customHeight="1">
      <c r="A23" s="153"/>
      <c r="B23" s="549"/>
      <c r="C23" s="155" t="s">
        <v>152</v>
      </c>
      <c r="D23" s="156" t="str">
        <f>IF(nendojime=simebi,"",simebi_1)</f>
        <v/>
      </c>
      <c r="E23" s="157" t="str">
        <f>IF(nendojime=simebi,"","~")</f>
        <v/>
      </c>
      <c r="F23" s="158" t="str">
        <f>IF(nendojime=simebi,"",simebi_2)</f>
        <v/>
      </c>
      <c r="G23" s="555"/>
    </row>
    <row r="24" spans="1:7" ht="180" customHeight="1">
      <c r="A24" s="162"/>
      <c r="B24" s="547" t="s">
        <v>798</v>
      </c>
      <c r="C24" s="146" t="s">
        <v>153</v>
      </c>
      <c r="D24" s="550" t="s">
        <v>154</v>
      </c>
      <c r="E24" s="551"/>
      <c r="F24" s="552"/>
      <c r="G24" s="553" t="s">
        <v>155</v>
      </c>
    </row>
    <row r="25" spans="1:7" ht="20.25" customHeight="1">
      <c r="A25" s="153"/>
      <c r="B25" s="548"/>
      <c r="C25" s="154" t="s">
        <v>140</v>
      </c>
      <c r="D25" s="536" t="s">
        <v>141</v>
      </c>
      <c r="E25" s="537"/>
      <c r="F25" s="538"/>
      <c r="G25" s="554"/>
    </row>
    <row r="26" spans="1:7" ht="25.5" customHeight="1">
      <c r="A26" s="153"/>
      <c r="B26" s="548"/>
      <c r="C26" s="554" t="s">
        <v>156</v>
      </c>
      <c r="D26" s="159">
        <f>nendo3_1</f>
        <v>45017</v>
      </c>
      <c r="E26" s="160" t="s">
        <v>26</v>
      </c>
      <c r="F26" s="161">
        <f>nendo3_2</f>
        <v>46112</v>
      </c>
      <c r="G26" s="554"/>
    </row>
    <row r="27" spans="1:7" ht="14.25" customHeight="1">
      <c r="A27" s="153"/>
      <c r="B27" s="549"/>
      <c r="C27" s="555"/>
      <c r="D27" s="156"/>
      <c r="E27" s="157"/>
      <c r="F27" s="158"/>
      <c r="G27" s="555"/>
    </row>
    <row r="28" spans="1:7" ht="195.75" customHeight="1">
      <c r="A28" s="562">
        <v>4</v>
      </c>
      <c r="B28" s="547" t="s">
        <v>797</v>
      </c>
      <c r="C28" s="146" t="s">
        <v>157</v>
      </c>
      <c r="D28" s="550" t="s">
        <v>158</v>
      </c>
      <c r="E28" s="551"/>
      <c r="F28" s="552"/>
      <c r="G28" s="553" t="s">
        <v>159</v>
      </c>
    </row>
    <row r="29" spans="1:7" ht="134.25" customHeight="1">
      <c r="A29" s="563"/>
      <c r="B29" s="548"/>
      <c r="C29" s="154" t="s">
        <v>160</v>
      </c>
      <c r="D29" s="163"/>
      <c r="F29" s="164"/>
      <c r="G29" s="565"/>
    </row>
    <row r="30" spans="1:7" ht="82.5" customHeight="1">
      <c r="A30" s="563"/>
      <c r="B30" s="548"/>
      <c r="C30" s="154" t="s">
        <v>161</v>
      </c>
      <c r="D30" s="163"/>
      <c r="F30" s="164"/>
      <c r="G30" s="565"/>
    </row>
    <row r="31" spans="1:7" ht="47.25" customHeight="1">
      <c r="A31" s="564"/>
      <c r="B31" s="549"/>
      <c r="C31" s="155" t="s">
        <v>162</v>
      </c>
      <c r="D31" s="567" t="s">
        <v>163</v>
      </c>
      <c r="E31" s="568"/>
      <c r="F31" s="569"/>
      <c r="G31" s="566"/>
    </row>
    <row r="32" spans="1:7" ht="38.25" customHeight="1">
      <c r="A32" s="165">
        <v>5</v>
      </c>
      <c r="B32" s="440" t="s">
        <v>797</v>
      </c>
      <c r="C32" s="155" t="s">
        <v>164</v>
      </c>
      <c r="D32" s="166"/>
      <c r="E32" s="167"/>
      <c r="F32" s="168"/>
      <c r="G32" s="570" t="s">
        <v>132</v>
      </c>
    </row>
    <row r="33" spans="1:7" ht="38.25" customHeight="1">
      <c r="A33" s="165">
        <v>6</v>
      </c>
      <c r="B33" s="440" t="s">
        <v>797</v>
      </c>
      <c r="C33" s="155" t="s">
        <v>165</v>
      </c>
      <c r="D33" s="544" t="s">
        <v>166</v>
      </c>
      <c r="E33" s="545"/>
      <c r="F33" s="546"/>
      <c r="G33" s="565"/>
    </row>
    <row r="34" spans="1:7" ht="38.25" customHeight="1">
      <c r="A34" s="165">
        <v>7</v>
      </c>
      <c r="B34" s="440" t="s">
        <v>797</v>
      </c>
      <c r="C34" s="155" t="s">
        <v>167</v>
      </c>
      <c r="D34" s="169"/>
      <c r="E34" s="170"/>
      <c r="F34" s="171"/>
      <c r="G34" s="565"/>
    </row>
    <row r="35" spans="1:7" ht="38.25" customHeight="1">
      <c r="A35" s="165">
        <v>8</v>
      </c>
      <c r="B35" s="440" t="s">
        <v>797</v>
      </c>
      <c r="C35" s="155" t="s">
        <v>168</v>
      </c>
      <c r="D35" s="544" t="s">
        <v>169</v>
      </c>
      <c r="E35" s="545"/>
      <c r="F35" s="546"/>
      <c r="G35" s="565"/>
    </row>
    <row r="36" spans="1:7" ht="38.25" customHeight="1">
      <c r="A36" s="165">
        <v>9</v>
      </c>
      <c r="B36" s="440" t="s">
        <v>797</v>
      </c>
      <c r="C36" s="155" t="s">
        <v>170</v>
      </c>
      <c r="D36" s="169"/>
      <c r="E36" s="170"/>
      <c r="F36" s="171"/>
      <c r="G36" s="565"/>
    </row>
    <row r="37" spans="1:7" ht="38.25" customHeight="1">
      <c r="A37" s="165">
        <v>10</v>
      </c>
      <c r="B37" s="440" t="s">
        <v>797</v>
      </c>
      <c r="C37" s="155" t="s">
        <v>171</v>
      </c>
      <c r="D37" s="169"/>
      <c r="E37" s="170"/>
      <c r="F37" s="171"/>
      <c r="G37" s="565"/>
    </row>
    <row r="38" spans="1:7" ht="38.25" customHeight="1">
      <c r="A38" s="165">
        <v>11</v>
      </c>
      <c r="B38" s="440" t="s">
        <v>797</v>
      </c>
      <c r="C38" s="155" t="s">
        <v>172</v>
      </c>
      <c r="D38" s="169"/>
      <c r="E38" s="170"/>
      <c r="F38" s="171"/>
      <c r="G38" s="566"/>
    </row>
    <row r="39" spans="1:7" ht="118.5" customHeight="1">
      <c r="A39" s="165">
        <v>12</v>
      </c>
      <c r="B39" s="442" t="s">
        <v>797</v>
      </c>
      <c r="C39" s="148" t="s">
        <v>173</v>
      </c>
      <c r="D39" s="559" t="s">
        <v>174</v>
      </c>
      <c r="E39" s="560"/>
      <c r="F39" s="561"/>
      <c r="G39" s="155" t="s">
        <v>175</v>
      </c>
    </row>
    <row r="40" spans="1:7" ht="18.75" customHeight="1"/>
    <row r="41" spans="1:7" ht="18.75" customHeight="1"/>
    <row r="43" spans="1:7" ht="18.75" customHeight="1"/>
  </sheetData>
  <sheetProtection sheet="1" selectLockedCells="1"/>
  <mergeCells count="37">
    <mergeCell ref="D39:F39"/>
    <mergeCell ref="A28:A31"/>
    <mergeCell ref="B28:B31"/>
    <mergeCell ref="D28:F28"/>
    <mergeCell ref="G28:G31"/>
    <mergeCell ref="D31:F31"/>
    <mergeCell ref="G32:G38"/>
    <mergeCell ref="D33:F33"/>
    <mergeCell ref="D35:F35"/>
    <mergeCell ref="D22:F22"/>
    <mergeCell ref="B13:B18"/>
    <mergeCell ref="C13:C16"/>
    <mergeCell ref="D13:F13"/>
    <mergeCell ref="G13:G18"/>
    <mergeCell ref="D15:F15"/>
    <mergeCell ref="D14:F14"/>
    <mergeCell ref="B24:B27"/>
    <mergeCell ref="D24:F24"/>
    <mergeCell ref="G24:G27"/>
    <mergeCell ref="D25:F25"/>
    <mergeCell ref="C26:C27"/>
    <mergeCell ref="D7:F7"/>
    <mergeCell ref="D20:F20"/>
    <mergeCell ref="A1:G1"/>
    <mergeCell ref="F2:G2"/>
    <mergeCell ref="D4:F4"/>
    <mergeCell ref="D5:F5"/>
    <mergeCell ref="D6:F6"/>
    <mergeCell ref="D9:F9"/>
    <mergeCell ref="B10:B12"/>
    <mergeCell ref="D10:F10"/>
    <mergeCell ref="G10:G12"/>
    <mergeCell ref="D11:F11"/>
    <mergeCell ref="D17:F17"/>
    <mergeCell ref="B19:B23"/>
    <mergeCell ref="D19:F19"/>
    <mergeCell ref="G19:G23"/>
  </mergeCells>
  <phoneticPr fontId="3"/>
  <dataValidations count="2">
    <dataValidation type="list" allowBlank="1" showInputMessage="1" showErrorMessage="1" sqref="B5:B9 B32:B39 B10:B12 B13:B18 B24:B27 B28:B31" xr:uid="{B8FBB1DF-82DA-4DD7-819E-B89E0A1FA913}">
      <formula1>"□,☑"</formula1>
    </dataValidation>
    <dataValidation type="list" allowBlank="1" showInputMessage="1" showErrorMessage="1" sqref="B19:B23" xr:uid="{132F0477-DC55-4D65-B21F-92D5B5B64D7E}">
      <formula1>"□、☑"</formula1>
    </dataValidation>
  </dataValidations>
  <pageMargins left="0.4" right="0.16" top="0.43307086614173229" bottom="0.35433070866141736" header="0.31496062992125984" footer="0.19685039370078741"/>
  <pageSetup paperSize="9" scale="75" fitToHeight="0" orientation="portrait" r:id="rId1"/>
  <headerFooter>
    <oddHeader xml:space="preserve">&amp;R別紙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408"/>
  <sheetViews>
    <sheetView topLeftCell="A9" zoomScaleNormal="100" workbookViewId="0">
      <selection activeCell="P63" sqref="P63:AB63"/>
    </sheetView>
  </sheetViews>
  <sheetFormatPr defaultColWidth="2.5" defaultRowHeight="12" customHeight="1"/>
  <cols>
    <col min="1" max="8" width="2.875" style="64" bestFit="1" customWidth="1"/>
    <col min="9" max="9" width="3.125" style="64" bestFit="1" customWidth="1"/>
    <col min="10" max="30" width="2.875" style="64" bestFit="1" customWidth="1"/>
    <col min="31" max="31" width="3.875" style="64" bestFit="1" customWidth="1"/>
    <col min="32" max="32" width="2.5" style="64" bestFit="1"/>
    <col min="33" max="16384" width="2.5" style="64"/>
  </cols>
  <sheetData>
    <row r="1" spans="1:30" ht="15" customHeight="1">
      <c r="A1" s="635" t="s">
        <v>176</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row>
    <row r="2" spans="1:30" ht="15" customHeight="1">
      <c r="A2" s="636" t="s">
        <v>177</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row>
    <row r="3" spans="1:30" ht="15" customHeight="1">
      <c r="A3" s="577"/>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9"/>
    </row>
    <row r="4" spans="1:30" ht="15" customHeight="1">
      <c r="A4" s="637" t="s">
        <v>178</v>
      </c>
      <c r="B4" s="638"/>
      <c r="C4" s="638"/>
      <c r="D4" s="638"/>
      <c r="E4" s="638"/>
      <c r="F4" s="638"/>
      <c r="G4" s="638"/>
      <c r="H4" s="638"/>
      <c r="I4" s="638"/>
      <c r="J4" s="638"/>
      <c r="K4" s="638"/>
      <c r="L4" s="638"/>
      <c r="M4" s="638"/>
      <c r="N4" s="638"/>
      <c r="O4" s="638"/>
      <c r="P4" s="638"/>
      <c r="Q4" s="638"/>
      <c r="R4" s="638"/>
      <c r="S4" s="638"/>
      <c r="T4" s="638"/>
      <c r="U4" s="638"/>
      <c r="V4" s="638"/>
      <c r="W4" s="638"/>
      <c r="X4" s="638"/>
      <c r="Y4" s="638"/>
      <c r="Z4" s="638"/>
      <c r="AA4" s="638"/>
      <c r="AB4" s="638"/>
      <c r="AC4" s="638"/>
      <c r="AD4" s="639"/>
    </row>
    <row r="5" spans="1:30" ht="15" customHeight="1">
      <c r="A5" s="580"/>
      <c r="B5" s="581"/>
      <c r="C5" s="581"/>
      <c r="D5" s="581"/>
      <c r="E5" s="581"/>
      <c r="F5" s="581"/>
      <c r="G5" s="581"/>
      <c r="H5" s="581"/>
      <c r="I5" s="581"/>
      <c r="J5" s="581"/>
      <c r="K5" s="581"/>
      <c r="L5" s="581"/>
      <c r="M5" s="581"/>
      <c r="N5" s="581"/>
      <c r="O5" s="581"/>
      <c r="P5" s="581"/>
      <c r="Q5" s="581"/>
      <c r="R5" s="581"/>
      <c r="S5" s="581"/>
      <c r="T5" s="581"/>
      <c r="U5" s="581"/>
      <c r="V5" s="581"/>
      <c r="W5" s="581"/>
      <c r="X5" s="581"/>
      <c r="Y5" s="581"/>
      <c r="Z5" s="581"/>
      <c r="AA5" s="581"/>
      <c r="AB5" s="581"/>
      <c r="AC5" s="581"/>
      <c r="AD5" s="582"/>
    </row>
    <row r="6" spans="1:30" ht="15" customHeight="1">
      <c r="A6" s="580"/>
      <c r="B6" s="581"/>
      <c r="C6" s="581"/>
      <c r="D6" s="581"/>
      <c r="E6" s="581"/>
      <c r="F6" s="581"/>
      <c r="G6" s="581"/>
      <c r="H6" s="581"/>
      <c r="I6" s="581"/>
      <c r="J6" s="581"/>
      <c r="K6" s="581"/>
      <c r="L6" s="581"/>
      <c r="M6" s="581"/>
      <c r="N6" s="581"/>
      <c r="O6" s="581"/>
      <c r="P6" s="581"/>
      <c r="Q6" s="581"/>
      <c r="R6" s="581"/>
      <c r="S6" s="581"/>
      <c r="T6" s="581"/>
      <c r="U6" s="581"/>
      <c r="V6" s="581"/>
      <c r="W6" s="581"/>
      <c r="X6" s="581"/>
      <c r="Y6" s="581"/>
      <c r="Z6" s="581"/>
      <c r="AA6" s="581"/>
      <c r="AB6" s="581"/>
      <c r="AC6" s="581"/>
      <c r="AD6" s="582"/>
    </row>
    <row r="7" spans="1:30" ht="15" customHeight="1">
      <c r="A7" s="580"/>
      <c r="B7" s="581"/>
      <c r="C7" s="581"/>
      <c r="D7" s="581"/>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2"/>
    </row>
    <row r="8" spans="1:30" ht="15" customHeight="1">
      <c r="A8" s="267"/>
      <c r="B8" s="269"/>
      <c r="C8" s="269"/>
      <c r="D8" s="269"/>
      <c r="E8" s="269"/>
      <c r="F8" s="269"/>
      <c r="G8" s="269"/>
      <c r="H8" s="269"/>
      <c r="I8" s="269"/>
      <c r="J8" s="269"/>
      <c r="K8" s="269"/>
      <c r="L8" s="269"/>
      <c r="M8" s="269"/>
      <c r="N8" s="269"/>
      <c r="O8" s="269"/>
      <c r="P8" s="269"/>
      <c r="Q8" s="269"/>
      <c r="R8" s="269"/>
      <c r="S8" s="269"/>
      <c r="T8" s="269" t="s">
        <v>179</v>
      </c>
      <c r="U8" s="269"/>
      <c r="V8" s="650" t="str">
        <f>IF(sinseibi="",day_kari,sinseibi)</f>
        <v>　　年　 　 月　  　日</v>
      </c>
      <c r="W8" s="650"/>
      <c r="X8" s="650"/>
      <c r="Y8" s="650"/>
      <c r="Z8" s="650"/>
      <c r="AA8" s="650"/>
      <c r="AB8" s="650"/>
      <c r="AC8" s="650"/>
      <c r="AD8" s="63"/>
    </row>
    <row r="9" spans="1:30" ht="15" customHeight="1">
      <c r="A9" s="580"/>
      <c r="B9" s="581"/>
      <c r="C9" s="581"/>
      <c r="D9" s="581"/>
      <c r="E9" s="581"/>
      <c r="F9" s="581"/>
      <c r="G9" s="581"/>
      <c r="H9" s="581"/>
      <c r="I9" s="581"/>
      <c r="J9" s="581"/>
      <c r="K9" s="581"/>
      <c r="L9" s="581"/>
      <c r="M9" s="581"/>
      <c r="N9" s="581"/>
      <c r="O9" s="581"/>
      <c r="P9" s="581"/>
      <c r="Q9" s="581"/>
      <c r="R9" s="581"/>
      <c r="S9" s="581"/>
      <c r="T9" s="581"/>
      <c r="U9" s="581"/>
      <c r="V9" s="581"/>
      <c r="W9" s="581"/>
      <c r="X9" s="581"/>
      <c r="Y9" s="581"/>
      <c r="Z9" s="581"/>
      <c r="AA9" s="581"/>
      <c r="AB9" s="581"/>
      <c r="AC9" s="581"/>
      <c r="AD9" s="582"/>
    </row>
    <row r="10" spans="1:30" ht="15" customHeight="1">
      <c r="A10" s="580" t="s">
        <v>180</v>
      </c>
      <c r="B10" s="581"/>
      <c r="C10" s="581"/>
      <c r="D10" s="581"/>
      <c r="E10" s="581"/>
      <c r="F10" s="581"/>
      <c r="G10" s="581"/>
      <c r="H10" s="581"/>
      <c r="I10" s="581"/>
      <c r="J10" s="581"/>
      <c r="K10" s="581"/>
      <c r="L10" s="581"/>
      <c r="M10" s="581"/>
      <c r="N10" s="581"/>
      <c r="O10" s="581"/>
      <c r="P10" s="581"/>
      <c r="Q10" s="581"/>
      <c r="R10" s="581"/>
      <c r="S10" s="581"/>
      <c r="T10" s="581"/>
      <c r="U10" s="581"/>
      <c r="V10" s="581"/>
      <c r="W10" s="581"/>
      <c r="X10" s="581"/>
      <c r="Y10" s="581"/>
      <c r="Z10" s="581"/>
      <c r="AA10" s="581"/>
      <c r="AB10" s="581"/>
      <c r="AC10" s="581"/>
      <c r="AD10" s="582"/>
    </row>
    <row r="11" spans="1:30" ht="15" customHeight="1">
      <c r="A11" s="580"/>
      <c r="B11" s="581"/>
      <c r="C11" s="581"/>
      <c r="D11" s="581"/>
      <c r="E11" s="581"/>
      <c r="F11" s="581"/>
      <c r="G11" s="581"/>
      <c r="H11" s="581"/>
      <c r="I11" s="581"/>
      <c r="J11" s="581"/>
      <c r="K11" s="581"/>
      <c r="L11" s="581"/>
      <c r="M11" s="581"/>
      <c r="N11" s="581"/>
      <c r="O11" s="581"/>
      <c r="P11" s="581"/>
      <c r="Q11" s="581"/>
      <c r="R11" s="581"/>
      <c r="S11" s="581"/>
      <c r="T11" s="581"/>
      <c r="U11" s="581"/>
      <c r="V11" s="581"/>
      <c r="W11" s="581"/>
      <c r="X11" s="581"/>
      <c r="Y11" s="581"/>
      <c r="Z11" s="581"/>
      <c r="AA11" s="581"/>
      <c r="AB11" s="581"/>
      <c r="AC11" s="581"/>
      <c r="AD11" s="582"/>
    </row>
    <row r="12" spans="1:30" ht="15" customHeight="1">
      <c r="A12" s="580"/>
      <c r="B12" s="581"/>
      <c r="C12" s="581"/>
      <c r="D12" s="581"/>
      <c r="E12" s="581"/>
      <c r="F12" s="581"/>
      <c r="G12" s="581"/>
      <c r="H12" s="581"/>
      <c r="I12" s="581"/>
      <c r="J12" s="581"/>
      <c r="K12" s="581"/>
      <c r="L12" s="581"/>
      <c r="M12" s="581"/>
      <c r="N12" s="581"/>
      <c r="O12" s="581"/>
      <c r="P12" s="581"/>
      <c r="Q12" s="581"/>
      <c r="R12" s="581"/>
      <c r="S12" s="581"/>
      <c r="T12" s="581"/>
      <c r="U12" s="581"/>
      <c r="V12" s="581"/>
      <c r="W12" s="581"/>
      <c r="X12" s="581"/>
      <c r="Y12" s="581"/>
      <c r="Z12" s="581"/>
      <c r="AA12" s="581"/>
      <c r="AB12" s="581"/>
      <c r="AC12" s="581"/>
      <c r="AD12" s="582"/>
    </row>
    <row r="13" spans="1:30" ht="15" customHeight="1">
      <c r="A13" s="1"/>
      <c r="N13" s="640" t="str">
        <f>"事業主の氏名又は名称　　"&amp;jigyousyo1</f>
        <v>事業主の氏名又は名称　　</v>
      </c>
      <c r="O13" s="640"/>
      <c r="P13" s="640"/>
      <c r="Q13" s="640"/>
      <c r="R13" s="640"/>
      <c r="S13" s="640"/>
      <c r="T13" s="640"/>
      <c r="U13" s="640"/>
      <c r="V13" s="640"/>
      <c r="W13" s="640"/>
      <c r="X13" s="640"/>
      <c r="Y13" s="640"/>
      <c r="Z13" s="640"/>
      <c r="AA13" s="640"/>
      <c r="AB13" s="640"/>
      <c r="AC13" s="640"/>
      <c r="AD13" s="641"/>
    </row>
    <row r="14" spans="1:30" ht="15" customHeight="1">
      <c r="A14" s="1"/>
      <c r="T14" s="642" t="str">
        <f>IF(jigyousyo2="","",jigyousyo2)</f>
        <v/>
      </c>
      <c r="U14" s="642"/>
      <c r="V14" s="642"/>
      <c r="W14" s="642"/>
      <c r="X14" s="642"/>
      <c r="Y14" s="642"/>
      <c r="Z14" s="642"/>
      <c r="AA14" s="642"/>
      <c r="AB14" s="642"/>
      <c r="AC14" s="642"/>
      <c r="AD14" s="643"/>
    </row>
    <row r="15" spans="1:30" ht="15" customHeight="1">
      <c r="A15" s="1"/>
      <c r="T15" s="269" t="s">
        <v>181</v>
      </c>
      <c r="V15" s="644"/>
      <c r="W15" s="644"/>
      <c r="X15" s="644"/>
      <c r="Y15" s="644"/>
      <c r="Z15" s="644"/>
      <c r="AA15" s="644"/>
      <c r="AB15" s="644"/>
      <c r="AC15" s="644"/>
      <c r="AD15" s="645"/>
    </row>
    <row r="16" spans="1:30" ht="15" customHeight="1">
      <c r="A16" s="1"/>
      <c r="T16" s="267" t="s">
        <v>182</v>
      </c>
      <c r="V16" s="644"/>
      <c r="W16" s="644"/>
      <c r="X16" s="644"/>
      <c r="Y16" s="644"/>
      <c r="Z16" s="644"/>
      <c r="AA16" s="644"/>
      <c r="AB16" s="644"/>
      <c r="AC16" s="644"/>
      <c r="AD16" s="645"/>
    </row>
    <row r="17" spans="1:30" ht="15" customHeight="1">
      <c r="A17" s="267"/>
      <c r="B17" s="269"/>
      <c r="C17" s="269"/>
      <c r="D17" s="269"/>
      <c r="E17" s="269"/>
      <c r="F17" s="269"/>
      <c r="G17" s="269"/>
      <c r="H17" s="269"/>
      <c r="I17" s="269"/>
      <c r="J17" s="269"/>
      <c r="K17" s="269"/>
      <c r="L17" s="269"/>
      <c r="M17" s="269"/>
      <c r="N17" s="269"/>
      <c r="O17" s="269"/>
      <c r="P17" s="269"/>
      <c r="Q17" s="269"/>
      <c r="R17" s="269"/>
      <c r="S17" s="269"/>
      <c r="T17" s="269" t="s">
        <v>183</v>
      </c>
      <c r="U17" s="270" t="s">
        <v>184</v>
      </c>
      <c r="V17" s="644"/>
      <c r="W17" s="644"/>
      <c r="X17" s="644"/>
      <c r="Y17" s="644"/>
      <c r="Z17" s="271"/>
      <c r="AA17" s="271"/>
      <c r="AB17" s="271"/>
      <c r="AC17" s="271"/>
      <c r="AD17" s="91"/>
    </row>
    <row r="18" spans="1:30" ht="15" customHeight="1">
      <c r="A18" s="267"/>
      <c r="B18" s="269"/>
      <c r="C18" s="269"/>
      <c r="D18" s="269"/>
      <c r="E18" s="269"/>
      <c r="F18" s="269"/>
      <c r="G18" s="269"/>
      <c r="H18" s="269"/>
      <c r="I18" s="269"/>
      <c r="J18" s="269"/>
      <c r="K18" s="269"/>
      <c r="L18" s="269"/>
      <c r="M18" s="269"/>
      <c r="N18" s="269"/>
      <c r="O18" s="269"/>
      <c r="P18" s="269"/>
      <c r="Q18" s="269"/>
      <c r="R18" s="269"/>
      <c r="S18" s="269"/>
      <c r="U18" s="644"/>
      <c r="V18" s="644"/>
      <c r="W18" s="644"/>
      <c r="X18" s="644"/>
      <c r="Y18" s="644"/>
      <c r="Z18" s="644"/>
      <c r="AA18" s="644"/>
      <c r="AB18" s="644"/>
      <c r="AC18" s="644"/>
      <c r="AD18" s="645"/>
    </row>
    <row r="19" spans="1:30" ht="15" customHeight="1">
      <c r="A19" s="1"/>
      <c r="U19" s="644"/>
      <c r="V19" s="644"/>
      <c r="W19" s="644"/>
      <c r="X19" s="644"/>
      <c r="Y19" s="644"/>
      <c r="Z19" s="644"/>
      <c r="AA19" s="644"/>
      <c r="AB19" s="644"/>
      <c r="AC19" s="644"/>
      <c r="AD19" s="645"/>
    </row>
    <row r="20" spans="1:30" ht="15" customHeight="1">
      <c r="A20" s="1"/>
      <c r="T20" s="269" t="s">
        <v>185</v>
      </c>
      <c r="U20" s="270"/>
      <c r="V20" s="648"/>
      <c r="W20" s="648"/>
      <c r="X20" s="648"/>
      <c r="Y20" s="648"/>
      <c r="Z20" s="648"/>
      <c r="AA20" s="648"/>
      <c r="AB20" s="648"/>
      <c r="AC20" s="648"/>
      <c r="AD20" s="649"/>
    </row>
    <row r="21" spans="1:30" ht="15" customHeight="1">
      <c r="A21" s="580"/>
      <c r="B21" s="581"/>
      <c r="C21" s="581"/>
      <c r="D21" s="581"/>
      <c r="E21" s="581"/>
      <c r="F21" s="581"/>
      <c r="G21" s="581"/>
      <c r="H21" s="581"/>
      <c r="I21" s="581"/>
      <c r="J21" s="581"/>
      <c r="K21" s="581"/>
      <c r="L21" s="581"/>
      <c r="M21" s="581"/>
      <c r="N21" s="581"/>
      <c r="O21" s="581"/>
      <c r="P21" s="581"/>
      <c r="Q21" s="581"/>
      <c r="R21" s="581"/>
      <c r="S21" s="581"/>
      <c r="T21" s="581"/>
      <c r="U21" s="581"/>
      <c r="V21" s="581"/>
      <c r="W21" s="581"/>
      <c r="X21" s="581"/>
      <c r="Y21" s="581"/>
      <c r="Z21" s="581"/>
      <c r="AA21" s="581"/>
      <c r="AB21" s="581"/>
      <c r="AC21" s="581"/>
      <c r="AD21" s="582"/>
    </row>
    <row r="22" spans="1:30" ht="15" customHeight="1">
      <c r="A22" s="580"/>
      <c r="B22" s="581"/>
      <c r="C22" s="581"/>
      <c r="D22" s="581"/>
      <c r="E22" s="581"/>
      <c r="F22" s="581"/>
      <c r="G22" s="581"/>
      <c r="H22" s="581"/>
      <c r="I22" s="581"/>
      <c r="J22" s="581"/>
      <c r="K22" s="581"/>
      <c r="L22" s="581"/>
      <c r="M22" s="581"/>
      <c r="N22" s="581"/>
      <c r="O22" s="581"/>
      <c r="P22" s="581"/>
      <c r="Q22" s="581"/>
      <c r="R22" s="581"/>
      <c r="S22" s="581"/>
      <c r="T22" s="581"/>
      <c r="U22" s="581"/>
      <c r="V22" s="581"/>
      <c r="W22" s="581"/>
      <c r="X22" s="581"/>
      <c r="Y22" s="581"/>
      <c r="Z22" s="581"/>
      <c r="AA22" s="581"/>
      <c r="AB22" s="581"/>
      <c r="AC22" s="581"/>
      <c r="AD22" s="582"/>
    </row>
    <row r="23" spans="1:30" ht="15" customHeight="1">
      <c r="A23" s="637" t="s">
        <v>186</v>
      </c>
      <c r="B23" s="638"/>
      <c r="C23" s="638"/>
      <c r="D23" s="638"/>
      <c r="E23" s="638"/>
      <c r="F23" s="638"/>
      <c r="G23" s="638"/>
      <c r="H23" s="638"/>
      <c r="I23" s="638"/>
      <c r="J23" s="638"/>
      <c r="K23" s="638"/>
      <c r="L23" s="638"/>
      <c r="M23" s="638"/>
      <c r="N23" s="638"/>
      <c r="O23" s="638"/>
      <c r="P23" s="638"/>
      <c r="Q23" s="638"/>
      <c r="R23" s="638"/>
      <c r="S23" s="638"/>
      <c r="T23" s="638"/>
      <c r="U23" s="638"/>
      <c r="V23" s="638"/>
      <c r="W23" s="638"/>
      <c r="X23" s="638"/>
      <c r="Y23" s="638"/>
      <c r="Z23" s="638"/>
      <c r="AA23" s="638"/>
      <c r="AB23" s="638"/>
      <c r="AC23" s="638"/>
      <c r="AD23" s="639"/>
    </row>
    <row r="24" spans="1:30" ht="15" customHeight="1">
      <c r="A24" s="580"/>
      <c r="B24" s="581"/>
      <c r="C24" s="581"/>
      <c r="D24" s="581"/>
      <c r="E24" s="581"/>
      <c r="F24" s="581"/>
      <c r="G24" s="581"/>
      <c r="H24" s="581"/>
      <c r="I24" s="581"/>
      <c r="J24" s="581"/>
      <c r="K24" s="581"/>
      <c r="L24" s="581"/>
      <c r="M24" s="581"/>
      <c r="N24" s="581"/>
      <c r="O24" s="581"/>
      <c r="P24" s="581"/>
      <c r="Q24" s="581"/>
      <c r="R24" s="581"/>
      <c r="S24" s="581"/>
      <c r="T24" s="581"/>
      <c r="U24" s="581"/>
      <c r="V24" s="581"/>
      <c r="W24" s="581"/>
      <c r="X24" s="581"/>
      <c r="Y24" s="581"/>
      <c r="Z24" s="581"/>
      <c r="AA24" s="581"/>
      <c r="AB24" s="581"/>
      <c r="AC24" s="581"/>
      <c r="AD24" s="582"/>
    </row>
    <row r="25" spans="1:30" ht="15" customHeight="1">
      <c r="A25" s="580"/>
      <c r="B25" s="581"/>
      <c r="C25" s="581"/>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2"/>
    </row>
    <row r="26" spans="1:30" ht="15" customHeight="1">
      <c r="A26" s="637" t="s">
        <v>187</v>
      </c>
      <c r="B26" s="638"/>
      <c r="C26" s="638"/>
      <c r="D26" s="638"/>
      <c r="E26" s="638"/>
      <c r="F26" s="638"/>
      <c r="G26" s="638"/>
      <c r="H26" s="638"/>
      <c r="I26" s="638"/>
      <c r="J26" s="638"/>
      <c r="K26" s="638"/>
      <c r="L26" s="638"/>
      <c r="M26" s="638"/>
      <c r="N26" s="638"/>
      <c r="O26" s="638"/>
      <c r="P26" s="638"/>
      <c r="Q26" s="638"/>
      <c r="R26" s="638"/>
      <c r="S26" s="638"/>
      <c r="T26" s="638"/>
      <c r="U26" s="638"/>
      <c r="V26" s="638"/>
      <c r="W26" s="638"/>
      <c r="X26" s="638"/>
      <c r="Y26" s="638"/>
      <c r="Z26" s="638"/>
      <c r="AA26" s="638"/>
      <c r="AB26" s="638"/>
      <c r="AC26" s="638"/>
      <c r="AD26" s="639"/>
    </row>
    <row r="27" spans="1:30" ht="15" customHeight="1">
      <c r="A27" s="580"/>
      <c r="B27" s="581"/>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2"/>
    </row>
    <row r="28" spans="1:30" ht="15" customHeight="1">
      <c r="A28" s="580"/>
      <c r="B28" s="581"/>
      <c r="C28" s="581"/>
      <c r="D28" s="581"/>
      <c r="E28" s="581"/>
      <c r="F28" s="581"/>
      <c r="G28" s="581"/>
      <c r="H28" s="581"/>
      <c r="I28" s="581"/>
      <c r="J28" s="581"/>
      <c r="K28" s="581"/>
      <c r="L28" s="581"/>
      <c r="M28" s="581"/>
      <c r="N28" s="581"/>
      <c r="O28" s="581"/>
      <c r="P28" s="581"/>
      <c r="Q28" s="581"/>
      <c r="R28" s="581"/>
      <c r="S28" s="581"/>
      <c r="T28" s="581"/>
      <c r="U28" s="581"/>
      <c r="V28" s="581"/>
      <c r="W28" s="581"/>
      <c r="X28" s="581"/>
      <c r="Y28" s="581"/>
      <c r="Z28" s="581"/>
      <c r="AA28" s="581"/>
      <c r="AB28" s="581"/>
      <c r="AC28" s="581"/>
      <c r="AD28" s="582"/>
    </row>
    <row r="29" spans="1:30" ht="15" customHeight="1">
      <c r="A29" s="60" t="s">
        <v>188</v>
      </c>
      <c r="B29" s="61"/>
      <c r="C29" s="61"/>
      <c r="D29" s="61"/>
      <c r="E29" s="61"/>
      <c r="F29" s="61"/>
      <c r="G29" s="61"/>
      <c r="H29" s="61"/>
      <c r="I29" s="61"/>
      <c r="J29" s="61"/>
      <c r="K29" s="61"/>
      <c r="L29" s="651">
        <f>IF(nendo3_1="","　　年　  月  　日",nendo3_1)</f>
        <v>45017</v>
      </c>
      <c r="M29" s="651"/>
      <c r="N29" s="651"/>
      <c r="O29" s="651"/>
      <c r="P29" s="651"/>
      <c r="Q29" s="651"/>
      <c r="R29" s="651"/>
      <c r="S29" s="651"/>
      <c r="T29" s="61" t="s">
        <v>189</v>
      </c>
      <c r="U29" s="61"/>
      <c r="V29" s="61"/>
      <c r="W29" s="61"/>
      <c r="X29" s="61"/>
      <c r="Y29" s="61"/>
      <c r="Z29" s="61"/>
      <c r="AA29" s="61"/>
      <c r="AB29" s="61"/>
      <c r="AC29" s="61"/>
      <c r="AD29" s="62"/>
    </row>
    <row r="30" spans="1:30" ht="15" customHeight="1">
      <c r="A30" s="60"/>
      <c r="B30" s="61"/>
      <c r="C30" s="61"/>
      <c r="D30" s="61"/>
      <c r="E30" s="61"/>
      <c r="F30" s="61"/>
      <c r="G30" s="61"/>
      <c r="H30" s="61"/>
      <c r="I30" s="61"/>
      <c r="J30" s="61"/>
      <c r="K30" s="61"/>
      <c r="L30" s="651">
        <f>IF(nendo3_2="","　　年　  月  　日",nendo3_2)</f>
        <v>46112</v>
      </c>
      <c r="M30" s="651"/>
      <c r="N30" s="651"/>
      <c r="O30" s="651"/>
      <c r="P30" s="651"/>
      <c r="Q30" s="651"/>
      <c r="R30" s="651"/>
      <c r="S30" s="651"/>
      <c r="T30" s="61" t="s">
        <v>190</v>
      </c>
      <c r="U30" s="61"/>
      <c r="V30" s="61"/>
      <c r="W30" s="61"/>
      <c r="X30" s="61"/>
      <c r="Y30" s="61"/>
      <c r="Z30" s="61"/>
      <c r="AA30" s="61"/>
      <c r="AB30" s="61"/>
      <c r="AC30" s="61"/>
      <c r="AD30" s="62"/>
    </row>
    <row r="31" spans="1:30" ht="15" customHeight="1">
      <c r="A31" s="580"/>
      <c r="B31" s="581"/>
      <c r="C31" s="581"/>
      <c r="D31" s="581"/>
      <c r="E31" s="581"/>
      <c r="F31" s="581"/>
      <c r="G31" s="581"/>
      <c r="H31" s="581"/>
      <c r="I31" s="581"/>
      <c r="J31" s="581"/>
      <c r="K31" s="581"/>
      <c r="L31" s="581"/>
      <c r="M31" s="581"/>
      <c r="N31" s="581"/>
      <c r="O31" s="581"/>
      <c r="P31" s="581"/>
      <c r="Q31" s="581"/>
      <c r="R31" s="581"/>
      <c r="S31" s="581"/>
      <c r="T31" s="581"/>
      <c r="U31" s="581"/>
      <c r="V31" s="581"/>
      <c r="W31" s="581"/>
      <c r="X31" s="581"/>
      <c r="Y31" s="581"/>
      <c r="Z31" s="581"/>
      <c r="AA31" s="581"/>
      <c r="AB31" s="581"/>
      <c r="AC31" s="581"/>
      <c r="AD31" s="582"/>
    </row>
    <row r="32" spans="1:30" ht="15" customHeight="1">
      <c r="A32" s="580"/>
      <c r="B32" s="581"/>
      <c r="C32" s="581"/>
      <c r="D32" s="581"/>
      <c r="E32" s="581"/>
      <c r="F32" s="581"/>
      <c r="G32" s="581"/>
      <c r="H32" s="581"/>
      <c r="I32" s="581"/>
      <c r="J32" s="581"/>
      <c r="K32" s="581"/>
      <c r="L32" s="581"/>
      <c r="M32" s="581"/>
      <c r="N32" s="581"/>
      <c r="O32" s="581"/>
      <c r="P32" s="581"/>
      <c r="Q32" s="581"/>
      <c r="R32" s="581"/>
      <c r="S32" s="581"/>
      <c r="T32" s="581"/>
      <c r="U32" s="581"/>
      <c r="V32" s="581"/>
      <c r="W32" s="581"/>
      <c r="X32" s="581"/>
      <c r="Y32" s="581"/>
      <c r="Z32" s="581"/>
      <c r="AA32" s="581"/>
      <c r="AB32" s="581"/>
      <c r="AC32" s="581"/>
      <c r="AD32" s="582"/>
    </row>
    <row r="33" spans="1:57" ht="15" customHeight="1">
      <c r="A33" s="1" t="s">
        <v>191</v>
      </c>
      <c r="N33" s="633"/>
      <c r="O33" s="634"/>
      <c r="P33" s="64" t="s">
        <v>192</v>
      </c>
      <c r="AD33" s="2"/>
      <c r="AE33" s="646" t="str">
        <f>IF(N33&gt;300,"【注意】常時雇用する労働者の数が300人を越える事業主は、ユースエール認定の対象外です。","")</f>
        <v/>
      </c>
      <c r="AF33" s="647"/>
      <c r="AG33" s="647"/>
      <c r="AH33" s="647"/>
      <c r="AI33" s="647"/>
      <c r="AJ33" s="647"/>
      <c r="AK33" s="647"/>
      <c r="AL33" s="647"/>
      <c r="AM33" s="647"/>
      <c r="AN33" s="647"/>
      <c r="AO33" s="647"/>
      <c r="AP33" s="647"/>
      <c r="AQ33" s="647"/>
      <c r="AR33" s="647"/>
      <c r="AS33" s="647"/>
      <c r="AT33" s="647"/>
      <c r="AU33" s="647"/>
      <c r="AV33" s="647"/>
      <c r="AW33" s="647"/>
      <c r="AX33" s="647"/>
      <c r="AY33" s="647"/>
      <c r="AZ33" s="647"/>
      <c r="BA33" s="647"/>
      <c r="BB33" s="647"/>
      <c r="BC33" s="647"/>
      <c r="BD33" s="647"/>
      <c r="BE33" s="647"/>
    </row>
    <row r="34" spans="1:57" ht="15" customHeight="1">
      <c r="A34" s="580"/>
      <c r="B34" s="581"/>
      <c r="C34" s="581"/>
      <c r="D34" s="581"/>
      <c r="E34" s="581"/>
      <c r="F34" s="581"/>
      <c r="G34" s="581"/>
      <c r="H34" s="581"/>
      <c r="I34" s="581"/>
      <c r="J34" s="581"/>
      <c r="K34" s="581"/>
      <c r="L34" s="581"/>
      <c r="M34" s="581"/>
      <c r="N34" s="581"/>
      <c r="O34" s="581"/>
      <c r="P34" s="581"/>
      <c r="Q34" s="581"/>
      <c r="R34" s="581"/>
      <c r="S34" s="581"/>
      <c r="T34" s="581"/>
      <c r="U34" s="581"/>
      <c r="V34" s="581"/>
      <c r="W34" s="581"/>
      <c r="X34" s="581"/>
      <c r="Y34" s="581"/>
      <c r="Z34" s="581"/>
      <c r="AA34" s="581"/>
      <c r="AB34" s="581"/>
      <c r="AC34" s="581"/>
      <c r="AD34" s="582"/>
      <c r="AE34" s="646"/>
      <c r="AF34" s="647"/>
      <c r="AG34" s="647"/>
      <c r="AH34" s="647"/>
      <c r="AI34" s="647"/>
      <c r="AJ34" s="647"/>
      <c r="AK34" s="647"/>
      <c r="AL34" s="647"/>
      <c r="AM34" s="647"/>
      <c r="AN34" s="647"/>
      <c r="AO34" s="647"/>
      <c r="AP34" s="647"/>
      <c r="AQ34" s="647"/>
      <c r="AR34" s="647"/>
      <c r="AS34" s="647"/>
      <c r="AT34" s="647"/>
      <c r="AU34" s="647"/>
      <c r="AV34" s="647"/>
      <c r="AW34" s="647"/>
      <c r="AX34" s="647"/>
      <c r="AY34" s="647"/>
      <c r="AZ34" s="647"/>
      <c r="BA34" s="647"/>
      <c r="BB34" s="647"/>
      <c r="BC34" s="647"/>
      <c r="BD34" s="647"/>
      <c r="BE34" s="647"/>
    </row>
    <row r="35" spans="1:57" ht="15" customHeight="1">
      <c r="A35" s="580"/>
      <c r="B35" s="581"/>
      <c r="C35" s="581"/>
      <c r="D35" s="581"/>
      <c r="E35" s="581"/>
      <c r="F35" s="581"/>
      <c r="G35" s="581"/>
      <c r="H35" s="581"/>
      <c r="I35" s="581"/>
      <c r="J35" s="581"/>
      <c r="K35" s="581"/>
      <c r="L35" s="581"/>
      <c r="M35" s="581"/>
      <c r="N35" s="581"/>
      <c r="O35" s="581"/>
      <c r="P35" s="581"/>
      <c r="Q35" s="581"/>
      <c r="R35" s="581"/>
      <c r="S35" s="581"/>
      <c r="T35" s="581"/>
      <c r="U35" s="581"/>
      <c r="V35" s="581"/>
      <c r="W35" s="581"/>
      <c r="X35" s="581"/>
      <c r="Y35" s="581"/>
      <c r="Z35" s="581"/>
      <c r="AA35" s="581"/>
      <c r="AB35" s="581"/>
      <c r="AC35" s="581"/>
      <c r="AD35" s="582"/>
    </row>
    <row r="36" spans="1:57" ht="15" customHeight="1">
      <c r="A36" s="580" t="s">
        <v>193</v>
      </c>
      <c r="B36" s="581"/>
      <c r="C36" s="581"/>
      <c r="D36" s="581"/>
      <c r="E36" s="581"/>
      <c r="F36" s="581"/>
      <c r="G36" s="581"/>
      <c r="H36" s="581"/>
      <c r="I36" s="581"/>
      <c r="J36" s="581"/>
      <c r="K36" s="581"/>
      <c r="L36" s="581"/>
      <c r="M36" s="581"/>
      <c r="N36" s="581"/>
      <c r="O36" s="581"/>
      <c r="P36" s="581"/>
      <c r="Q36" s="581"/>
      <c r="R36" s="581"/>
      <c r="S36" s="581"/>
      <c r="T36" s="581"/>
      <c r="U36" s="581"/>
      <c r="V36" s="581"/>
      <c r="W36" s="581"/>
      <c r="X36" s="581"/>
      <c r="Y36" s="581"/>
      <c r="Z36" s="581"/>
      <c r="AA36" s="581"/>
      <c r="AB36" s="581"/>
      <c r="AC36" s="581"/>
      <c r="AD36" s="582"/>
    </row>
    <row r="37" spans="1:57" ht="30" customHeight="1">
      <c r="A37" s="1"/>
      <c r="C37" s="618" t="s">
        <v>194</v>
      </c>
      <c r="D37" s="618"/>
      <c r="E37" s="618"/>
      <c r="F37" s="618"/>
      <c r="G37" s="618"/>
      <c r="H37" s="583" t="s">
        <v>195</v>
      </c>
      <c r="I37" s="586"/>
      <c r="J37" s="586"/>
      <c r="K37" s="586"/>
      <c r="L37" s="587"/>
      <c r="M37" s="618" t="s">
        <v>196</v>
      </c>
      <c r="N37" s="618"/>
      <c r="O37" s="618"/>
      <c r="P37" s="618"/>
      <c r="Q37" s="618"/>
      <c r="R37" s="618"/>
      <c r="S37" s="583" t="s">
        <v>197</v>
      </c>
      <c r="T37" s="586"/>
      <c r="U37" s="586"/>
      <c r="V37" s="586"/>
      <c r="W37" s="587"/>
      <c r="X37" s="618" t="s">
        <v>198</v>
      </c>
      <c r="Y37" s="618"/>
      <c r="Z37" s="618"/>
      <c r="AA37" s="618"/>
      <c r="AB37" s="618"/>
      <c r="AD37" s="2"/>
    </row>
    <row r="38" spans="1:57" ht="30" customHeight="1">
      <c r="A38" s="1"/>
      <c r="C38" s="630"/>
      <c r="D38" s="631"/>
      <c r="E38" s="631"/>
      <c r="F38" s="631"/>
      <c r="G38" s="632"/>
      <c r="H38" s="630"/>
      <c r="I38" s="631"/>
      <c r="J38" s="631"/>
      <c r="K38" s="631"/>
      <c r="L38" s="632"/>
      <c r="M38" s="630"/>
      <c r="N38" s="631"/>
      <c r="O38" s="631"/>
      <c r="P38" s="631"/>
      <c r="Q38" s="631"/>
      <c r="R38" s="632"/>
      <c r="S38" s="630"/>
      <c r="T38" s="631"/>
      <c r="U38" s="631"/>
      <c r="V38" s="631"/>
      <c r="W38" s="632"/>
      <c r="X38" s="630"/>
      <c r="Y38" s="631"/>
      <c r="Z38" s="631"/>
      <c r="AA38" s="631"/>
      <c r="AB38" s="632"/>
      <c r="AD38" s="2"/>
    </row>
    <row r="39" spans="1:57" ht="30" customHeight="1">
      <c r="A39" s="1"/>
      <c r="C39" s="629"/>
      <c r="D39" s="629"/>
      <c r="E39" s="629"/>
      <c r="F39" s="629"/>
      <c r="G39" s="629"/>
      <c r="H39" s="630"/>
      <c r="I39" s="631"/>
      <c r="J39" s="631"/>
      <c r="K39" s="631"/>
      <c r="L39" s="632"/>
      <c r="M39" s="629"/>
      <c r="N39" s="629"/>
      <c r="O39" s="629"/>
      <c r="P39" s="629"/>
      <c r="Q39" s="629"/>
      <c r="R39" s="629"/>
      <c r="S39" s="630"/>
      <c r="T39" s="631"/>
      <c r="U39" s="631"/>
      <c r="V39" s="631"/>
      <c r="W39" s="632"/>
      <c r="X39" s="629"/>
      <c r="Y39" s="629"/>
      <c r="Z39" s="629"/>
      <c r="AA39" s="629"/>
      <c r="AB39" s="629"/>
      <c r="AD39" s="2"/>
    </row>
    <row r="40" spans="1:57" ht="30" customHeight="1">
      <c r="A40" s="1"/>
      <c r="C40" s="629"/>
      <c r="D40" s="629"/>
      <c r="E40" s="629"/>
      <c r="F40" s="629"/>
      <c r="G40" s="629"/>
      <c r="H40" s="630"/>
      <c r="I40" s="631"/>
      <c r="J40" s="631"/>
      <c r="K40" s="631"/>
      <c r="L40" s="632"/>
      <c r="M40" s="629"/>
      <c r="N40" s="629"/>
      <c r="O40" s="629"/>
      <c r="P40" s="629"/>
      <c r="Q40" s="629"/>
      <c r="R40" s="629"/>
      <c r="S40" s="630"/>
      <c r="T40" s="631"/>
      <c r="U40" s="631"/>
      <c r="V40" s="631"/>
      <c r="W40" s="632"/>
      <c r="X40" s="630"/>
      <c r="Y40" s="631"/>
      <c r="Z40" s="631"/>
      <c r="AA40" s="631"/>
      <c r="AB40" s="632"/>
      <c r="AD40" s="2"/>
    </row>
    <row r="41" spans="1:57" ht="30" customHeight="1">
      <c r="A41" s="1"/>
      <c r="C41" s="629"/>
      <c r="D41" s="629"/>
      <c r="E41" s="629"/>
      <c r="F41" s="629"/>
      <c r="G41" s="629"/>
      <c r="H41" s="630"/>
      <c r="I41" s="631"/>
      <c r="J41" s="631"/>
      <c r="K41" s="631"/>
      <c r="L41" s="632"/>
      <c r="M41" s="629"/>
      <c r="N41" s="629"/>
      <c r="O41" s="629"/>
      <c r="P41" s="629"/>
      <c r="Q41" s="629"/>
      <c r="R41" s="629"/>
      <c r="S41" s="630"/>
      <c r="T41" s="631"/>
      <c r="U41" s="631"/>
      <c r="V41" s="631"/>
      <c r="W41" s="632"/>
      <c r="X41" s="630"/>
      <c r="Y41" s="631"/>
      <c r="Z41" s="631"/>
      <c r="AA41" s="631"/>
      <c r="AB41" s="632"/>
      <c r="AD41" s="2"/>
    </row>
    <row r="42" spans="1:57" ht="30" customHeight="1">
      <c r="A42" s="1"/>
      <c r="C42" s="629"/>
      <c r="D42" s="629"/>
      <c r="E42" s="629"/>
      <c r="F42" s="629"/>
      <c r="G42" s="629"/>
      <c r="H42" s="630"/>
      <c r="I42" s="631"/>
      <c r="J42" s="631"/>
      <c r="K42" s="631"/>
      <c r="L42" s="632"/>
      <c r="M42" s="629"/>
      <c r="N42" s="629"/>
      <c r="O42" s="629"/>
      <c r="P42" s="629"/>
      <c r="Q42" s="629"/>
      <c r="R42" s="629"/>
      <c r="S42" s="630"/>
      <c r="T42" s="631"/>
      <c r="U42" s="631"/>
      <c r="V42" s="631"/>
      <c r="W42" s="632"/>
      <c r="X42" s="629"/>
      <c r="Y42" s="629"/>
      <c r="Z42" s="629"/>
      <c r="AA42" s="629"/>
      <c r="AB42" s="629"/>
      <c r="AD42" s="2"/>
    </row>
    <row r="43" spans="1:57" ht="30" customHeight="1">
      <c r="A43" s="1"/>
      <c r="C43" s="629"/>
      <c r="D43" s="629"/>
      <c r="E43" s="629"/>
      <c r="F43" s="629"/>
      <c r="G43" s="629"/>
      <c r="H43" s="630"/>
      <c r="I43" s="631"/>
      <c r="J43" s="631"/>
      <c r="K43" s="631"/>
      <c r="L43" s="632"/>
      <c r="M43" s="629"/>
      <c r="N43" s="629"/>
      <c r="O43" s="629"/>
      <c r="P43" s="629"/>
      <c r="Q43" s="629"/>
      <c r="R43" s="629"/>
      <c r="S43" s="630"/>
      <c r="T43" s="631"/>
      <c r="U43" s="631"/>
      <c r="V43" s="631"/>
      <c r="W43" s="632"/>
      <c r="X43" s="629"/>
      <c r="Y43" s="629"/>
      <c r="Z43" s="629"/>
      <c r="AA43" s="629"/>
      <c r="AB43" s="629"/>
      <c r="AD43" s="2"/>
    </row>
    <row r="44" spans="1:57" ht="15" customHeight="1">
      <c r="A44" s="580"/>
      <c r="B44" s="581"/>
      <c r="C44" s="581"/>
      <c r="D44" s="581"/>
      <c r="E44" s="581"/>
      <c r="F44" s="581"/>
      <c r="G44" s="581"/>
      <c r="H44" s="581"/>
      <c r="I44" s="581"/>
      <c r="J44" s="581"/>
      <c r="K44" s="581"/>
      <c r="L44" s="581"/>
      <c r="M44" s="581"/>
      <c r="N44" s="581"/>
      <c r="O44" s="581"/>
      <c r="P44" s="581"/>
      <c r="Q44" s="581"/>
      <c r="R44" s="581"/>
      <c r="S44" s="581"/>
      <c r="T44" s="581"/>
      <c r="U44" s="581"/>
      <c r="V44" s="581"/>
      <c r="W44" s="581"/>
      <c r="X44" s="581"/>
      <c r="Y44" s="581"/>
      <c r="Z44" s="581"/>
      <c r="AA44" s="581"/>
      <c r="AB44" s="581"/>
      <c r="AC44" s="581"/>
      <c r="AD44" s="582"/>
    </row>
    <row r="45" spans="1:57" ht="15" customHeight="1">
      <c r="A45" s="580" t="s">
        <v>199</v>
      </c>
      <c r="B45" s="581"/>
      <c r="C45" s="581"/>
      <c r="D45" s="581"/>
      <c r="E45" s="581"/>
      <c r="F45" s="581"/>
      <c r="G45" s="581"/>
      <c r="H45" s="581"/>
      <c r="I45" s="581"/>
      <c r="J45" s="581"/>
      <c r="K45" s="581"/>
      <c r="L45" s="581"/>
      <c r="M45" s="581"/>
      <c r="N45" s="581"/>
      <c r="O45" s="581"/>
      <c r="P45" s="581"/>
      <c r="Q45" s="581"/>
      <c r="R45" s="581"/>
      <c r="S45" s="581"/>
      <c r="T45" s="581"/>
      <c r="U45" s="581"/>
      <c r="V45" s="581"/>
      <c r="W45" s="581"/>
      <c r="X45" s="581"/>
      <c r="Y45" s="581"/>
      <c r="Z45" s="581"/>
      <c r="AA45" s="581"/>
      <c r="AB45" s="581"/>
      <c r="AC45" s="581"/>
      <c r="AD45" s="582"/>
    </row>
    <row r="46" spans="1:57" ht="15" customHeight="1">
      <c r="A46" s="580"/>
      <c r="B46" s="581"/>
      <c r="C46" s="581"/>
      <c r="D46" s="581"/>
      <c r="E46" s="581"/>
      <c r="F46" s="581"/>
      <c r="G46" s="581"/>
      <c r="H46" s="581"/>
      <c r="I46" s="581"/>
      <c r="J46" s="581"/>
      <c r="K46" s="581"/>
      <c r="L46" s="581"/>
      <c r="M46" s="581"/>
      <c r="N46" s="581"/>
      <c r="O46" s="581"/>
      <c r="P46" s="581"/>
      <c r="Q46" s="581"/>
      <c r="R46" s="581"/>
      <c r="S46" s="581"/>
      <c r="T46" s="581"/>
      <c r="U46" s="581"/>
      <c r="V46" s="581"/>
      <c r="W46" s="581"/>
      <c r="X46" s="581"/>
      <c r="Y46" s="581"/>
      <c r="Z46" s="581"/>
      <c r="AA46" s="581"/>
      <c r="AB46" s="581"/>
      <c r="AC46" s="581"/>
      <c r="AD46" s="582"/>
    </row>
    <row r="47" spans="1:57" ht="25.5" customHeight="1">
      <c r="A47" s="606" t="s">
        <v>200</v>
      </c>
      <c r="B47" s="581"/>
      <c r="C47" s="581"/>
      <c r="D47" s="581"/>
      <c r="E47" s="581"/>
      <c r="F47" s="581"/>
      <c r="G47" s="581"/>
      <c r="H47" s="581"/>
      <c r="I47" s="581"/>
      <c r="J47" s="581"/>
      <c r="K47" s="581"/>
      <c r="L47" s="581"/>
      <c r="M47" s="581"/>
      <c r="N47" s="581"/>
      <c r="O47" s="581"/>
      <c r="P47" s="581"/>
      <c r="Q47" s="581"/>
      <c r="R47" s="581"/>
      <c r="S47" s="581"/>
      <c r="T47" s="581"/>
      <c r="U47" s="581"/>
      <c r="V47" s="581"/>
      <c r="W47" s="581"/>
      <c r="X47" s="581"/>
      <c r="Y47" s="581"/>
      <c r="Z47" s="581"/>
      <c r="AA47" s="581"/>
      <c r="AB47" s="581"/>
      <c r="AC47" s="581"/>
      <c r="AD47" s="582"/>
    </row>
    <row r="48" spans="1:57" ht="13.5" customHeight="1">
      <c r="A48" s="580" t="s">
        <v>201</v>
      </c>
      <c r="B48" s="581"/>
      <c r="C48" s="581"/>
      <c r="D48" s="581"/>
      <c r="E48" s="581"/>
      <c r="F48" s="581"/>
      <c r="G48" s="581"/>
      <c r="H48" s="581"/>
      <c r="I48" s="581"/>
      <c r="J48" s="581"/>
      <c r="K48" s="581"/>
      <c r="L48" s="581"/>
      <c r="M48" s="581"/>
      <c r="N48" s="581"/>
      <c r="O48" s="581"/>
      <c r="P48" s="581"/>
      <c r="Q48" s="581"/>
      <c r="R48" s="581"/>
      <c r="S48" s="581"/>
      <c r="T48" s="581"/>
      <c r="U48" s="581"/>
      <c r="V48" s="581"/>
      <c r="W48" s="581"/>
      <c r="X48" s="581"/>
      <c r="Y48" s="581"/>
      <c r="Z48" s="581"/>
      <c r="AA48" s="581"/>
      <c r="AB48" s="581"/>
      <c r="AC48" s="581"/>
      <c r="AD48" s="582"/>
    </row>
    <row r="49" spans="1:31" ht="30" customHeight="1">
      <c r="A49" s="60"/>
      <c r="B49" s="61"/>
      <c r="C49" s="618" t="s">
        <v>202</v>
      </c>
      <c r="D49" s="618"/>
      <c r="E49" s="618"/>
      <c r="F49" s="618"/>
      <c r="G49" s="618"/>
      <c r="H49" s="618"/>
      <c r="I49" s="618"/>
      <c r="J49" s="618"/>
      <c r="K49" s="618"/>
      <c r="L49" s="619" t="s">
        <v>203</v>
      </c>
      <c r="M49" s="618"/>
      <c r="N49" s="618"/>
      <c r="O49" s="618"/>
      <c r="P49" s="618"/>
      <c r="Q49" s="618"/>
      <c r="R49" s="618"/>
      <c r="S49" s="618"/>
      <c r="T49" s="618" t="s">
        <v>204</v>
      </c>
      <c r="U49" s="618"/>
      <c r="V49" s="618"/>
      <c r="W49" s="618"/>
      <c r="X49" s="618"/>
      <c r="Y49" s="618"/>
      <c r="Z49" s="618"/>
      <c r="AA49" s="618"/>
      <c r="AB49" s="618"/>
      <c r="AC49" s="61"/>
      <c r="AD49" s="62"/>
    </row>
    <row r="50" spans="1:31" ht="30" customHeight="1">
      <c r="A50" s="60"/>
      <c r="B50" s="61"/>
      <c r="C50" s="626"/>
      <c r="D50" s="627"/>
      <c r="E50" s="627"/>
      <c r="F50" s="627"/>
      <c r="G50" s="627"/>
      <c r="H50" s="627"/>
      <c r="I50" s="627"/>
      <c r="J50" s="627"/>
      <c r="K50" s="628"/>
      <c r="L50" s="626"/>
      <c r="M50" s="627"/>
      <c r="N50" s="627"/>
      <c r="O50" s="627"/>
      <c r="P50" s="627"/>
      <c r="Q50" s="627"/>
      <c r="R50" s="627"/>
      <c r="S50" s="628"/>
      <c r="T50" s="626"/>
      <c r="U50" s="627"/>
      <c r="V50" s="627"/>
      <c r="W50" s="627"/>
      <c r="X50" s="627"/>
      <c r="Y50" s="627"/>
      <c r="Z50" s="627"/>
      <c r="AA50" s="627"/>
      <c r="AB50" s="628"/>
      <c r="AC50" s="61"/>
      <c r="AD50" s="62"/>
    </row>
    <row r="51" spans="1:31" ht="13.5" customHeight="1">
      <c r="A51" s="580" t="s">
        <v>205</v>
      </c>
      <c r="B51" s="581"/>
      <c r="C51" s="581"/>
      <c r="D51" s="581"/>
      <c r="E51" s="581"/>
      <c r="F51" s="581"/>
      <c r="G51" s="581"/>
      <c r="H51" s="581"/>
      <c r="I51" s="581"/>
      <c r="J51" s="581"/>
      <c r="K51" s="581"/>
      <c r="L51" s="581"/>
      <c r="M51" s="581"/>
      <c r="N51" s="581"/>
      <c r="O51" s="581"/>
      <c r="P51" s="581"/>
      <c r="Q51" s="581"/>
      <c r="R51" s="581"/>
      <c r="S51" s="581"/>
      <c r="T51" s="581"/>
      <c r="U51" s="581"/>
      <c r="V51" s="581"/>
      <c r="W51" s="581"/>
      <c r="X51" s="581"/>
      <c r="Y51" s="581"/>
      <c r="Z51" s="581"/>
      <c r="AA51" s="581"/>
      <c r="AB51" s="581"/>
      <c r="AC51" s="581"/>
      <c r="AD51" s="582"/>
    </row>
    <row r="52" spans="1:31" ht="13.5" customHeight="1">
      <c r="A52" s="580" t="s">
        <v>206</v>
      </c>
      <c r="B52" s="581"/>
      <c r="C52" s="581"/>
      <c r="D52" s="581"/>
      <c r="E52" s="581"/>
      <c r="F52" s="581"/>
      <c r="G52" s="581"/>
      <c r="H52" s="581"/>
      <c r="I52" s="581"/>
      <c r="J52" s="581"/>
      <c r="K52" s="581"/>
      <c r="L52" s="581"/>
      <c r="M52" s="581"/>
      <c r="N52" s="581"/>
      <c r="O52" s="581"/>
      <c r="P52" s="581"/>
      <c r="Q52" s="581"/>
      <c r="R52" s="581"/>
      <c r="S52" s="581"/>
      <c r="T52" s="581"/>
      <c r="U52" s="581"/>
      <c r="V52" s="581"/>
      <c r="W52" s="581"/>
      <c r="X52" s="581"/>
      <c r="Y52" s="581"/>
      <c r="Z52" s="581"/>
      <c r="AA52" s="581"/>
      <c r="AB52" s="581"/>
      <c r="AC52" s="581"/>
      <c r="AD52" s="582"/>
    </row>
    <row r="53" spans="1:31" ht="13.5" customHeight="1">
      <c r="A53" s="580" t="s">
        <v>207</v>
      </c>
      <c r="B53" s="581"/>
      <c r="C53" s="581"/>
      <c r="D53" s="581"/>
      <c r="E53" s="581"/>
      <c r="F53" s="581"/>
      <c r="G53" s="581"/>
      <c r="H53" s="581"/>
      <c r="I53" s="581"/>
      <c r="J53" s="581"/>
      <c r="K53" s="581"/>
      <c r="L53" s="581"/>
      <c r="M53" s="581"/>
      <c r="N53" s="581"/>
      <c r="O53" s="581"/>
      <c r="P53" s="581"/>
      <c r="Q53" s="581"/>
      <c r="R53" s="581"/>
      <c r="S53" s="581"/>
      <c r="T53" s="581"/>
      <c r="U53" s="581"/>
      <c r="V53" s="581"/>
      <c r="W53" s="581"/>
      <c r="X53" s="581"/>
      <c r="Y53" s="581"/>
      <c r="Z53" s="581"/>
      <c r="AA53" s="581"/>
      <c r="AB53" s="581"/>
      <c r="AC53" s="581"/>
      <c r="AD53" s="582"/>
    </row>
    <row r="54" spans="1:31" ht="75" customHeight="1">
      <c r="A54" s="60"/>
      <c r="B54" s="61"/>
      <c r="C54" s="619" t="s">
        <v>208</v>
      </c>
      <c r="D54" s="619"/>
      <c r="E54" s="619"/>
      <c r="F54" s="619"/>
      <c r="G54" s="619"/>
      <c r="H54" s="619"/>
      <c r="I54" s="619"/>
      <c r="J54" s="619" t="s">
        <v>209</v>
      </c>
      <c r="K54" s="619"/>
      <c r="L54" s="619"/>
      <c r="M54" s="619"/>
      <c r="N54" s="619"/>
      <c r="O54" s="619"/>
      <c r="P54" s="619"/>
      <c r="Q54" s="619" t="s">
        <v>210</v>
      </c>
      <c r="R54" s="618"/>
      <c r="S54" s="618"/>
      <c r="T54" s="618"/>
      <c r="U54" s="618"/>
      <c r="V54" s="618"/>
      <c r="W54" s="619" t="s">
        <v>211</v>
      </c>
      <c r="X54" s="618"/>
      <c r="Y54" s="618"/>
      <c r="Z54" s="618"/>
      <c r="AA54" s="618"/>
      <c r="AB54" s="618"/>
      <c r="AC54" s="61"/>
      <c r="AD54" s="62"/>
    </row>
    <row r="55" spans="1:31" ht="22.5" customHeight="1">
      <c r="A55" s="60"/>
      <c r="B55" s="61"/>
      <c r="C55" s="618" t="str">
        <f>IF(別添２!$I$28=0,"",別添２!$I$28)</f>
        <v/>
      </c>
      <c r="D55" s="618"/>
      <c r="E55" s="618"/>
      <c r="F55" s="618"/>
      <c r="G55" s="618"/>
      <c r="H55" s="618"/>
      <c r="I55" s="618"/>
      <c r="J55" s="618" t="str">
        <f>IF(別添２!$I$28=0,"",別添２!$I$28-別添２!$I$29)</f>
        <v/>
      </c>
      <c r="K55" s="618"/>
      <c r="L55" s="618"/>
      <c r="M55" s="618"/>
      <c r="N55" s="618"/>
      <c r="O55" s="618"/>
      <c r="P55" s="618"/>
      <c r="Q55" s="625" t="str">
        <f>IF(別添２!$I$28=0,"",別添２!I30)</f>
        <v/>
      </c>
      <c r="R55" s="625"/>
      <c r="S55" s="625"/>
      <c r="T55" s="625"/>
      <c r="U55" s="625"/>
      <c r="V55" s="625"/>
      <c r="W55" s="618" t="str">
        <f>IF(別添２!$I$28=0,"○","")</f>
        <v>○</v>
      </c>
      <c r="X55" s="618"/>
      <c r="Y55" s="618"/>
      <c r="Z55" s="618"/>
      <c r="AA55" s="618"/>
      <c r="AB55" s="618"/>
      <c r="AC55" s="61"/>
      <c r="AD55" s="62"/>
      <c r="AE55" s="476" t="str">
        <f>IF(W55&lt;&gt;"","",IF(Q55&gt;=0.2,"【注意】離職率20%以上の場合は認定基準を満たしません。",""))</f>
        <v/>
      </c>
    </row>
    <row r="56" spans="1:31" ht="13.5" customHeight="1">
      <c r="A56" s="580" t="s">
        <v>212</v>
      </c>
      <c r="B56" s="581"/>
      <c r="C56" s="581"/>
      <c r="D56" s="581"/>
      <c r="E56" s="581"/>
      <c r="F56" s="581"/>
      <c r="G56" s="581"/>
      <c r="H56" s="581"/>
      <c r="I56" s="581"/>
      <c r="J56" s="581"/>
      <c r="K56" s="581"/>
      <c r="L56" s="581"/>
      <c r="M56" s="581"/>
      <c r="N56" s="581"/>
      <c r="O56" s="581"/>
      <c r="P56" s="581"/>
      <c r="Q56" s="581"/>
      <c r="R56" s="581"/>
      <c r="S56" s="581"/>
      <c r="T56" s="581"/>
      <c r="U56" s="581"/>
      <c r="V56" s="581"/>
      <c r="W56" s="581"/>
      <c r="X56" s="581"/>
      <c r="Y56" s="581"/>
      <c r="Z56" s="581"/>
      <c r="AA56" s="581"/>
      <c r="AB56" s="581"/>
      <c r="AC56" s="581"/>
      <c r="AD56" s="582"/>
    </row>
    <row r="57" spans="1:31" ht="13.5" customHeight="1">
      <c r="A57" s="580"/>
      <c r="B57" s="581"/>
      <c r="C57" s="581"/>
      <c r="D57" s="581"/>
      <c r="E57" s="581"/>
      <c r="F57" s="581"/>
      <c r="G57" s="581"/>
      <c r="H57" s="581"/>
      <c r="I57" s="581"/>
      <c r="J57" s="581"/>
      <c r="K57" s="581"/>
      <c r="L57" s="581"/>
      <c r="M57" s="581"/>
      <c r="N57" s="581"/>
      <c r="O57" s="581"/>
      <c r="P57" s="581"/>
      <c r="Q57" s="581"/>
      <c r="R57" s="581"/>
      <c r="S57" s="581"/>
      <c r="T57" s="581"/>
      <c r="U57" s="581"/>
      <c r="V57" s="581"/>
      <c r="W57" s="581"/>
      <c r="X57" s="581"/>
      <c r="Y57" s="581"/>
      <c r="Z57" s="581"/>
      <c r="AA57" s="581"/>
      <c r="AB57" s="581"/>
      <c r="AC57" s="581"/>
      <c r="AD57" s="582"/>
    </row>
    <row r="58" spans="1:31" ht="13.5" customHeight="1">
      <c r="A58" s="580" t="s">
        <v>213</v>
      </c>
      <c r="B58" s="581"/>
      <c r="C58" s="581"/>
      <c r="D58" s="581"/>
      <c r="E58" s="581"/>
      <c r="F58" s="581"/>
      <c r="G58" s="581"/>
      <c r="H58" s="581"/>
      <c r="I58" s="581"/>
      <c r="J58" s="581"/>
      <c r="K58" s="581"/>
      <c r="L58" s="581"/>
      <c r="M58" s="581"/>
      <c r="N58" s="581"/>
      <c r="O58" s="581"/>
      <c r="P58" s="581"/>
      <c r="Q58" s="581"/>
      <c r="R58" s="581"/>
      <c r="S58" s="581"/>
      <c r="T58" s="581"/>
      <c r="U58" s="581"/>
      <c r="V58" s="581"/>
      <c r="W58" s="581"/>
      <c r="X58" s="581"/>
      <c r="Y58" s="581"/>
      <c r="Z58" s="581"/>
      <c r="AA58" s="581"/>
      <c r="AB58" s="581"/>
      <c r="AC58" s="581"/>
      <c r="AD58" s="582"/>
    </row>
    <row r="59" spans="1:31" ht="13.5" customHeight="1">
      <c r="A59" s="580" t="s">
        <v>214</v>
      </c>
      <c r="B59" s="581"/>
      <c r="C59" s="581"/>
      <c r="D59" s="581"/>
      <c r="E59" s="581"/>
      <c r="F59" s="581"/>
      <c r="G59" s="581"/>
      <c r="H59" s="581"/>
      <c r="I59" s="581"/>
      <c r="J59" s="581"/>
      <c r="K59" s="581"/>
      <c r="L59" s="581"/>
      <c r="M59" s="581"/>
      <c r="N59" s="581"/>
      <c r="O59" s="581"/>
      <c r="P59" s="581"/>
      <c r="Q59" s="581"/>
      <c r="R59" s="581"/>
      <c r="S59" s="581"/>
      <c r="T59" s="581"/>
      <c r="U59" s="581"/>
      <c r="V59" s="581"/>
      <c r="W59" s="581"/>
      <c r="X59" s="581"/>
      <c r="Y59" s="581"/>
      <c r="Z59" s="581"/>
      <c r="AA59" s="581"/>
      <c r="AB59" s="581"/>
      <c r="AC59" s="581"/>
      <c r="AD59" s="582"/>
    </row>
    <row r="60" spans="1:31" ht="13.5" customHeight="1">
      <c r="A60" s="580" t="s">
        <v>215</v>
      </c>
      <c r="B60" s="581"/>
      <c r="C60" s="581"/>
      <c r="D60" s="581"/>
      <c r="E60" s="581"/>
      <c r="F60" s="581"/>
      <c r="G60" s="581"/>
      <c r="H60" s="581"/>
      <c r="I60" s="581"/>
      <c r="J60" s="581"/>
      <c r="K60" s="581"/>
      <c r="L60" s="581"/>
      <c r="M60" s="581"/>
      <c r="N60" s="581"/>
      <c r="O60" s="581"/>
      <c r="P60" s="581"/>
      <c r="Q60" s="581"/>
      <c r="R60" s="581"/>
      <c r="S60" s="581"/>
      <c r="T60" s="581"/>
      <c r="U60" s="581"/>
      <c r="V60" s="581"/>
      <c r="W60" s="581"/>
      <c r="X60" s="581"/>
      <c r="Y60" s="581"/>
      <c r="Z60" s="581"/>
      <c r="AA60" s="581"/>
      <c r="AB60" s="581"/>
      <c r="AC60" s="581"/>
      <c r="AD60" s="582"/>
    </row>
    <row r="61" spans="1:31" ht="25.5" customHeight="1">
      <c r="A61" s="606" t="s">
        <v>216</v>
      </c>
      <c r="B61" s="581"/>
      <c r="C61" s="581"/>
      <c r="D61" s="581"/>
      <c r="E61" s="581"/>
      <c r="F61" s="581"/>
      <c r="G61" s="581"/>
      <c r="H61" s="581"/>
      <c r="I61" s="581"/>
      <c r="J61" s="581"/>
      <c r="K61" s="581"/>
      <c r="L61" s="581"/>
      <c r="M61" s="581"/>
      <c r="N61" s="581"/>
      <c r="O61" s="581"/>
      <c r="P61" s="581"/>
      <c r="Q61" s="581"/>
      <c r="R61" s="581"/>
      <c r="S61" s="581"/>
      <c r="T61" s="581"/>
      <c r="U61" s="581"/>
      <c r="V61" s="581"/>
      <c r="W61" s="581"/>
      <c r="X61" s="581"/>
      <c r="Y61" s="581"/>
      <c r="Z61" s="581"/>
      <c r="AA61" s="581"/>
      <c r="AB61" s="581"/>
      <c r="AC61" s="581"/>
      <c r="AD61" s="582"/>
    </row>
    <row r="62" spans="1:31" ht="30" customHeight="1">
      <c r="A62" s="60"/>
      <c r="B62" s="61"/>
      <c r="C62" s="618" t="s">
        <v>217</v>
      </c>
      <c r="D62" s="618"/>
      <c r="E62" s="618"/>
      <c r="F62" s="618"/>
      <c r="G62" s="618"/>
      <c r="H62" s="618"/>
      <c r="I62" s="618"/>
      <c r="J62" s="618"/>
      <c r="K62" s="618"/>
      <c r="L62" s="618"/>
      <c r="M62" s="618"/>
      <c r="N62" s="618"/>
      <c r="O62" s="618"/>
      <c r="P62" s="619" t="s">
        <v>796</v>
      </c>
      <c r="Q62" s="618"/>
      <c r="R62" s="618"/>
      <c r="S62" s="618"/>
      <c r="T62" s="618"/>
      <c r="U62" s="618"/>
      <c r="V62" s="618"/>
      <c r="W62" s="618"/>
      <c r="X62" s="618"/>
      <c r="Y62" s="618"/>
      <c r="Z62" s="618"/>
      <c r="AA62" s="618"/>
      <c r="AB62" s="618"/>
      <c r="AC62" s="61"/>
      <c r="AD62" s="62"/>
    </row>
    <row r="63" spans="1:31" ht="22.5" customHeight="1">
      <c r="A63" s="60"/>
      <c r="B63" s="61"/>
      <c r="C63" s="624"/>
      <c r="D63" s="624"/>
      <c r="E63" s="624"/>
      <c r="F63" s="624"/>
      <c r="G63" s="624"/>
      <c r="H63" s="624"/>
      <c r="I63" s="624"/>
      <c r="J63" s="624"/>
      <c r="K63" s="624"/>
      <c r="L63" s="624"/>
      <c r="M63" s="624"/>
      <c r="N63" s="624"/>
      <c r="O63" s="624"/>
      <c r="P63" s="624"/>
      <c r="Q63" s="624"/>
      <c r="R63" s="624"/>
      <c r="S63" s="624"/>
      <c r="T63" s="624"/>
      <c r="U63" s="624"/>
      <c r="V63" s="624"/>
      <c r="W63" s="624"/>
      <c r="X63" s="624"/>
      <c r="Y63" s="624"/>
      <c r="Z63" s="624"/>
      <c r="AA63" s="624"/>
      <c r="AB63" s="624"/>
      <c r="AC63" s="61"/>
      <c r="AD63" s="62"/>
    </row>
    <row r="64" spans="1:31" ht="13.5" customHeight="1">
      <c r="A64" s="580"/>
      <c r="B64" s="581"/>
      <c r="C64" s="581"/>
      <c r="D64" s="581"/>
      <c r="E64" s="581"/>
      <c r="F64" s="581"/>
      <c r="G64" s="581"/>
      <c r="H64" s="581"/>
      <c r="I64" s="581"/>
      <c r="J64" s="581"/>
      <c r="K64" s="581"/>
      <c r="L64" s="581"/>
      <c r="M64" s="581"/>
      <c r="N64" s="581"/>
      <c r="O64" s="581"/>
      <c r="P64" s="581"/>
      <c r="Q64" s="581"/>
      <c r="R64" s="581"/>
      <c r="S64" s="581"/>
      <c r="T64" s="581"/>
      <c r="U64" s="581"/>
      <c r="V64" s="581"/>
      <c r="W64" s="581"/>
      <c r="X64" s="581"/>
      <c r="Y64" s="581"/>
      <c r="Z64" s="581"/>
      <c r="AA64" s="581"/>
      <c r="AB64" s="581"/>
      <c r="AC64" s="581"/>
      <c r="AD64" s="582"/>
    </row>
    <row r="65" spans="1:57" ht="13.5" customHeight="1">
      <c r="A65" s="606" t="s">
        <v>218</v>
      </c>
      <c r="B65" s="581"/>
      <c r="C65" s="581"/>
      <c r="D65" s="581"/>
      <c r="E65" s="581"/>
      <c r="F65" s="581"/>
      <c r="G65" s="581"/>
      <c r="H65" s="581"/>
      <c r="I65" s="581"/>
      <c r="J65" s="581"/>
      <c r="K65" s="581"/>
      <c r="L65" s="581"/>
      <c r="M65" s="581"/>
      <c r="N65" s="581"/>
      <c r="O65" s="581"/>
      <c r="P65" s="581"/>
      <c r="Q65" s="581"/>
      <c r="R65" s="581"/>
      <c r="S65" s="581"/>
      <c r="T65" s="581"/>
      <c r="U65" s="581"/>
      <c r="V65" s="581"/>
      <c r="W65" s="581"/>
      <c r="X65" s="581"/>
      <c r="Y65" s="581"/>
      <c r="Z65" s="581"/>
      <c r="AA65" s="581"/>
      <c r="AB65" s="581"/>
      <c r="AC65" s="581"/>
      <c r="AD65" s="582"/>
    </row>
    <row r="66" spans="1:57" ht="13.5" customHeight="1">
      <c r="A66" s="580" t="s">
        <v>219</v>
      </c>
      <c r="B66" s="581"/>
      <c r="C66" s="581"/>
      <c r="D66" s="581"/>
      <c r="E66" s="581"/>
      <c r="F66" s="581"/>
      <c r="G66" s="581"/>
      <c r="H66" s="581"/>
      <c r="I66" s="581"/>
      <c r="J66" s="581"/>
      <c r="K66" s="581"/>
      <c r="L66" s="581"/>
      <c r="M66" s="581"/>
      <c r="N66" s="581"/>
      <c r="O66" s="581"/>
      <c r="P66" s="581"/>
      <c r="Q66" s="581"/>
      <c r="R66" s="581"/>
      <c r="S66" s="581"/>
      <c r="T66" s="581"/>
      <c r="U66" s="581"/>
      <c r="V66" s="581"/>
      <c r="W66" s="581"/>
      <c r="X66" s="581"/>
      <c r="Y66" s="581"/>
      <c r="Z66" s="581"/>
      <c r="AA66" s="581"/>
      <c r="AB66" s="581"/>
      <c r="AC66" s="581"/>
      <c r="AD66" s="582"/>
    </row>
    <row r="67" spans="1:57" ht="4.5" customHeight="1">
      <c r="A67" s="580"/>
      <c r="B67" s="581"/>
      <c r="C67" s="581"/>
      <c r="D67" s="581"/>
      <c r="E67" s="581"/>
      <c r="F67" s="581"/>
      <c r="G67" s="581"/>
      <c r="H67" s="581"/>
      <c r="I67" s="581"/>
      <c r="J67" s="581"/>
      <c r="K67" s="581"/>
      <c r="L67" s="581"/>
      <c r="M67" s="581"/>
      <c r="N67" s="581"/>
      <c r="O67" s="581"/>
      <c r="P67" s="581"/>
      <c r="Q67" s="581"/>
      <c r="R67" s="581"/>
      <c r="S67" s="581"/>
      <c r="T67" s="581"/>
      <c r="U67" s="581"/>
      <c r="V67" s="581"/>
      <c r="W67" s="581"/>
      <c r="X67" s="581"/>
      <c r="Y67" s="581"/>
      <c r="Z67" s="581"/>
      <c r="AA67" s="581"/>
      <c r="AB67" s="581"/>
      <c r="AC67" s="581"/>
      <c r="AD67" s="582"/>
    </row>
    <row r="68" spans="1:57" ht="30" customHeight="1">
      <c r="A68" s="60"/>
      <c r="B68" s="61"/>
      <c r="C68" s="618" t="s">
        <v>220</v>
      </c>
      <c r="D68" s="618"/>
      <c r="E68" s="618"/>
      <c r="F68" s="618"/>
      <c r="G68" s="618"/>
      <c r="H68" s="618"/>
      <c r="I68" s="618"/>
      <c r="J68" s="618"/>
      <c r="K68" s="618"/>
      <c r="L68" s="618"/>
      <c r="M68" s="618"/>
      <c r="N68" s="618"/>
      <c r="O68" s="618"/>
      <c r="P68" s="619" t="s">
        <v>221</v>
      </c>
      <c r="Q68" s="618"/>
      <c r="R68" s="618"/>
      <c r="S68" s="618"/>
      <c r="T68" s="618"/>
      <c r="U68" s="618"/>
      <c r="V68" s="618"/>
      <c r="W68" s="618"/>
      <c r="X68" s="618"/>
      <c r="Y68" s="618"/>
      <c r="Z68" s="618"/>
      <c r="AA68" s="618"/>
      <c r="AB68" s="618"/>
      <c r="AC68" s="61"/>
      <c r="AD68" s="62"/>
    </row>
    <row r="69" spans="1:57" ht="22.5" customHeight="1">
      <c r="A69" s="60"/>
      <c r="B69" s="61"/>
      <c r="C69" s="622" t="str">
        <f>syoteigai_ave</f>
        <v>-</v>
      </c>
      <c r="D69" s="622"/>
      <c r="E69" s="622"/>
      <c r="F69" s="622"/>
      <c r="G69" s="622"/>
      <c r="H69" s="622"/>
      <c r="I69" s="622"/>
      <c r="J69" s="622"/>
      <c r="K69" s="622"/>
      <c r="L69" s="622"/>
      <c r="M69" s="622"/>
      <c r="N69" s="622"/>
      <c r="O69" s="622"/>
      <c r="P69" s="623">
        <f>syoteigai_60</f>
        <v>0</v>
      </c>
      <c r="Q69" s="623"/>
      <c r="R69" s="623"/>
      <c r="S69" s="623"/>
      <c r="T69" s="623"/>
      <c r="U69" s="623"/>
      <c r="V69" s="623"/>
      <c r="W69" s="623"/>
      <c r="X69" s="623"/>
      <c r="Y69" s="623"/>
      <c r="Z69" s="623"/>
      <c r="AA69" s="623"/>
      <c r="AB69" s="623"/>
      <c r="AC69" s="61"/>
      <c r="AD69" s="62"/>
      <c r="AE69" s="476" t="str">
        <f>IF(C69="-","",IF(P69&gt;=1,"【要注意】60時間以上の労働者が1人以上いる場合は認定基準を満たしません。",IF(C69&gt;20,"【注意】月平均20時間を越える場合は認定基準を満たしません。","")))</f>
        <v/>
      </c>
    </row>
    <row r="70" spans="1:57" ht="13.5" customHeight="1">
      <c r="A70" s="580"/>
      <c r="B70" s="581"/>
      <c r="C70" s="581"/>
      <c r="D70" s="581"/>
      <c r="E70" s="581"/>
      <c r="F70" s="581"/>
      <c r="G70" s="581"/>
      <c r="H70" s="581"/>
      <c r="I70" s="581"/>
      <c r="J70" s="581"/>
      <c r="K70" s="581"/>
      <c r="L70" s="581"/>
      <c r="M70" s="581"/>
      <c r="N70" s="581"/>
      <c r="O70" s="581"/>
      <c r="P70" s="581"/>
      <c r="Q70" s="581"/>
      <c r="R70" s="581"/>
      <c r="S70" s="581"/>
      <c r="T70" s="581"/>
      <c r="U70" s="581"/>
      <c r="V70" s="581"/>
      <c r="W70" s="581"/>
      <c r="X70" s="581"/>
      <c r="Y70" s="581"/>
      <c r="Z70" s="581"/>
      <c r="AA70" s="581"/>
      <c r="AB70" s="581"/>
      <c r="AC70" s="581"/>
      <c r="AD70" s="582"/>
    </row>
    <row r="71" spans="1:57" ht="13.5" customHeight="1">
      <c r="A71" s="580" t="s">
        <v>222</v>
      </c>
      <c r="B71" s="581"/>
      <c r="C71" s="581"/>
      <c r="D71" s="581"/>
      <c r="E71" s="581"/>
      <c r="F71" s="581"/>
      <c r="G71" s="581"/>
      <c r="H71" s="581"/>
      <c r="I71" s="581"/>
      <c r="J71" s="581"/>
      <c r="K71" s="581"/>
      <c r="L71" s="581"/>
      <c r="M71" s="581"/>
      <c r="N71" s="581"/>
      <c r="O71" s="581"/>
      <c r="P71" s="581"/>
      <c r="Q71" s="581"/>
      <c r="R71" s="581"/>
      <c r="S71" s="581"/>
      <c r="T71" s="581"/>
      <c r="U71" s="581"/>
      <c r="V71" s="581"/>
      <c r="W71" s="581"/>
      <c r="X71" s="581"/>
      <c r="Y71" s="581"/>
      <c r="Z71" s="581"/>
      <c r="AA71" s="581"/>
      <c r="AB71" s="581"/>
      <c r="AC71" s="581"/>
      <c r="AD71" s="582"/>
    </row>
    <row r="72" spans="1:57" ht="13.5" customHeight="1">
      <c r="A72" s="580" t="s">
        <v>223</v>
      </c>
      <c r="B72" s="581"/>
      <c r="C72" s="581"/>
      <c r="D72" s="581"/>
      <c r="E72" s="581"/>
      <c r="F72" s="581"/>
      <c r="G72" s="581"/>
      <c r="H72" s="581"/>
      <c r="I72" s="581"/>
      <c r="J72" s="581"/>
      <c r="K72" s="581"/>
      <c r="L72" s="581"/>
      <c r="M72" s="581"/>
      <c r="N72" s="581"/>
      <c r="O72" s="581"/>
      <c r="P72" s="581"/>
      <c r="Q72" s="581"/>
      <c r="R72" s="581"/>
      <c r="S72" s="581"/>
      <c r="T72" s="581"/>
      <c r="U72" s="581"/>
      <c r="V72" s="581"/>
      <c r="W72" s="581"/>
      <c r="X72" s="581"/>
      <c r="Y72" s="581"/>
      <c r="Z72" s="581"/>
      <c r="AA72" s="581"/>
      <c r="AB72" s="581"/>
      <c r="AC72" s="581"/>
      <c r="AD72" s="582"/>
    </row>
    <row r="73" spans="1:57" ht="22.5" customHeight="1">
      <c r="A73" s="60"/>
      <c r="B73" s="61"/>
      <c r="C73" s="618" t="s">
        <v>224</v>
      </c>
      <c r="D73" s="618"/>
      <c r="E73" s="618"/>
      <c r="F73" s="618"/>
      <c r="G73" s="618"/>
      <c r="H73" s="618"/>
      <c r="I73" s="618"/>
      <c r="J73" s="618"/>
      <c r="K73" s="618"/>
      <c r="L73" s="618"/>
      <c r="M73" s="618"/>
      <c r="N73" s="618"/>
      <c r="O73" s="618"/>
      <c r="P73" s="619" t="s">
        <v>225</v>
      </c>
      <c r="Q73" s="618"/>
      <c r="R73" s="618"/>
      <c r="S73" s="618"/>
      <c r="T73" s="618"/>
      <c r="U73" s="618"/>
      <c r="V73" s="618"/>
      <c r="W73" s="618"/>
      <c r="X73" s="618"/>
      <c r="Y73" s="618"/>
      <c r="Z73" s="618"/>
      <c r="AA73" s="618"/>
      <c r="AB73" s="618"/>
      <c r="AC73" s="61"/>
      <c r="AD73" s="62"/>
    </row>
    <row r="74" spans="1:57" ht="22.5" customHeight="1">
      <c r="A74" s="60"/>
      <c r="B74" s="61"/>
      <c r="C74" s="620" t="str">
        <f>IF(yukyu_ave_per=0,"-",IF(yukyu_ave_per&gt;0.7,yukyu_ave_per,""))</f>
        <v>-</v>
      </c>
      <c r="D74" s="620"/>
      <c r="E74" s="620"/>
      <c r="F74" s="620"/>
      <c r="G74" s="620"/>
      <c r="H74" s="620"/>
      <c r="I74" s="620"/>
      <c r="J74" s="620"/>
      <c r="K74" s="620"/>
      <c r="L74" s="620"/>
      <c r="M74" s="620"/>
      <c r="N74" s="620"/>
      <c r="O74" s="620"/>
      <c r="P74" s="621">
        <f>yukyu_ave_day</f>
        <v>0</v>
      </c>
      <c r="Q74" s="621"/>
      <c r="R74" s="621"/>
      <c r="S74" s="621"/>
      <c r="T74" s="621"/>
      <c r="U74" s="621"/>
      <c r="V74" s="621"/>
      <c r="W74" s="621"/>
      <c r="X74" s="621"/>
      <c r="Y74" s="621"/>
      <c r="Z74" s="621"/>
      <c r="AA74" s="621"/>
      <c r="AB74" s="621"/>
      <c r="AC74" s="61"/>
      <c r="AD74" s="62"/>
      <c r="AE74" s="476" t="str">
        <f>IF(AND(P74&lt;10,OR(C74&lt;0.7,C74="")),"【注意】平均取得日数が10日未満かつ年平均取得率が70%未満の場合は認定基準を満たしません。","")</f>
        <v/>
      </c>
    </row>
    <row r="75" spans="1:57" ht="13.5" customHeight="1">
      <c r="A75" s="580"/>
      <c r="B75" s="581"/>
      <c r="C75" s="581"/>
      <c r="D75" s="581"/>
      <c r="E75" s="581"/>
      <c r="F75" s="581"/>
      <c r="G75" s="581"/>
      <c r="H75" s="581"/>
      <c r="I75" s="581"/>
      <c r="J75" s="581"/>
      <c r="K75" s="581"/>
      <c r="L75" s="581"/>
      <c r="M75" s="581"/>
      <c r="N75" s="581"/>
      <c r="O75" s="581"/>
      <c r="P75" s="581"/>
      <c r="Q75" s="581"/>
      <c r="R75" s="581"/>
      <c r="S75" s="581"/>
      <c r="T75" s="581"/>
      <c r="U75" s="581"/>
      <c r="V75" s="581"/>
      <c r="W75" s="581"/>
      <c r="X75" s="581"/>
      <c r="Y75" s="581"/>
      <c r="Z75" s="581"/>
      <c r="AA75" s="581"/>
      <c r="AB75" s="581"/>
      <c r="AC75" s="581"/>
      <c r="AD75" s="582"/>
    </row>
    <row r="76" spans="1:57" ht="13.5" customHeight="1">
      <c r="A76" s="580" t="s">
        <v>226</v>
      </c>
      <c r="B76" s="581"/>
      <c r="C76" s="581"/>
      <c r="D76" s="581"/>
      <c r="E76" s="581"/>
      <c r="F76" s="581"/>
      <c r="G76" s="581"/>
      <c r="H76" s="581"/>
      <c r="I76" s="581"/>
      <c r="J76" s="581"/>
      <c r="K76" s="581"/>
      <c r="L76" s="581"/>
      <c r="M76" s="581"/>
      <c r="N76" s="581"/>
      <c r="O76" s="581"/>
      <c r="P76" s="581"/>
      <c r="Q76" s="581"/>
      <c r="R76" s="581"/>
      <c r="S76" s="581"/>
      <c r="T76" s="581"/>
      <c r="U76" s="581"/>
      <c r="V76" s="581"/>
      <c r="W76" s="581"/>
      <c r="X76" s="581"/>
      <c r="Y76" s="581"/>
      <c r="Z76" s="581"/>
      <c r="AA76" s="581"/>
      <c r="AB76" s="581"/>
      <c r="AC76" s="581"/>
      <c r="AD76" s="582"/>
    </row>
    <row r="77" spans="1:57" ht="25.5" customHeight="1">
      <c r="A77" s="606" t="s">
        <v>227</v>
      </c>
      <c r="B77" s="581"/>
      <c r="C77" s="581"/>
      <c r="D77" s="581"/>
      <c r="E77" s="581"/>
      <c r="F77" s="581"/>
      <c r="G77" s="581"/>
      <c r="H77" s="581"/>
      <c r="I77" s="581"/>
      <c r="J77" s="581"/>
      <c r="K77" s="581"/>
      <c r="L77" s="581"/>
      <c r="M77" s="581"/>
      <c r="N77" s="581"/>
      <c r="O77" s="581"/>
      <c r="P77" s="581"/>
      <c r="Q77" s="581"/>
      <c r="R77" s="581"/>
      <c r="S77" s="581"/>
      <c r="T77" s="581"/>
      <c r="U77" s="581"/>
      <c r="V77" s="581"/>
      <c r="W77" s="581"/>
      <c r="X77" s="581"/>
      <c r="Y77" s="581"/>
      <c r="Z77" s="581"/>
      <c r="AA77" s="581"/>
      <c r="AB77" s="581"/>
      <c r="AC77" s="581"/>
      <c r="AD77" s="582"/>
    </row>
    <row r="78" spans="1:57" ht="37.5" customHeight="1">
      <c r="A78" s="60"/>
      <c r="B78" s="61"/>
      <c r="C78" s="607" t="s">
        <v>228</v>
      </c>
      <c r="D78" s="608"/>
      <c r="E78" s="608"/>
      <c r="F78" s="609"/>
      <c r="G78" s="607" t="s">
        <v>229</v>
      </c>
      <c r="H78" s="608"/>
      <c r="I78" s="608"/>
      <c r="J78" s="609"/>
      <c r="K78" s="607" t="s">
        <v>230</v>
      </c>
      <c r="L78" s="608"/>
      <c r="M78" s="608"/>
      <c r="N78" s="608"/>
      <c r="O78" s="609"/>
      <c r="P78" s="613" t="s">
        <v>231</v>
      </c>
      <c r="Q78" s="614"/>
      <c r="R78" s="614"/>
      <c r="S78" s="614"/>
      <c r="T78" s="614"/>
      <c r="U78" s="614"/>
      <c r="V78" s="614"/>
      <c r="W78" s="614"/>
      <c r="X78" s="614"/>
      <c r="Y78" s="614"/>
      <c r="Z78" s="614"/>
      <c r="AA78" s="614"/>
      <c r="AB78" s="614"/>
      <c r="AC78" s="61"/>
      <c r="AD78" s="62"/>
    </row>
    <row r="79" spans="1:57" ht="37.5" customHeight="1">
      <c r="A79" s="60"/>
      <c r="B79" s="61"/>
      <c r="C79" s="610"/>
      <c r="D79" s="611"/>
      <c r="E79" s="611"/>
      <c r="F79" s="612"/>
      <c r="G79" s="610"/>
      <c r="H79" s="611"/>
      <c r="I79" s="611"/>
      <c r="J79" s="612"/>
      <c r="K79" s="610"/>
      <c r="L79" s="611"/>
      <c r="M79" s="611"/>
      <c r="N79" s="611"/>
      <c r="O79" s="612"/>
      <c r="P79" s="615" t="s">
        <v>232</v>
      </c>
      <c r="Q79" s="616"/>
      <c r="R79" s="616"/>
      <c r="S79" s="616"/>
      <c r="T79" s="616"/>
      <c r="U79" s="616"/>
      <c r="V79" s="616"/>
      <c r="W79" s="616"/>
      <c r="X79" s="616"/>
      <c r="Y79" s="616"/>
      <c r="Z79" s="616"/>
      <c r="AA79" s="616"/>
      <c r="AB79" s="617"/>
      <c r="AC79" s="61"/>
      <c r="AD79" s="62"/>
    </row>
    <row r="80" spans="1:57" ht="22.5" customHeight="1">
      <c r="A80" s="60"/>
      <c r="B80" s="61"/>
      <c r="C80" s="597">
        <f>ikuji_dan</f>
        <v>0</v>
      </c>
      <c r="D80" s="586"/>
      <c r="E80" s="586"/>
      <c r="F80" s="587"/>
      <c r="G80" s="598">
        <f>ikuji_jo</f>
        <v>0</v>
      </c>
      <c r="H80" s="599"/>
      <c r="I80" s="599"/>
      <c r="J80" s="600"/>
      <c r="K80" s="601"/>
      <c r="L80" s="602"/>
      <c r="M80" s="602"/>
      <c r="N80" s="602"/>
      <c r="O80" s="603"/>
      <c r="P80" s="601"/>
      <c r="Q80" s="602"/>
      <c r="R80" s="602"/>
      <c r="S80" s="602"/>
      <c r="T80" s="604"/>
      <c r="U80" s="605"/>
      <c r="V80" s="602"/>
      <c r="W80" s="602"/>
      <c r="X80" s="602"/>
      <c r="Y80" s="602"/>
      <c r="Z80" s="602"/>
      <c r="AA80" s="602"/>
      <c r="AB80" s="603"/>
      <c r="AC80" s="61"/>
      <c r="AD80" s="62"/>
      <c r="AE80" s="646" t="str">
        <f>IF(K80&lt;&gt;"","",IF(AND(C80=0,G80&lt;0.75),"【注意】育児休業取得対象者がいるにも関わらず、男性取得者0人かつ女性の取得率が75%未満の場合は認定基準を満たしません。",""))</f>
        <v>【注意】育児休業取得対象者がいるにも関わらず、男性取得者0人かつ女性の取得率が75%未満の場合は認定基準を満たしません。</v>
      </c>
      <c r="AF80" s="647"/>
      <c r="AG80" s="647"/>
      <c r="AH80" s="647"/>
      <c r="AI80" s="647"/>
      <c r="AJ80" s="647"/>
      <c r="AK80" s="647"/>
      <c r="AL80" s="647"/>
      <c r="AM80" s="647"/>
      <c r="AN80" s="647"/>
      <c r="AO80" s="647"/>
      <c r="AP80" s="647"/>
      <c r="AQ80" s="647"/>
      <c r="AR80" s="647"/>
      <c r="AS80" s="647"/>
      <c r="AT80" s="647"/>
      <c r="AU80" s="647"/>
      <c r="AV80" s="647"/>
      <c r="AW80" s="647"/>
      <c r="AX80" s="647"/>
      <c r="AY80" s="647"/>
      <c r="AZ80" s="647"/>
      <c r="BA80" s="647"/>
      <c r="BB80" s="647"/>
      <c r="BC80" s="647"/>
      <c r="BD80" s="647"/>
      <c r="BE80" s="647"/>
    </row>
    <row r="81" spans="1:57" ht="13.5" customHeight="1">
      <c r="A81" s="580"/>
      <c r="B81" s="581"/>
      <c r="C81" s="581"/>
      <c r="D81" s="581"/>
      <c r="E81" s="581"/>
      <c r="F81" s="581"/>
      <c r="G81" s="581"/>
      <c r="H81" s="581"/>
      <c r="I81" s="581"/>
      <c r="J81" s="581"/>
      <c r="K81" s="581"/>
      <c r="L81" s="581"/>
      <c r="M81" s="581"/>
      <c r="N81" s="581"/>
      <c r="O81" s="581"/>
      <c r="P81" s="581"/>
      <c r="Q81" s="581"/>
      <c r="R81" s="581"/>
      <c r="S81" s="581"/>
      <c r="T81" s="581"/>
      <c r="U81" s="581"/>
      <c r="V81" s="581"/>
      <c r="W81" s="581"/>
      <c r="X81" s="581"/>
      <c r="Y81" s="581"/>
      <c r="Z81" s="581"/>
      <c r="AA81" s="581"/>
      <c r="AB81" s="581"/>
      <c r="AC81" s="581"/>
      <c r="AD81" s="582"/>
      <c r="AE81" s="646"/>
      <c r="AF81" s="647"/>
      <c r="AG81" s="647"/>
      <c r="AH81" s="647"/>
      <c r="AI81" s="647"/>
      <c r="AJ81" s="647"/>
      <c r="AK81" s="647"/>
      <c r="AL81" s="647"/>
      <c r="AM81" s="647"/>
      <c r="AN81" s="647"/>
      <c r="AO81" s="647"/>
      <c r="AP81" s="647"/>
      <c r="AQ81" s="647"/>
      <c r="AR81" s="647"/>
      <c r="AS81" s="647"/>
      <c r="AT81" s="647"/>
      <c r="AU81" s="647"/>
      <c r="AV81" s="647"/>
      <c r="AW81" s="647"/>
      <c r="AX81" s="647"/>
      <c r="AY81" s="647"/>
      <c r="AZ81" s="647"/>
      <c r="BA81" s="647"/>
      <c r="BB81" s="647"/>
      <c r="BC81" s="647"/>
      <c r="BD81" s="647"/>
      <c r="BE81" s="647"/>
    </row>
    <row r="82" spans="1:57" ht="30" customHeight="1">
      <c r="A82" s="60"/>
      <c r="B82" s="583" t="s">
        <v>233</v>
      </c>
      <c r="C82" s="584"/>
      <c r="D82" s="584"/>
      <c r="E82" s="584"/>
      <c r="F82" s="584"/>
      <c r="G82" s="585"/>
      <c r="H82" s="583" t="s">
        <v>234</v>
      </c>
      <c r="I82" s="586"/>
      <c r="J82" s="586"/>
      <c r="K82" s="586"/>
      <c r="L82" s="586"/>
      <c r="M82" s="587"/>
      <c r="N82" s="583" t="s">
        <v>235</v>
      </c>
      <c r="O82" s="586"/>
      <c r="P82" s="586"/>
      <c r="Q82" s="586"/>
      <c r="R82" s="586"/>
      <c r="S82" s="586"/>
      <c r="T82" s="586"/>
      <c r="U82" s="587"/>
      <c r="V82" s="583" t="s">
        <v>236</v>
      </c>
      <c r="W82" s="586"/>
      <c r="X82" s="586"/>
      <c r="Y82" s="586"/>
      <c r="Z82" s="586"/>
      <c r="AA82" s="586"/>
      <c r="AB82" s="586"/>
      <c r="AC82" s="587"/>
      <c r="AD82" s="62"/>
      <c r="AE82" s="477"/>
      <c r="AF82" s="478"/>
      <c r="AG82" s="478"/>
      <c r="AH82" s="478"/>
      <c r="AI82" s="478"/>
      <c r="AJ82" s="478"/>
      <c r="AK82" s="478"/>
      <c r="AL82" s="478"/>
      <c r="AM82" s="478"/>
      <c r="AN82" s="478"/>
      <c r="AO82" s="478"/>
      <c r="AP82" s="478"/>
      <c r="AQ82" s="478"/>
      <c r="AR82" s="478"/>
      <c r="AS82" s="478"/>
      <c r="AT82" s="478"/>
      <c r="AU82" s="478"/>
      <c r="AV82" s="478"/>
    </row>
    <row r="83" spans="1:57" ht="22.5" customHeight="1">
      <c r="A83" s="60"/>
      <c r="B83" s="588"/>
      <c r="C83" s="589"/>
      <c r="D83" s="589"/>
      <c r="E83" s="589"/>
      <c r="F83" s="589"/>
      <c r="G83" s="590"/>
      <c r="H83" s="588"/>
      <c r="I83" s="589"/>
      <c r="J83" s="589"/>
      <c r="K83" s="589"/>
      <c r="L83" s="589"/>
      <c r="M83" s="590"/>
      <c r="N83" s="588"/>
      <c r="O83" s="589"/>
      <c r="P83" s="589"/>
      <c r="Q83" s="589"/>
      <c r="R83" s="589"/>
      <c r="S83" s="589"/>
      <c r="T83" s="589"/>
      <c r="U83" s="590"/>
      <c r="V83" s="591"/>
      <c r="W83" s="592"/>
      <c r="X83" s="592"/>
      <c r="Y83" s="592"/>
      <c r="Z83" s="592"/>
      <c r="AA83" s="592"/>
      <c r="AB83" s="592"/>
      <c r="AC83" s="593"/>
      <c r="AD83" s="62"/>
    </row>
    <row r="84" spans="1:57" ht="13.5" customHeight="1">
      <c r="A84" s="594"/>
      <c r="B84" s="595"/>
      <c r="C84" s="595"/>
      <c r="D84" s="595"/>
      <c r="E84" s="595"/>
      <c r="F84" s="595"/>
      <c r="G84" s="595"/>
      <c r="H84" s="595"/>
      <c r="I84" s="595"/>
      <c r="J84" s="595"/>
      <c r="K84" s="595"/>
      <c r="L84" s="595"/>
      <c r="M84" s="595"/>
      <c r="N84" s="595"/>
      <c r="O84" s="595"/>
      <c r="P84" s="595"/>
      <c r="Q84" s="595"/>
      <c r="R84" s="595"/>
      <c r="S84" s="595"/>
      <c r="T84" s="595"/>
      <c r="U84" s="595"/>
      <c r="V84" s="595"/>
      <c r="W84" s="595"/>
      <c r="X84" s="595"/>
      <c r="Y84" s="595"/>
      <c r="Z84" s="595"/>
      <c r="AA84" s="595"/>
      <c r="AB84" s="595"/>
      <c r="AC84" s="595"/>
      <c r="AD84" s="596"/>
    </row>
    <row r="85" spans="1:57" ht="15" customHeight="1">
      <c r="A85" s="581" t="s">
        <v>237</v>
      </c>
      <c r="B85" s="581"/>
      <c r="C85" s="581"/>
      <c r="D85" s="581"/>
      <c r="E85" s="581"/>
      <c r="F85" s="581"/>
      <c r="G85" s="581"/>
      <c r="H85" s="581"/>
      <c r="I85" s="581"/>
      <c r="J85" s="581"/>
      <c r="K85" s="581"/>
      <c r="L85" s="581"/>
      <c r="M85" s="581"/>
      <c r="N85" s="581"/>
      <c r="O85" s="581"/>
      <c r="P85" s="581"/>
      <c r="Q85" s="581"/>
      <c r="R85" s="581"/>
      <c r="S85" s="581"/>
      <c r="T85" s="581"/>
      <c r="U85" s="581"/>
      <c r="V85" s="581"/>
      <c r="W85" s="581"/>
      <c r="X85" s="581"/>
      <c r="Y85" s="581"/>
      <c r="Z85" s="581"/>
      <c r="AA85" s="581"/>
      <c r="AB85" s="581"/>
      <c r="AC85" s="581"/>
      <c r="AD85" s="581"/>
    </row>
    <row r="86" spans="1:57" ht="15" customHeight="1">
      <c r="A86" s="577" t="s">
        <v>238</v>
      </c>
      <c r="B86" s="578"/>
      <c r="C86" s="578"/>
      <c r="D86" s="578"/>
      <c r="E86" s="578"/>
      <c r="F86" s="578"/>
      <c r="G86" s="578"/>
      <c r="H86" s="578"/>
      <c r="I86" s="578"/>
      <c r="J86" s="578"/>
      <c r="K86" s="578"/>
      <c r="L86" s="578"/>
      <c r="M86" s="578"/>
      <c r="N86" s="578"/>
      <c r="O86" s="578"/>
      <c r="P86" s="578"/>
      <c r="Q86" s="578"/>
      <c r="R86" s="578"/>
      <c r="S86" s="578"/>
      <c r="T86" s="578"/>
      <c r="U86" s="578"/>
      <c r="V86" s="578"/>
      <c r="W86" s="578"/>
      <c r="X86" s="578"/>
      <c r="Y86" s="578"/>
      <c r="Z86" s="578"/>
      <c r="AA86" s="578"/>
      <c r="AB86" s="578"/>
      <c r="AC86" s="578"/>
      <c r="AD86" s="579"/>
    </row>
    <row r="87" spans="1:57" ht="15" customHeight="1">
      <c r="A87" s="580"/>
      <c r="B87" s="581"/>
      <c r="C87" s="581"/>
      <c r="D87" s="581"/>
      <c r="E87" s="581"/>
      <c r="F87" s="581"/>
      <c r="G87" s="581"/>
      <c r="H87" s="581"/>
      <c r="I87" s="581"/>
      <c r="J87" s="581"/>
      <c r="K87" s="581"/>
      <c r="L87" s="581"/>
      <c r="M87" s="581"/>
      <c r="N87" s="581"/>
      <c r="O87" s="581"/>
      <c r="P87" s="581"/>
      <c r="Q87" s="581"/>
      <c r="R87" s="581"/>
      <c r="S87" s="581"/>
      <c r="T87" s="581"/>
      <c r="U87" s="581"/>
      <c r="V87" s="581"/>
      <c r="W87" s="581"/>
      <c r="X87" s="581"/>
      <c r="Y87" s="581"/>
      <c r="Z87" s="581"/>
      <c r="AA87" s="581"/>
      <c r="AB87" s="581"/>
      <c r="AC87" s="581"/>
      <c r="AD87" s="582"/>
    </row>
    <row r="88" spans="1:57" ht="20.25" customHeight="1">
      <c r="A88" s="124" t="s">
        <v>239</v>
      </c>
      <c r="B88" s="575" t="s">
        <v>240</v>
      </c>
      <c r="C88" s="575"/>
      <c r="D88" s="575"/>
      <c r="E88" s="575"/>
      <c r="F88" s="575"/>
      <c r="G88" s="575"/>
      <c r="H88" s="575"/>
      <c r="I88" s="575"/>
      <c r="J88" s="575"/>
      <c r="K88" s="575"/>
      <c r="L88" s="575"/>
      <c r="M88" s="575"/>
      <c r="N88" s="575"/>
      <c r="O88" s="575"/>
      <c r="P88" s="575"/>
      <c r="Q88" s="575"/>
      <c r="R88" s="575"/>
      <c r="S88" s="575"/>
      <c r="T88" s="575"/>
      <c r="U88" s="575"/>
      <c r="V88" s="575"/>
      <c r="W88" s="575"/>
      <c r="X88" s="575"/>
      <c r="Y88" s="575"/>
      <c r="Z88" s="575"/>
      <c r="AA88" s="575"/>
      <c r="AB88" s="575"/>
      <c r="AC88" s="575"/>
      <c r="AD88" s="576"/>
    </row>
    <row r="89" spans="1:57" ht="61.5" customHeight="1">
      <c r="A89" s="124" t="s">
        <v>241</v>
      </c>
      <c r="B89" s="571" t="s">
        <v>242</v>
      </c>
      <c r="C89" s="571"/>
      <c r="D89" s="571"/>
      <c r="E89" s="571"/>
      <c r="F89" s="571"/>
      <c r="G89" s="571"/>
      <c r="H89" s="571"/>
      <c r="I89" s="571"/>
      <c r="J89" s="571"/>
      <c r="K89" s="571"/>
      <c r="L89" s="571"/>
      <c r="M89" s="571"/>
      <c r="N89" s="571"/>
      <c r="O89" s="571"/>
      <c r="P89" s="571"/>
      <c r="Q89" s="571"/>
      <c r="R89" s="571"/>
      <c r="S89" s="571"/>
      <c r="T89" s="571"/>
      <c r="U89" s="571"/>
      <c r="V89" s="571"/>
      <c r="W89" s="571"/>
      <c r="X89" s="571"/>
      <c r="Y89" s="571"/>
      <c r="Z89" s="571"/>
      <c r="AA89" s="571"/>
      <c r="AB89" s="571"/>
      <c r="AC89" s="571"/>
      <c r="AD89" s="572"/>
    </row>
    <row r="90" spans="1:57" ht="32.25" customHeight="1">
      <c r="A90" s="124" t="s">
        <v>243</v>
      </c>
      <c r="B90" s="571" t="s">
        <v>244</v>
      </c>
      <c r="C90" s="571"/>
      <c r="D90" s="571"/>
      <c r="E90" s="571"/>
      <c r="F90" s="571"/>
      <c r="G90" s="571"/>
      <c r="H90" s="571"/>
      <c r="I90" s="571"/>
      <c r="J90" s="571"/>
      <c r="K90" s="571"/>
      <c r="L90" s="571"/>
      <c r="M90" s="571"/>
      <c r="N90" s="571"/>
      <c r="O90" s="571"/>
      <c r="P90" s="571"/>
      <c r="Q90" s="571"/>
      <c r="R90" s="571"/>
      <c r="S90" s="571"/>
      <c r="T90" s="571"/>
      <c r="U90" s="571"/>
      <c r="V90" s="571"/>
      <c r="W90" s="571"/>
      <c r="X90" s="571"/>
      <c r="Y90" s="571"/>
      <c r="Z90" s="571"/>
      <c r="AA90" s="571"/>
      <c r="AB90" s="571"/>
      <c r="AC90" s="571"/>
      <c r="AD90" s="572"/>
    </row>
    <row r="91" spans="1:57" ht="51" customHeight="1">
      <c r="A91" s="124" t="s">
        <v>245</v>
      </c>
      <c r="B91" s="571" t="s">
        <v>246</v>
      </c>
      <c r="C91" s="571"/>
      <c r="D91" s="571"/>
      <c r="E91" s="571"/>
      <c r="F91" s="571"/>
      <c r="G91" s="571"/>
      <c r="H91" s="571"/>
      <c r="I91" s="571"/>
      <c r="J91" s="571"/>
      <c r="K91" s="571"/>
      <c r="L91" s="571"/>
      <c r="M91" s="571"/>
      <c r="N91" s="571"/>
      <c r="O91" s="571"/>
      <c r="P91" s="571"/>
      <c r="Q91" s="571"/>
      <c r="R91" s="571"/>
      <c r="S91" s="571"/>
      <c r="T91" s="571"/>
      <c r="U91" s="571"/>
      <c r="V91" s="571"/>
      <c r="W91" s="571"/>
      <c r="X91" s="571"/>
      <c r="Y91" s="571"/>
      <c r="Z91" s="571"/>
      <c r="AA91" s="571"/>
      <c r="AB91" s="571"/>
      <c r="AC91" s="571"/>
      <c r="AD91" s="572"/>
    </row>
    <row r="92" spans="1:57" ht="39" customHeight="1">
      <c r="A92" s="124" t="s">
        <v>247</v>
      </c>
      <c r="B92" s="571" t="s">
        <v>248</v>
      </c>
      <c r="C92" s="571"/>
      <c r="D92" s="571"/>
      <c r="E92" s="571"/>
      <c r="F92" s="571"/>
      <c r="G92" s="571"/>
      <c r="H92" s="571"/>
      <c r="I92" s="571"/>
      <c r="J92" s="571"/>
      <c r="K92" s="571"/>
      <c r="L92" s="571"/>
      <c r="M92" s="571"/>
      <c r="N92" s="571"/>
      <c r="O92" s="571"/>
      <c r="P92" s="571"/>
      <c r="Q92" s="571"/>
      <c r="R92" s="571"/>
      <c r="S92" s="571"/>
      <c r="T92" s="571"/>
      <c r="U92" s="571"/>
      <c r="V92" s="571"/>
      <c r="W92" s="571"/>
      <c r="X92" s="571"/>
      <c r="Y92" s="571"/>
      <c r="Z92" s="571"/>
      <c r="AA92" s="571"/>
      <c r="AB92" s="571"/>
      <c r="AC92" s="571"/>
      <c r="AD92" s="572"/>
    </row>
    <row r="93" spans="1:57" ht="52.5" customHeight="1">
      <c r="A93" s="124" t="s">
        <v>249</v>
      </c>
      <c r="B93" s="571" t="s">
        <v>250</v>
      </c>
      <c r="C93" s="571"/>
      <c r="D93" s="571"/>
      <c r="E93" s="571"/>
      <c r="F93" s="571"/>
      <c r="G93" s="571"/>
      <c r="H93" s="571"/>
      <c r="I93" s="571"/>
      <c r="J93" s="571"/>
      <c r="K93" s="571"/>
      <c r="L93" s="571"/>
      <c r="M93" s="571"/>
      <c r="N93" s="571"/>
      <c r="O93" s="571"/>
      <c r="P93" s="571"/>
      <c r="Q93" s="571"/>
      <c r="R93" s="571"/>
      <c r="S93" s="571"/>
      <c r="T93" s="571"/>
      <c r="U93" s="571"/>
      <c r="V93" s="571"/>
      <c r="W93" s="571"/>
      <c r="X93" s="571"/>
      <c r="Y93" s="571"/>
      <c r="Z93" s="571"/>
      <c r="AA93" s="571"/>
      <c r="AB93" s="571"/>
      <c r="AC93" s="571"/>
      <c r="AD93" s="572"/>
    </row>
    <row r="94" spans="1:57" ht="26.25" customHeight="1">
      <c r="A94" s="124"/>
      <c r="B94" s="571" t="s">
        <v>251</v>
      </c>
      <c r="C94" s="571"/>
      <c r="D94" s="571"/>
      <c r="E94" s="571"/>
      <c r="F94" s="571"/>
      <c r="G94" s="571"/>
      <c r="H94" s="571"/>
      <c r="I94" s="571"/>
      <c r="J94" s="571"/>
      <c r="K94" s="571"/>
      <c r="L94" s="571"/>
      <c r="M94" s="571"/>
      <c r="N94" s="571"/>
      <c r="O94" s="571"/>
      <c r="P94" s="571"/>
      <c r="Q94" s="571"/>
      <c r="R94" s="571"/>
      <c r="S94" s="571"/>
      <c r="T94" s="571"/>
      <c r="U94" s="571"/>
      <c r="V94" s="571"/>
      <c r="W94" s="571"/>
      <c r="X94" s="571"/>
      <c r="Y94" s="571"/>
      <c r="Z94" s="571"/>
      <c r="AA94" s="571"/>
      <c r="AB94" s="571"/>
      <c r="AC94" s="571"/>
      <c r="AD94" s="572"/>
    </row>
    <row r="95" spans="1:57" ht="26.25" customHeight="1">
      <c r="A95" s="124"/>
      <c r="B95" s="125" t="s">
        <v>252</v>
      </c>
      <c r="C95" s="571" t="s">
        <v>253</v>
      </c>
      <c r="D95" s="571"/>
      <c r="E95" s="571"/>
      <c r="F95" s="571"/>
      <c r="G95" s="571"/>
      <c r="H95" s="571"/>
      <c r="I95" s="571"/>
      <c r="J95" s="571"/>
      <c r="K95" s="571"/>
      <c r="L95" s="571"/>
      <c r="M95" s="571"/>
      <c r="N95" s="571"/>
      <c r="O95" s="571"/>
      <c r="P95" s="571"/>
      <c r="Q95" s="571"/>
      <c r="R95" s="571"/>
      <c r="S95" s="571"/>
      <c r="T95" s="571"/>
      <c r="U95" s="571"/>
      <c r="V95" s="571"/>
      <c r="W95" s="571"/>
      <c r="X95" s="571"/>
      <c r="Y95" s="571"/>
      <c r="Z95" s="571"/>
      <c r="AA95" s="571"/>
      <c r="AB95" s="571"/>
      <c r="AC95" s="571"/>
      <c r="AD95" s="572"/>
    </row>
    <row r="96" spans="1:57" ht="24.75" customHeight="1">
      <c r="A96" s="124"/>
      <c r="B96" s="125" t="s">
        <v>252</v>
      </c>
      <c r="C96" s="571" t="s">
        <v>254</v>
      </c>
      <c r="D96" s="571"/>
      <c r="E96" s="571"/>
      <c r="F96" s="571"/>
      <c r="G96" s="571"/>
      <c r="H96" s="571"/>
      <c r="I96" s="571"/>
      <c r="J96" s="571"/>
      <c r="K96" s="571"/>
      <c r="L96" s="571"/>
      <c r="M96" s="571"/>
      <c r="N96" s="571"/>
      <c r="O96" s="571"/>
      <c r="P96" s="571"/>
      <c r="Q96" s="571"/>
      <c r="R96" s="571"/>
      <c r="S96" s="571"/>
      <c r="T96" s="571"/>
      <c r="U96" s="571"/>
      <c r="V96" s="571"/>
      <c r="W96" s="571"/>
      <c r="X96" s="571"/>
      <c r="Y96" s="571"/>
      <c r="Z96" s="571"/>
      <c r="AA96" s="571"/>
      <c r="AB96" s="571"/>
      <c r="AC96" s="571"/>
      <c r="AD96" s="572"/>
    </row>
    <row r="97" spans="1:30" ht="56.25" customHeight="1">
      <c r="A97" s="124" t="s">
        <v>255</v>
      </c>
      <c r="B97" s="571" t="s">
        <v>256</v>
      </c>
      <c r="C97" s="571"/>
      <c r="D97" s="571"/>
      <c r="E97" s="571"/>
      <c r="F97" s="571"/>
      <c r="G97" s="571"/>
      <c r="H97" s="571"/>
      <c r="I97" s="571"/>
      <c r="J97" s="571"/>
      <c r="K97" s="571"/>
      <c r="L97" s="571"/>
      <c r="M97" s="571"/>
      <c r="N97" s="571"/>
      <c r="O97" s="571"/>
      <c r="P97" s="571"/>
      <c r="Q97" s="571"/>
      <c r="R97" s="571"/>
      <c r="S97" s="571"/>
      <c r="T97" s="571"/>
      <c r="U97" s="571"/>
      <c r="V97" s="571"/>
      <c r="W97" s="571"/>
      <c r="X97" s="571"/>
      <c r="Y97" s="571"/>
      <c r="Z97" s="571"/>
      <c r="AA97" s="571"/>
      <c r="AB97" s="571"/>
      <c r="AC97" s="571"/>
      <c r="AD97" s="572"/>
    </row>
    <row r="98" spans="1:30" ht="54.75" customHeight="1">
      <c r="A98" s="124" t="s">
        <v>257</v>
      </c>
      <c r="B98" s="571" t="s">
        <v>258</v>
      </c>
      <c r="C98" s="571"/>
      <c r="D98" s="571"/>
      <c r="E98" s="571"/>
      <c r="F98" s="571"/>
      <c r="G98" s="571"/>
      <c r="H98" s="571"/>
      <c r="I98" s="571"/>
      <c r="J98" s="571"/>
      <c r="K98" s="571"/>
      <c r="L98" s="571"/>
      <c r="M98" s="571"/>
      <c r="N98" s="571"/>
      <c r="O98" s="571"/>
      <c r="P98" s="571"/>
      <c r="Q98" s="571"/>
      <c r="R98" s="571"/>
      <c r="S98" s="571"/>
      <c r="T98" s="571"/>
      <c r="U98" s="571"/>
      <c r="V98" s="571"/>
      <c r="W98" s="571"/>
      <c r="X98" s="571"/>
      <c r="Y98" s="571"/>
      <c r="Z98" s="571"/>
      <c r="AA98" s="571"/>
      <c r="AB98" s="571"/>
      <c r="AC98" s="571"/>
      <c r="AD98" s="572"/>
    </row>
    <row r="99" spans="1:30" ht="34.5" customHeight="1">
      <c r="A99" s="124"/>
      <c r="B99" s="571" t="s">
        <v>259</v>
      </c>
      <c r="C99" s="571"/>
      <c r="D99" s="571"/>
      <c r="E99" s="571"/>
      <c r="F99" s="571"/>
      <c r="G99" s="571"/>
      <c r="H99" s="571"/>
      <c r="I99" s="571"/>
      <c r="J99" s="571"/>
      <c r="K99" s="571"/>
      <c r="L99" s="571"/>
      <c r="M99" s="571"/>
      <c r="N99" s="571"/>
      <c r="O99" s="571"/>
      <c r="P99" s="571"/>
      <c r="Q99" s="571"/>
      <c r="R99" s="571"/>
      <c r="S99" s="571"/>
      <c r="T99" s="571"/>
      <c r="U99" s="571"/>
      <c r="V99" s="571"/>
      <c r="W99" s="571"/>
      <c r="X99" s="571"/>
      <c r="Y99" s="571"/>
      <c r="Z99" s="571"/>
      <c r="AA99" s="571"/>
      <c r="AB99" s="571"/>
      <c r="AC99" s="571"/>
      <c r="AD99" s="572"/>
    </row>
    <row r="100" spans="1:30" ht="123.75" customHeight="1">
      <c r="A100" s="124" t="s">
        <v>260</v>
      </c>
      <c r="B100" s="571" t="s">
        <v>261</v>
      </c>
      <c r="C100" s="571"/>
      <c r="D100" s="571"/>
      <c r="E100" s="571"/>
      <c r="F100" s="571"/>
      <c r="G100" s="571"/>
      <c r="H100" s="571"/>
      <c r="I100" s="571"/>
      <c r="J100" s="571"/>
      <c r="K100" s="571"/>
      <c r="L100" s="571"/>
      <c r="M100" s="571"/>
      <c r="N100" s="571"/>
      <c r="O100" s="571"/>
      <c r="P100" s="571"/>
      <c r="Q100" s="571"/>
      <c r="R100" s="571"/>
      <c r="S100" s="571"/>
      <c r="T100" s="571"/>
      <c r="U100" s="571"/>
      <c r="V100" s="571"/>
      <c r="W100" s="571"/>
      <c r="X100" s="571"/>
      <c r="Y100" s="571"/>
      <c r="Z100" s="571"/>
      <c r="AA100" s="571"/>
      <c r="AB100" s="571"/>
      <c r="AC100" s="571"/>
      <c r="AD100" s="572"/>
    </row>
    <row r="101" spans="1:30" ht="66" customHeight="1">
      <c r="A101" s="124" t="s">
        <v>262</v>
      </c>
      <c r="B101" s="571" t="s">
        <v>263</v>
      </c>
      <c r="C101" s="571"/>
      <c r="D101" s="571"/>
      <c r="E101" s="571"/>
      <c r="F101" s="571"/>
      <c r="G101" s="571"/>
      <c r="H101" s="571"/>
      <c r="I101" s="571"/>
      <c r="J101" s="571"/>
      <c r="K101" s="571"/>
      <c r="L101" s="571"/>
      <c r="M101" s="571"/>
      <c r="N101" s="571"/>
      <c r="O101" s="571"/>
      <c r="P101" s="571"/>
      <c r="Q101" s="571"/>
      <c r="R101" s="571"/>
      <c r="S101" s="571"/>
      <c r="T101" s="571"/>
      <c r="U101" s="571"/>
      <c r="V101" s="571"/>
      <c r="W101" s="571"/>
      <c r="X101" s="571"/>
      <c r="Y101" s="571"/>
      <c r="Z101" s="571"/>
      <c r="AA101" s="571"/>
      <c r="AB101" s="571"/>
      <c r="AC101" s="571"/>
      <c r="AD101" s="572"/>
    </row>
    <row r="102" spans="1:30" ht="76.5" customHeight="1">
      <c r="A102" s="126"/>
      <c r="B102" s="573" t="s">
        <v>264</v>
      </c>
      <c r="C102" s="573"/>
      <c r="D102" s="573"/>
      <c r="E102" s="573"/>
      <c r="F102" s="573"/>
      <c r="G102" s="573"/>
      <c r="H102" s="573"/>
      <c r="I102" s="573"/>
      <c r="J102" s="573"/>
      <c r="K102" s="573"/>
      <c r="L102" s="573"/>
      <c r="M102" s="573"/>
      <c r="N102" s="573"/>
      <c r="O102" s="573"/>
      <c r="P102" s="573"/>
      <c r="Q102" s="573"/>
      <c r="R102" s="573"/>
      <c r="S102" s="573"/>
      <c r="T102" s="573"/>
      <c r="U102" s="573"/>
      <c r="V102" s="573"/>
      <c r="W102" s="573"/>
      <c r="X102" s="573"/>
      <c r="Y102" s="573"/>
      <c r="Z102" s="573"/>
      <c r="AA102" s="573"/>
      <c r="AB102" s="573"/>
      <c r="AC102" s="573"/>
      <c r="AD102" s="574"/>
    </row>
    <row r="103" spans="1:30" ht="15" customHeight="1"/>
    <row r="104" spans="1:30" ht="15" customHeight="1"/>
    <row r="105" spans="1:30" ht="15" customHeight="1"/>
    <row r="106" spans="1:30" ht="15" customHeight="1"/>
    <row r="107" spans="1:30" ht="15" customHeight="1"/>
    <row r="108" spans="1:30" ht="15" customHeight="1"/>
    <row r="109" spans="1:30" ht="15" customHeight="1"/>
    <row r="110" spans="1:30" ht="15" customHeight="1"/>
    <row r="111" spans="1:30" ht="15" customHeight="1"/>
    <row r="112" spans="1:30"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sheetData>
  <sheetProtection sheet="1" insertRows="0" deleteRows="0"/>
  <mergeCells count="160">
    <mergeCell ref="AE80:BE81"/>
    <mergeCell ref="AE33:BE34"/>
    <mergeCell ref="V20:AD20"/>
    <mergeCell ref="A7:AD7"/>
    <mergeCell ref="A9:AD9"/>
    <mergeCell ref="A10:AD10"/>
    <mergeCell ref="A11:AD11"/>
    <mergeCell ref="A12:AD12"/>
    <mergeCell ref="V8:AC8"/>
    <mergeCell ref="V16:AD16"/>
    <mergeCell ref="V17:Y17"/>
    <mergeCell ref="U18:AD18"/>
    <mergeCell ref="U19:AD19"/>
    <mergeCell ref="A26:AD26"/>
    <mergeCell ref="A27:AD27"/>
    <mergeCell ref="A28:AD28"/>
    <mergeCell ref="A31:AD31"/>
    <mergeCell ref="L29:S29"/>
    <mergeCell ref="L30:S30"/>
    <mergeCell ref="A21:AD21"/>
    <mergeCell ref="A22:AD22"/>
    <mergeCell ref="A23:AD23"/>
    <mergeCell ref="A24:AD24"/>
    <mergeCell ref="A25:AD25"/>
    <mergeCell ref="A1:AD1"/>
    <mergeCell ref="A2:AD2"/>
    <mergeCell ref="A3:AD3"/>
    <mergeCell ref="A4:AD4"/>
    <mergeCell ref="A5:AD5"/>
    <mergeCell ref="A6:AD6"/>
    <mergeCell ref="N13:AD13"/>
    <mergeCell ref="T14:AD14"/>
    <mergeCell ref="V15:AD15"/>
    <mergeCell ref="A32:AD32"/>
    <mergeCell ref="A34:AD34"/>
    <mergeCell ref="A35:AD35"/>
    <mergeCell ref="A36:AD36"/>
    <mergeCell ref="C37:G37"/>
    <mergeCell ref="H37:L37"/>
    <mergeCell ref="M37:R37"/>
    <mergeCell ref="S37:W37"/>
    <mergeCell ref="X37:AB37"/>
    <mergeCell ref="N33:O33"/>
    <mergeCell ref="C38:G38"/>
    <mergeCell ref="H38:L38"/>
    <mergeCell ref="M38:R38"/>
    <mergeCell ref="S38:W38"/>
    <mergeCell ref="X38:AB38"/>
    <mergeCell ref="C39:G39"/>
    <mergeCell ref="H39:L39"/>
    <mergeCell ref="M39:R39"/>
    <mergeCell ref="S39:W39"/>
    <mergeCell ref="X39:AB39"/>
    <mergeCell ref="C40:G40"/>
    <mergeCell ref="H40:L40"/>
    <mergeCell ref="M40:R40"/>
    <mergeCell ref="S40:W40"/>
    <mergeCell ref="X40:AB40"/>
    <mergeCell ref="C41:G41"/>
    <mergeCell ref="H41:L41"/>
    <mergeCell ref="M41:R41"/>
    <mergeCell ref="S41:W41"/>
    <mergeCell ref="X41:AB41"/>
    <mergeCell ref="A44:AD44"/>
    <mergeCell ref="A45:AD45"/>
    <mergeCell ref="A46:AD46"/>
    <mergeCell ref="A47:AD47"/>
    <mergeCell ref="A48:AD48"/>
    <mergeCell ref="C49:K49"/>
    <mergeCell ref="L49:S49"/>
    <mergeCell ref="T49:AB49"/>
    <mergeCell ref="C42:G42"/>
    <mergeCell ref="H42:L42"/>
    <mergeCell ref="M42:R42"/>
    <mergeCell ref="S42:W42"/>
    <mergeCell ref="X42:AB42"/>
    <mergeCell ref="C43:G43"/>
    <mergeCell ref="H43:L43"/>
    <mergeCell ref="M43:R43"/>
    <mergeCell ref="S43:W43"/>
    <mergeCell ref="X43:AB43"/>
    <mergeCell ref="C54:I54"/>
    <mergeCell ref="J54:P54"/>
    <mergeCell ref="Q54:V54"/>
    <mergeCell ref="W54:AB54"/>
    <mergeCell ref="C55:I55"/>
    <mergeCell ref="J55:P55"/>
    <mergeCell ref="Q55:V55"/>
    <mergeCell ref="W55:AB55"/>
    <mergeCell ref="C50:K50"/>
    <mergeCell ref="L50:S50"/>
    <mergeCell ref="T50:AB50"/>
    <mergeCell ref="A51:AD51"/>
    <mergeCell ref="A52:AD52"/>
    <mergeCell ref="A53:AD53"/>
    <mergeCell ref="C62:O62"/>
    <mergeCell ref="P62:AB62"/>
    <mergeCell ref="C63:O63"/>
    <mergeCell ref="P63:AB63"/>
    <mergeCell ref="A64:AD64"/>
    <mergeCell ref="A65:AD65"/>
    <mergeCell ref="A56:AD56"/>
    <mergeCell ref="A57:AD57"/>
    <mergeCell ref="A58:AD58"/>
    <mergeCell ref="A59:AD59"/>
    <mergeCell ref="A60:AD60"/>
    <mergeCell ref="A61:AD61"/>
    <mergeCell ref="A70:AD70"/>
    <mergeCell ref="A71:AD71"/>
    <mergeCell ref="A72:AD72"/>
    <mergeCell ref="C73:O73"/>
    <mergeCell ref="P73:AB73"/>
    <mergeCell ref="C74:O74"/>
    <mergeCell ref="P74:AB74"/>
    <mergeCell ref="A66:AD66"/>
    <mergeCell ref="A67:AD67"/>
    <mergeCell ref="C68:O68"/>
    <mergeCell ref="P68:AB68"/>
    <mergeCell ref="C69:O69"/>
    <mergeCell ref="P69:AB69"/>
    <mergeCell ref="C80:F80"/>
    <mergeCell ref="G80:J80"/>
    <mergeCell ref="K80:O80"/>
    <mergeCell ref="P80:T80"/>
    <mergeCell ref="U80:AB80"/>
    <mergeCell ref="A81:AD81"/>
    <mergeCell ref="A75:AD75"/>
    <mergeCell ref="A76:AD76"/>
    <mergeCell ref="A77:AD77"/>
    <mergeCell ref="C78:F79"/>
    <mergeCell ref="G78:J79"/>
    <mergeCell ref="K78:O79"/>
    <mergeCell ref="P78:AB78"/>
    <mergeCell ref="P79:AB79"/>
    <mergeCell ref="A86:AD87"/>
    <mergeCell ref="B82:G82"/>
    <mergeCell ref="H82:M82"/>
    <mergeCell ref="N82:U82"/>
    <mergeCell ref="V82:AC82"/>
    <mergeCell ref="B83:G83"/>
    <mergeCell ref="H83:M83"/>
    <mergeCell ref="N83:U83"/>
    <mergeCell ref="V83:AC83"/>
    <mergeCell ref="A84:AD84"/>
    <mergeCell ref="A85:AD85"/>
    <mergeCell ref="B97:AD97"/>
    <mergeCell ref="B98:AD98"/>
    <mergeCell ref="B99:AD99"/>
    <mergeCell ref="B100:AD100"/>
    <mergeCell ref="B101:AD101"/>
    <mergeCell ref="B102:AD102"/>
    <mergeCell ref="C95:AD95"/>
    <mergeCell ref="C96:AD96"/>
    <mergeCell ref="B88:AD88"/>
    <mergeCell ref="B89:AD89"/>
    <mergeCell ref="B90:AD90"/>
    <mergeCell ref="B91:AD91"/>
    <mergeCell ref="B92:AD92"/>
    <mergeCell ref="B93:AD93"/>
    <mergeCell ref="B94:AD94"/>
  </mergeCells>
  <phoneticPr fontId="3"/>
  <conditionalFormatting sqref="P69:AB69">
    <cfRule type="cellIs" dxfId="2" priority="1" operator="greaterThanOrEqual">
      <formula>1</formula>
    </cfRule>
  </conditionalFormatting>
  <dataValidations count="2">
    <dataValidation imeMode="off" allowBlank="1" showInputMessage="1" showErrorMessage="1" sqref="N33:O33" xr:uid="{00000000-0002-0000-0300-000000000000}"/>
    <dataValidation type="list" allowBlank="1" showInputMessage="1" showErrorMessage="1" sqref="K80:O80" xr:uid="{00000000-0002-0000-0300-000001000000}">
      <formula1>"○"</formula1>
    </dataValidation>
  </dataValidations>
  <pageMargins left="0.70866141732283472" right="0.70866141732283472" top="0.74803149606299213" bottom="0.74803149606299213" header="0.51181102362204722" footer="0.51181102362204722"/>
  <pageSetup paperSize="9" firstPageNumber="0" fitToWidth="0" fitToHeight="0" pageOrder="overThenDown" orientation="portrait" blackAndWhite="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マスター!$L$1</xm:f>
          </x14:formula1>
          <xm:sqref>C50:AB50 C63:AB63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D49"/>
  <sheetViews>
    <sheetView showGridLines="0" view="pageBreakPreview" topLeftCell="A10" zoomScaleNormal="85" zoomScaleSheetLayoutView="100" workbookViewId="0">
      <selection activeCell="C12" sqref="C12:C18"/>
    </sheetView>
  </sheetViews>
  <sheetFormatPr defaultColWidth="9" defaultRowHeight="10.5"/>
  <cols>
    <col min="1" max="1" width="3" style="174" customWidth="1"/>
    <col min="2" max="2" width="4.25" style="174" customWidth="1"/>
    <col min="3" max="3" width="12.125" style="174" customWidth="1"/>
    <col min="4" max="4" width="11.25" style="174" customWidth="1"/>
    <col min="5" max="5" width="11" style="174" customWidth="1"/>
    <col min="6" max="6" width="18.25" style="174" customWidth="1"/>
    <col min="7" max="7" width="6.625" style="174" customWidth="1"/>
    <col min="8" max="9" width="11" style="174" customWidth="1"/>
    <col min="10" max="10" width="12" style="174" bestFit="1" customWidth="1"/>
    <col min="11" max="11" width="7.75" style="174" customWidth="1"/>
    <col min="12" max="16384" width="9" style="174"/>
  </cols>
  <sheetData>
    <row r="1" spans="2:30" ht="11.25">
      <c r="B1" s="172"/>
      <c r="C1" s="172"/>
      <c r="D1" s="172"/>
      <c r="E1" s="172"/>
      <c r="F1" s="172"/>
      <c r="G1" s="173"/>
      <c r="H1" s="173"/>
      <c r="I1" s="173" t="s">
        <v>265</v>
      </c>
    </row>
    <row r="2" spans="2:30" ht="19.5" customHeight="1">
      <c r="B2" s="172"/>
      <c r="C2" s="172"/>
      <c r="D2" s="172"/>
      <c r="E2" s="172"/>
      <c r="F2" s="172"/>
      <c r="G2" s="175"/>
      <c r="H2" s="175"/>
    </row>
    <row r="3" spans="2:30" ht="23.25" customHeight="1">
      <c r="B3" s="172" t="s">
        <v>266</v>
      </c>
      <c r="C3" s="172"/>
      <c r="D3" s="176"/>
      <c r="E3" s="176"/>
      <c r="F3" s="176"/>
      <c r="G3" s="176"/>
      <c r="H3" s="176"/>
    </row>
    <row r="4" spans="2:30" customFormat="1" ht="13.5" customHeight="1">
      <c r="B4" s="3"/>
      <c r="C4" s="3"/>
      <c r="D4" s="3"/>
      <c r="E4" s="3"/>
      <c r="F4" s="659" t="str">
        <f>IF(jigyousyo2="","","事業主の氏名又は名称　　"&amp;jigyousyo1)</f>
        <v/>
      </c>
      <c r="G4" s="659"/>
      <c r="H4" s="659"/>
      <c r="I4" s="659"/>
    </row>
    <row r="5" spans="2:30" customFormat="1" ht="13.5" customHeight="1">
      <c r="B5" s="3"/>
      <c r="C5" s="3"/>
      <c r="D5" s="3"/>
      <c r="E5" s="3"/>
      <c r="F5" s="660" t="str">
        <f>IF(jigyousyo1="",jigyousyo_kari,IF(jigyousyo2="","事業主の氏名又は名称　　"&amp;jigyousyo1,jigyousyo2))</f>
        <v>事業主の氏名または名称　　　　　　　　　　　　　　　　　</v>
      </c>
      <c r="G5" s="660"/>
      <c r="H5" s="660"/>
      <c r="I5" s="660"/>
    </row>
    <row r="6" spans="2:30" ht="30" customHeight="1">
      <c r="M6" s="177"/>
    </row>
    <row r="7" spans="2:30" ht="18" customHeight="1">
      <c r="B7" s="663" t="s">
        <v>267</v>
      </c>
      <c r="C7" s="663"/>
      <c r="D7" s="663"/>
      <c r="E7" s="663"/>
      <c r="F7" s="663"/>
      <c r="G7" s="663"/>
      <c r="H7" s="663"/>
      <c r="I7" s="663"/>
    </row>
    <row r="8" spans="2:30" ht="6" customHeight="1">
      <c r="B8" s="268"/>
      <c r="C8" s="178"/>
      <c r="D8" s="178"/>
      <c r="E8" s="178"/>
      <c r="F8" s="178"/>
      <c r="G8" s="178"/>
      <c r="H8" s="178"/>
      <c r="W8" s="278"/>
      <c r="X8" s="278"/>
      <c r="Y8" s="278"/>
      <c r="Z8" s="278"/>
      <c r="AA8" s="278"/>
      <c r="AB8" s="278"/>
      <c r="AC8" s="278"/>
      <c r="AD8" s="278"/>
    </row>
    <row r="9" spans="2:30" ht="24.75" customHeight="1">
      <c r="B9" s="172" t="s">
        <v>268</v>
      </c>
    </row>
    <row r="10" spans="2:30" ht="18" customHeight="1">
      <c r="B10" s="655"/>
      <c r="C10" s="655" t="s">
        <v>269</v>
      </c>
      <c r="D10" s="664" t="s">
        <v>270</v>
      </c>
      <c r="E10" s="665"/>
      <c r="F10" s="655" t="s">
        <v>271</v>
      </c>
      <c r="G10" s="657" t="s">
        <v>724</v>
      </c>
      <c r="H10" s="400"/>
      <c r="I10" s="179"/>
      <c r="J10" s="180"/>
      <c r="K10" s="180"/>
      <c r="L10" s="180"/>
    </row>
    <row r="11" spans="2:30" ht="27.6" customHeight="1">
      <c r="B11" s="656"/>
      <c r="C11" s="656"/>
      <c r="D11" s="666"/>
      <c r="E11" s="667"/>
      <c r="F11" s="656"/>
      <c r="G11" s="658"/>
      <c r="H11" s="402" t="s">
        <v>723</v>
      </c>
      <c r="I11" s="399" t="s">
        <v>272</v>
      </c>
      <c r="J11" s="180"/>
      <c r="K11" s="180"/>
      <c r="L11" s="180"/>
    </row>
    <row r="12" spans="2:30" ht="24.75" customHeight="1">
      <c r="B12" s="181">
        <v>1</v>
      </c>
      <c r="C12" s="187"/>
      <c r="D12" s="653"/>
      <c r="E12" s="654"/>
      <c r="F12" s="188"/>
      <c r="G12" s="189"/>
      <c r="H12" s="405"/>
      <c r="I12" s="404"/>
      <c r="J12" s="180"/>
      <c r="K12" s="180"/>
      <c r="L12" s="180"/>
    </row>
    <row r="13" spans="2:30" ht="24.75" customHeight="1">
      <c r="B13" s="181">
        <v>2</v>
      </c>
      <c r="C13" s="187"/>
      <c r="D13" s="653"/>
      <c r="E13" s="654"/>
      <c r="F13" s="188"/>
      <c r="G13" s="189"/>
      <c r="H13" s="405"/>
      <c r="I13" s="404"/>
      <c r="K13" s="180"/>
    </row>
    <row r="14" spans="2:30" ht="24.75" customHeight="1">
      <c r="B14" s="181">
        <v>3</v>
      </c>
      <c r="C14" s="187"/>
      <c r="D14" s="653"/>
      <c r="E14" s="654"/>
      <c r="F14" s="188"/>
      <c r="G14" s="189"/>
      <c r="H14" s="405"/>
      <c r="I14" s="404"/>
      <c r="K14" s="180"/>
    </row>
    <row r="15" spans="2:30" ht="24.75" customHeight="1">
      <c r="B15" s="181">
        <v>4</v>
      </c>
      <c r="C15" s="187"/>
      <c r="D15" s="653"/>
      <c r="E15" s="654"/>
      <c r="F15" s="188"/>
      <c r="G15" s="189"/>
      <c r="H15" s="405"/>
      <c r="I15" s="404"/>
    </row>
    <row r="16" spans="2:30" ht="24.75" customHeight="1">
      <c r="B16" s="181">
        <v>5</v>
      </c>
      <c r="C16" s="187"/>
      <c r="D16" s="653"/>
      <c r="E16" s="654"/>
      <c r="F16" s="188"/>
      <c r="G16" s="189"/>
      <c r="H16" s="405"/>
      <c r="I16" s="404"/>
    </row>
    <row r="17" spans="2:9" ht="24.75" customHeight="1">
      <c r="B17" s="181">
        <v>6</v>
      </c>
      <c r="C17" s="187"/>
      <c r="D17" s="653"/>
      <c r="E17" s="654"/>
      <c r="F17" s="188"/>
      <c r="G17" s="189"/>
      <c r="H17" s="405"/>
      <c r="I17" s="404"/>
    </row>
    <row r="18" spans="2:9" ht="24.75" customHeight="1">
      <c r="B18" s="181">
        <v>7</v>
      </c>
      <c r="C18" s="187"/>
      <c r="D18" s="653"/>
      <c r="E18" s="654"/>
      <c r="F18" s="188"/>
      <c r="G18" s="189"/>
      <c r="H18" s="405"/>
      <c r="I18" s="404"/>
    </row>
    <row r="19" spans="2:9" ht="24.75" customHeight="1">
      <c r="B19" s="181">
        <v>8</v>
      </c>
      <c r="C19" s="187"/>
      <c r="D19" s="653"/>
      <c r="E19" s="654"/>
      <c r="F19" s="188"/>
      <c r="G19" s="189"/>
      <c r="H19" s="405"/>
      <c r="I19" s="404"/>
    </row>
    <row r="20" spans="2:9" ht="24.75" customHeight="1">
      <c r="B20" s="181">
        <v>9</v>
      </c>
      <c r="C20" s="187"/>
      <c r="D20" s="653"/>
      <c r="E20" s="654"/>
      <c r="F20" s="188"/>
      <c r="G20" s="189"/>
      <c r="H20" s="405"/>
      <c r="I20" s="404"/>
    </row>
    <row r="21" spans="2:9" ht="24.75" customHeight="1">
      <c r="B21" s="181">
        <v>10</v>
      </c>
      <c r="C21" s="187"/>
      <c r="D21" s="653"/>
      <c r="E21" s="654"/>
      <c r="F21" s="188"/>
      <c r="G21" s="189"/>
      <c r="H21" s="405"/>
      <c r="I21" s="404"/>
    </row>
    <row r="22" spans="2:9" ht="24.75" customHeight="1">
      <c r="B22" s="181">
        <v>11</v>
      </c>
      <c r="C22" s="190"/>
      <c r="D22" s="661"/>
      <c r="E22" s="662"/>
      <c r="F22" s="191"/>
      <c r="G22" s="192"/>
      <c r="H22" s="406"/>
      <c r="I22" s="404"/>
    </row>
    <row r="23" spans="2:9" ht="24.75" customHeight="1">
      <c r="B23" s="181">
        <v>12</v>
      </c>
      <c r="C23" s="190"/>
      <c r="D23" s="661"/>
      <c r="E23" s="662"/>
      <c r="F23" s="191"/>
      <c r="G23" s="193"/>
      <c r="H23" s="406"/>
      <c r="I23" s="404"/>
    </row>
    <row r="24" spans="2:9" ht="24.75" customHeight="1">
      <c r="B24" s="181">
        <v>13</v>
      </c>
      <c r="C24" s="190"/>
      <c r="D24" s="661"/>
      <c r="E24" s="662"/>
      <c r="F24" s="191"/>
      <c r="G24" s="193"/>
      <c r="H24" s="406"/>
      <c r="I24" s="404"/>
    </row>
    <row r="25" spans="2:9" ht="24.75" customHeight="1">
      <c r="B25" s="181">
        <v>14</v>
      </c>
      <c r="C25" s="190"/>
      <c r="D25" s="661"/>
      <c r="E25" s="662"/>
      <c r="F25" s="191"/>
      <c r="G25" s="193"/>
      <c r="H25" s="406"/>
      <c r="I25" s="404"/>
    </row>
    <row r="26" spans="2:9" ht="24.75" customHeight="1">
      <c r="B26" s="181">
        <v>15</v>
      </c>
      <c r="C26" s="190"/>
      <c r="D26" s="661"/>
      <c r="E26" s="662"/>
      <c r="F26" s="191"/>
      <c r="G26" s="193"/>
      <c r="H26" s="406"/>
      <c r="I26" s="404"/>
    </row>
    <row r="27" spans="2:9" ht="18.75" customHeight="1">
      <c r="B27" s="180"/>
      <c r="C27" s="182"/>
      <c r="D27" s="183"/>
      <c r="E27" s="183"/>
      <c r="F27" s="183"/>
      <c r="G27" s="183"/>
      <c r="H27" s="401"/>
    </row>
    <row r="28" spans="2:9" ht="15" customHeight="1">
      <c r="F28" s="403"/>
      <c r="G28" s="184"/>
      <c r="H28" s="181" t="s">
        <v>273</v>
      </c>
      <c r="I28" s="186">
        <f>COUNTA($C$12:$C$26)</f>
        <v>0</v>
      </c>
    </row>
    <row r="29" spans="2:9" ht="15" customHeight="1">
      <c r="H29" s="181" t="s">
        <v>274</v>
      </c>
      <c r="I29" s="186">
        <f>COUNTIF($G$12:$G$26,マスター!$K$2)</f>
        <v>0</v>
      </c>
    </row>
    <row r="30" spans="2:9" ht="15" customHeight="1">
      <c r="H30" s="181" t="s">
        <v>275</v>
      </c>
      <c r="I30" s="197">
        <f>IF(I28=0,0,IF(AND(OR(I28=3,I28=4),I29=1),"-",ROUNDDOWN(I29/I28,3)))</f>
        <v>0</v>
      </c>
    </row>
    <row r="32" spans="2:9" ht="18.75" customHeight="1">
      <c r="B32" s="174" t="s">
        <v>276</v>
      </c>
    </row>
    <row r="33" spans="2:9">
      <c r="B33" s="174" t="s">
        <v>848</v>
      </c>
      <c r="C33" s="174" t="s">
        <v>849</v>
      </c>
    </row>
    <row r="34" spans="2:9" ht="19.899999999999999" customHeight="1">
      <c r="B34" s="467" t="s">
        <v>846</v>
      </c>
      <c r="C34" s="652" t="s">
        <v>847</v>
      </c>
      <c r="D34" s="652"/>
      <c r="E34" s="652"/>
      <c r="F34" s="652"/>
      <c r="G34" s="652"/>
      <c r="H34" s="652"/>
      <c r="I34" s="652"/>
    </row>
    <row r="35" spans="2:9" ht="19.899999999999999" customHeight="1">
      <c r="B35" s="174" t="s">
        <v>851</v>
      </c>
      <c r="C35" s="652" t="s">
        <v>850</v>
      </c>
      <c r="D35" s="652"/>
      <c r="E35" s="652"/>
      <c r="F35" s="652"/>
      <c r="G35" s="652"/>
      <c r="H35" s="652"/>
      <c r="I35" s="652"/>
    </row>
    <row r="36" spans="2:9">
      <c r="C36" s="174" t="s">
        <v>852</v>
      </c>
    </row>
    <row r="37" spans="2:9" ht="29.45" customHeight="1">
      <c r="B37" s="174" t="s">
        <v>853</v>
      </c>
      <c r="C37" s="652" t="s">
        <v>854</v>
      </c>
      <c r="D37" s="652"/>
      <c r="E37" s="652"/>
      <c r="F37" s="652"/>
      <c r="G37" s="652"/>
      <c r="H37" s="652"/>
      <c r="I37" s="652"/>
    </row>
    <row r="38" spans="2:9">
      <c r="C38" s="174" t="s">
        <v>855</v>
      </c>
    </row>
    <row r="39" spans="2:9">
      <c r="B39" s="174" t="s">
        <v>856</v>
      </c>
      <c r="C39" s="174" t="s">
        <v>857</v>
      </c>
    </row>
    <row r="40" spans="2:9">
      <c r="B40" s="174" t="s">
        <v>859</v>
      </c>
      <c r="C40" s="174" t="s">
        <v>858</v>
      </c>
    </row>
    <row r="41" spans="2:9">
      <c r="B41" s="185" t="s">
        <v>861</v>
      </c>
      <c r="C41" s="174" t="s">
        <v>860</v>
      </c>
    </row>
    <row r="49" s="174" customFormat="1"/>
  </sheetData>
  <mergeCells count="26">
    <mergeCell ref="F4:I4"/>
    <mergeCell ref="F5:I5"/>
    <mergeCell ref="D24:E24"/>
    <mergeCell ref="D25:E25"/>
    <mergeCell ref="D26:E26"/>
    <mergeCell ref="D18:E18"/>
    <mergeCell ref="D19:E19"/>
    <mergeCell ref="D20:E20"/>
    <mergeCell ref="D21:E21"/>
    <mergeCell ref="D22:E22"/>
    <mergeCell ref="D23:E23"/>
    <mergeCell ref="D17:E17"/>
    <mergeCell ref="B7:I7"/>
    <mergeCell ref="B10:B11"/>
    <mergeCell ref="C10:C11"/>
    <mergeCell ref="D10:E11"/>
    <mergeCell ref="F10:F11"/>
    <mergeCell ref="G10:G11"/>
    <mergeCell ref="D12:E12"/>
    <mergeCell ref="D13:E13"/>
    <mergeCell ref="D14:E14"/>
    <mergeCell ref="C34:I34"/>
    <mergeCell ref="C35:I35"/>
    <mergeCell ref="C37:I37"/>
    <mergeCell ref="D15:E15"/>
    <mergeCell ref="D16:E16"/>
  </mergeCells>
  <phoneticPr fontId="3"/>
  <dataValidations count="2">
    <dataValidation imeMode="off" allowBlank="1" showInputMessage="1" showErrorMessage="1" sqref="F12:F26" xr:uid="{EA03DDA2-13B6-4B56-B794-47E0B4E6BB3D}"/>
    <dataValidation type="date" imeMode="off" allowBlank="1" showErrorMessage="1" errorTitle="入力エラー" error="「2025/1/1」など、日付形式で入力してください。" promptTitle="日付の入力" prompt="「2000/1/1」等、日付形式で入力。" sqref="C12:C26 H12:H26" xr:uid="{D52B1844-FD2B-4C82-890F-1E3815CCA6D3}">
      <formula1>36526</formula1>
      <formula2>401768</formula2>
    </dataValidation>
  </dataValidations>
  <pageMargins left="0.70866141732283472" right="0.70866141732283472" top="0.74803149606299213" bottom="0.74803149606299213" header="0.31496062992125984" footer="0.31496062992125984"/>
  <pageSetup paperSize="9" scale="9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マスター!$K$1:$K$3</xm:f>
          </x14:formula1>
          <xm:sqref>G12:G26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C36"/>
  <sheetViews>
    <sheetView view="pageBreakPreview" zoomScale="85" zoomScaleNormal="100" zoomScaleSheetLayoutView="85" workbookViewId="0">
      <selection activeCell="P54" sqref="J1:P1048576"/>
    </sheetView>
  </sheetViews>
  <sheetFormatPr defaultRowHeight="13.5" customHeight="1"/>
  <cols>
    <col min="1" max="1" width="2.5" bestFit="1" customWidth="1"/>
    <col min="2" max="2" width="18.5" bestFit="1" customWidth="1"/>
    <col min="3" max="3" width="11.125" bestFit="1" customWidth="1"/>
    <col min="4" max="7" width="13.125" bestFit="1" customWidth="1"/>
    <col min="8" max="8" width="32.875" bestFit="1" customWidth="1"/>
    <col min="9" max="9" width="7.25" bestFit="1" customWidth="1"/>
  </cols>
  <sheetData>
    <row r="1" spans="2:29" ht="17.25" customHeight="1">
      <c r="H1" s="6" t="s">
        <v>277</v>
      </c>
    </row>
    <row r="2" spans="2:29" ht="18.75" customHeight="1">
      <c r="B2" s="7"/>
      <c r="C2" s="7"/>
      <c r="D2" s="7"/>
      <c r="E2" s="7"/>
      <c r="F2" s="7"/>
      <c r="G2" s="7"/>
      <c r="H2" s="8" t="str">
        <f>IF(sinseibi="",day_kari,sinseibi)</f>
        <v>　　年　 　 月　  　日</v>
      </c>
    </row>
    <row r="3" spans="2:29" ht="38.25" customHeight="1">
      <c r="B3" s="7" t="s">
        <v>180</v>
      </c>
      <c r="C3" s="7"/>
      <c r="D3" s="7"/>
      <c r="E3" s="7"/>
      <c r="F3" s="7"/>
      <c r="G3" s="7"/>
      <c r="H3" s="8"/>
    </row>
    <row r="4" spans="2:29" ht="6" customHeight="1">
      <c r="B4" s="7"/>
      <c r="C4" s="7"/>
      <c r="D4" s="7"/>
      <c r="E4" s="7"/>
      <c r="F4" s="7"/>
      <c r="G4" s="7"/>
      <c r="H4" s="8"/>
    </row>
    <row r="5" spans="2:29" ht="26.25" customHeight="1">
      <c r="B5" s="3"/>
      <c r="C5" s="3"/>
      <c r="D5" s="3"/>
      <c r="F5" s="672" t="str">
        <f>IF(jigyousyo2="","","事業主の氏名又は名称　　"&amp;jigyousyo1)</f>
        <v/>
      </c>
      <c r="G5" s="672"/>
      <c r="H5" s="672"/>
    </row>
    <row r="6" spans="2:29" ht="26.25" customHeight="1">
      <c r="B6" s="3"/>
      <c r="C6" s="3"/>
      <c r="D6" s="3"/>
      <c r="F6" s="673" t="str">
        <f>IF(jigyousyo1="",jigyousyo_kari,IF(jigyousyo2="","事業主の氏名又は名称　　"&amp;jigyousyo1,jigyousyo2))</f>
        <v>事業主の氏名または名称　　　　　　　　　　　　　　　　　</v>
      </c>
      <c r="G6" s="673"/>
      <c r="H6" s="673"/>
    </row>
    <row r="7" spans="2:29" ht="33.75" customHeight="1">
      <c r="B7" s="7"/>
      <c r="C7" s="7"/>
      <c r="D7" s="7"/>
      <c r="E7" s="7"/>
      <c r="F7" s="7"/>
      <c r="G7" s="9"/>
      <c r="H7" s="9"/>
    </row>
    <row r="8" spans="2:29" ht="18" customHeight="1">
      <c r="B8" s="668" t="s">
        <v>278</v>
      </c>
      <c r="C8" s="668"/>
      <c r="D8" s="668"/>
      <c r="E8" s="668"/>
      <c r="F8" s="668"/>
      <c r="G8" s="668"/>
      <c r="H8" s="668"/>
      <c r="V8" s="277"/>
      <c r="W8" s="277"/>
      <c r="X8" s="277"/>
      <c r="Y8" s="277"/>
      <c r="Z8" s="277"/>
      <c r="AA8" s="277"/>
      <c r="AB8" s="277"/>
      <c r="AC8" s="277"/>
    </row>
    <row r="9" spans="2:29" ht="21.75" customHeight="1">
      <c r="B9" s="5"/>
      <c r="C9" s="5"/>
      <c r="D9" s="5"/>
      <c r="E9" s="5"/>
      <c r="F9" s="5"/>
      <c r="G9" s="5"/>
      <c r="H9" s="5"/>
    </row>
    <row r="10" spans="2:29" ht="18.75" customHeight="1">
      <c r="B10" s="10" t="s">
        <v>279</v>
      </c>
      <c r="C10" s="5"/>
      <c r="D10" s="5"/>
      <c r="E10" s="5"/>
      <c r="F10" s="5"/>
      <c r="G10" s="5"/>
      <c r="H10" s="5"/>
    </row>
    <row r="11" spans="2:29" ht="21.75" customHeight="1">
      <c r="B11" s="11"/>
      <c r="C11" s="11"/>
      <c r="D11" s="11"/>
      <c r="E11" s="11"/>
      <c r="F11" s="11"/>
      <c r="G11" s="11"/>
      <c r="H11" s="11"/>
    </row>
    <row r="12" spans="2:29" ht="18.75" customHeight="1">
      <c r="B12" s="11" t="s">
        <v>280</v>
      </c>
      <c r="C12" s="11"/>
      <c r="D12" s="11"/>
      <c r="E12" s="11"/>
      <c r="F12" s="11"/>
      <c r="G12" s="11"/>
      <c r="H12" s="11"/>
    </row>
    <row r="13" spans="2:29" ht="180.75" customHeight="1">
      <c r="B13" s="669"/>
      <c r="C13" s="670"/>
      <c r="D13" s="670"/>
      <c r="E13" s="670"/>
      <c r="F13" s="670"/>
      <c r="G13" s="670"/>
      <c r="H13" s="671"/>
    </row>
    <row r="14" spans="2:29" ht="18.75" customHeight="1"/>
    <row r="15" spans="2:29" ht="18.75" customHeight="1">
      <c r="B15" s="11" t="s">
        <v>281</v>
      </c>
      <c r="C15" s="11"/>
    </row>
    <row r="16" spans="2:29" ht="18.75" customHeight="1">
      <c r="B16" s="12" t="s">
        <v>282</v>
      </c>
      <c r="C16" s="12" t="s">
        <v>283</v>
      </c>
      <c r="D16" s="12" t="s">
        <v>284</v>
      </c>
      <c r="E16" s="12" t="s">
        <v>285</v>
      </c>
      <c r="F16" s="12" t="s">
        <v>286</v>
      </c>
      <c r="G16" s="12" t="s">
        <v>287</v>
      </c>
      <c r="H16" s="12" t="s">
        <v>288</v>
      </c>
    </row>
    <row r="17" spans="2:8" ht="29.25" customHeight="1">
      <c r="B17" s="92"/>
      <c r="C17" s="92"/>
      <c r="D17" s="92"/>
      <c r="E17" s="92"/>
      <c r="F17" s="92"/>
      <c r="G17" s="92"/>
      <c r="H17" s="93"/>
    </row>
    <row r="18" spans="2:8" ht="29.25" customHeight="1">
      <c r="B18" s="94"/>
      <c r="C18" s="94"/>
      <c r="D18" s="94"/>
      <c r="E18" s="94"/>
      <c r="F18" s="94"/>
      <c r="G18" s="94"/>
      <c r="H18" s="95"/>
    </row>
    <row r="19" spans="2:8" ht="29.25" customHeight="1">
      <c r="B19" s="95"/>
      <c r="C19" s="94"/>
      <c r="D19" s="94"/>
      <c r="E19" s="94"/>
      <c r="F19" s="94"/>
      <c r="G19" s="94"/>
      <c r="H19" s="95"/>
    </row>
    <row r="20" spans="2:8" ht="29.25" customHeight="1">
      <c r="B20" s="94"/>
      <c r="C20" s="94"/>
      <c r="D20" s="94"/>
      <c r="E20" s="94"/>
      <c r="F20" s="94"/>
      <c r="G20" s="94"/>
      <c r="H20" s="95"/>
    </row>
    <row r="21" spans="2:8" ht="29.25" customHeight="1">
      <c r="B21" s="95"/>
      <c r="C21" s="94"/>
      <c r="D21" s="94"/>
      <c r="E21" s="94"/>
      <c r="F21" s="94"/>
      <c r="G21" s="94"/>
      <c r="H21" s="95"/>
    </row>
    <row r="22" spans="2:8" ht="29.25" customHeight="1">
      <c r="B22" s="95"/>
      <c r="C22" s="94"/>
      <c r="D22" s="94"/>
      <c r="E22" s="94"/>
      <c r="F22" s="94"/>
      <c r="G22" s="94"/>
      <c r="H22" s="95"/>
    </row>
    <row r="23" spans="2:8" ht="29.25" customHeight="1">
      <c r="B23" s="96"/>
      <c r="C23" s="96"/>
      <c r="D23" s="96"/>
      <c r="E23" s="96"/>
      <c r="F23" s="96"/>
      <c r="G23" s="96"/>
      <c r="H23" s="96"/>
    </row>
    <row r="24" spans="2:8" ht="29.25" customHeight="1">
      <c r="B24" s="96"/>
      <c r="C24" s="96"/>
      <c r="D24" s="96"/>
      <c r="E24" s="96"/>
      <c r="F24" s="96"/>
      <c r="G24" s="96"/>
      <c r="H24" s="96"/>
    </row>
    <row r="25" spans="2:8" ht="29.25" customHeight="1">
      <c r="B25" s="96"/>
      <c r="C25" s="96"/>
      <c r="D25" s="96"/>
      <c r="E25" s="96"/>
      <c r="F25" s="96"/>
      <c r="G25" s="96"/>
      <c r="H25" s="96"/>
    </row>
    <row r="26" spans="2:8" ht="29.25" customHeight="1">
      <c r="B26" s="96"/>
      <c r="C26" s="96"/>
      <c r="D26" s="96"/>
      <c r="E26" s="96"/>
      <c r="F26" s="96"/>
      <c r="G26" s="96"/>
      <c r="H26" s="96"/>
    </row>
    <row r="27" spans="2:8" ht="29.25" customHeight="1"/>
    <row r="28" spans="2:8" ht="10.5" customHeight="1">
      <c r="B28" s="27" t="s">
        <v>289</v>
      </c>
    </row>
    <row r="29" spans="2:8" ht="10.5" customHeight="1">
      <c r="B29" s="27" t="s">
        <v>290</v>
      </c>
    </row>
    <row r="30" spans="2:8" ht="10.5" customHeight="1">
      <c r="B30" s="27" t="s">
        <v>291</v>
      </c>
    </row>
    <row r="31" spans="2:8" ht="10.5" customHeight="1">
      <c r="B31" s="27" t="s">
        <v>292</v>
      </c>
    </row>
    <row r="32" spans="2:8" ht="10.5" customHeight="1">
      <c r="B32" s="27" t="s">
        <v>293</v>
      </c>
    </row>
    <row r="33" spans="2:2" ht="10.5" customHeight="1">
      <c r="B33" s="27" t="s">
        <v>294</v>
      </c>
    </row>
    <row r="34" spans="2:2" ht="10.5" customHeight="1">
      <c r="B34" s="27" t="s">
        <v>295</v>
      </c>
    </row>
    <row r="35" spans="2:2" ht="10.5" customHeight="1">
      <c r="B35" s="27" t="s">
        <v>296</v>
      </c>
    </row>
    <row r="36" spans="2:2" ht="10.5" customHeight="1">
      <c r="B36" s="24" t="s">
        <v>297</v>
      </c>
    </row>
  </sheetData>
  <sheetProtection insertRows="0" deleteRows="0" selectLockedCells="1"/>
  <mergeCells count="4">
    <mergeCell ref="B8:H8"/>
    <mergeCell ref="B13:H13"/>
    <mergeCell ref="F5:H5"/>
    <mergeCell ref="F6:H6"/>
  </mergeCells>
  <phoneticPr fontId="3"/>
  <pageMargins left="0.70866141732283472" right="0.70866141732283472" top="0.74803149606299213" bottom="0.74803149606299213" header="0.31496062992125984" footer="0.31496062992125984"/>
  <pageSetup paperSize="9" scale="74" fitToHeight="0" orientation="portrait" blackAndWhite="1"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79"/>
  <sheetViews>
    <sheetView view="pageBreakPreview" topLeftCell="A28" zoomScale="85" zoomScaleNormal="85" zoomScaleSheetLayoutView="85" workbookViewId="0">
      <selection activeCell="N49" sqref="N49"/>
    </sheetView>
  </sheetViews>
  <sheetFormatPr defaultRowHeight="13.5" customHeight="1"/>
  <cols>
    <col min="1" max="1" width="3.375" bestFit="1" customWidth="1"/>
    <col min="2" max="2" width="18.625" bestFit="1" customWidth="1"/>
    <col min="3" max="3" width="6.875" bestFit="1" customWidth="1"/>
    <col min="4" max="13" width="6.25" bestFit="1" customWidth="1"/>
    <col min="14" max="14" width="6.875" bestFit="1" customWidth="1"/>
    <col min="15" max="15" width="9.375" bestFit="1" customWidth="1"/>
    <col min="16" max="16" width="14.25" bestFit="1" customWidth="1"/>
    <col min="17" max="17" width="6.75" bestFit="1" customWidth="1"/>
    <col min="18" max="18" width="16.125" bestFit="1" customWidth="1"/>
    <col min="19" max="19" width="1.875" customWidth="1"/>
    <col min="20" max="20" width="12.625" customWidth="1"/>
    <col min="21" max="21" width="4.75" customWidth="1"/>
    <col min="22" max="22" width="12.625" customWidth="1"/>
  </cols>
  <sheetData>
    <row r="1" spans="1:29" ht="11.25" customHeight="1">
      <c r="R1" s="44" t="s">
        <v>298</v>
      </c>
    </row>
    <row r="2" spans="1:29" ht="12" customHeight="1">
      <c r="R2" s="65" t="str">
        <f>IF(sinseibi="",day_kari,sinseibi)</f>
        <v>　　年　 　 月　  　日</v>
      </c>
    </row>
    <row r="3" spans="1:29">
      <c r="A3" s="11" t="s">
        <v>180</v>
      </c>
    </row>
    <row r="4" spans="1:29" ht="27" customHeight="1">
      <c r="R4" s="339"/>
      <c r="T4" t="s">
        <v>299</v>
      </c>
    </row>
    <row r="5" spans="1:29" ht="26.25" customHeight="1">
      <c r="B5" s="3"/>
      <c r="C5" s="3"/>
      <c r="D5" s="3"/>
      <c r="M5" s="687" t="str">
        <f>IF(jigyousyo2="","事業主の氏名又は名称　　"&amp;jigyousyo1,jigyousyo2)</f>
        <v>事業主の氏名又は名称　　</v>
      </c>
      <c r="N5" s="687"/>
      <c r="O5" s="687"/>
      <c r="P5" s="687"/>
      <c r="Q5" s="687"/>
      <c r="R5" s="687"/>
      <c r="T5" t="s">
        <v>300</v>
      </c>
    </row>
    <row r="6" spans="1:29" ht="26.25" customHeight="1" thickBot="1">
      <c r="B6" s="3"/>
      <c r="C6" s="3"/>
      <c r="D6" s="3"/>
      <c r="M6" s="686" t="str">
        <f>IF(jigyousyo2="","",jigyousyo2)</f>
        <v/>
      </c>
      <c r="N6" s="686"/>
      <c r="O6" s="686"/>
      <c r="P6" s="686"/>
      <c r="Q6" s="686"/>
      <c r="R6" s="686"/>
      <c r="T6" t="s">
        <v>301</v>
      </c>
    </row>
    <row r="7" spans="1:29" ht="40.5" customHeight="1" thickBot="1">
      <c r="A7" s="694" t="s">
        <v>302</v>
      </c>
      <c r="B7" s="694"/>
      <c r="C7" s="694"/>
      <c r="D7" s="694"/>
      <c r="E7" s="694"/>
      <c r="F7" s="694"/>
      <c r="G7" s="694"/>
      <c r="H7" s="694"/>
      <c r="I7" s="694"/>
      <c r="J7" s="694"/>
      <c r="K7" s="694"/>
      <c r="L7" s="694"/>
      <c r="M7" s="694"/>
      <c r="N7" s="694"/>
      <c r="O7" s="694"/>
      <c r="P7" s="694"/>
      <c r="Q7" s="694"/>
      <c r="R7" s="694"/>
      <c r="T7" s="83">
        <f>マスター!$D$32</f>
        <v>45748</v>
      </c>
      <c r="U7" s="84" t="s">
        <v>303</v>
      </c>
      <c r="V7" s="85">
        <f>マスター!$F$32</f>
        <v>46112</v>
      </c>
    </row>
    <row r="8" spans="1:29" ht="30.75" customHeight="1">
      <c r="B8" s="45" t="s">
        <v>304</v>
      </c>
      <c r="V8" s="277"/>
      <c r="W8" s="277"/>
      <c r="X8" s="277"/>
      <c r="Y8" s="277"/>
      <c r="Z8" s="277"/>
      <c r="AA8" s="277"/>
      <c r="AB8" s="277"/>
      <c r="AC8" s="277"/>
    </row>
    <row r="9" spans="1:29" ht="12" customHeight="1">
      <c r="A9" s="46"/>
    </row>
    <row r="10" spans="1:29" ht="12" customHeight="1">
      <c r="A10" s="46" t="s">
        <v>305</v>
      </c>
    </row>
    <row r="11" spans="1:29" ht="10.5" customHeight="1">
      <c r="A11" s="675"/>
      <c r="B11" s="676" t="s">
        <v>306</v>
      </c>
      <c r="C11" s="676" t="s">
        <v>307</v>
      </c>
      <c r="D11" s="676"/>
      <c r="E11" s="676"/>
      <c r="F11" s="676"/>
      <c r="G11" s="676"/>
      <c r="H11" s="676"/>
      <c r="I11" s="676"/>
      <c r="J11" s="676"/>
      <c r="K11" s="676"/>
      <c r="L11" s="676"/>
      <c r="M11" s="676"/>
      <c r="N11" s="676"/>
      <c r="O11" s="676"/>
      <c r="P11" s="677" t="s">
        <v>220</v>
      </c>
      <c r="Q11" s="676" t="s">
        <v>308</v>
      </c>
      <c r="R11" s="676"/>
    </row>
    <row r="12" spans="1:29" ht="10.5" customHeight="1">
      <c r="A12" s="675"/>
      <c r="B12" s="676"/>
      <c r="C12" s="391" t="str">
        <f>IF($V$7=day_kari,"00/00～",TEXT($T$7,"mm/dd")&amp;"～")</f>
        <v>04/01～</v>
      </c>
      <c r="D12" s="389" t="str">
        <f>IF($V$7=day_kari,"00/00～",TEXT(EDATE($T$7,1),"mm/dd")&amp;"～")</f>
        <v>05/01～</v>
      </c>
      <c r="E12" s="389" t="str">
        <f>IF($V$7=day_kari,"00/00～",TEXT(EDATE($T$7,2),"mm/dd")&amp;"～")</f>
        <v>06/01～</v>
      </c>
      <c r="F12" s="389" t="str">
        <f>IF($V$7=day_kari,"00/00～",TEXT(EDATE($T$7,3),"mm/dd")&amp;"～")</f>
        <v>07/01～</v>
      </c>
      <c r="G12" s="389" t="str">
        <f>IF($V$7=day_kari,"00/00～",TEXT(EDATE($T$7,4),"mm/dd")&amp;"～")</f>
        <v>08/01～</v>
      </c>
      <c r="H12" s="389" t="str">
        <f>IF($V$7=day_kari,"00/00～",TEXT(EDATE($T$7,5),"mm/dd")&amp;"～")</f>
        <v>09/01～</v>
      </c>
      <c r="I12" s="389" t="str">
        <f>IF($V$7=day_kari,"00/00～",TEXT(EDATE($T$7,6),"mm/dd")&amp;"～")</f>
        <v>10/01～</v>
      </c>
      <c r="J12" s="389" t="str">
        <f>IF($V$7=day_kari,"00/00～",TEXT(EDATE($T$7,7),"mm/dd")&amp;"～")</f>
        <v>11/01～</v>
      </c>
      <c r="K12" s="389" t="str">
        <f>IF($V$7=day_kari,"00/00～",TEXT(EDATE($T$7,8),"mm/dd")&amp;"～")</f>
        <v>12/01～</v>
      </c>
      <c r="L12" s="389" t="str">
        <f>IF($V$7=day_kari,"00/00～",TEXT(EDATE($T$7,9),"mm/dd")&amp;"～")</f>
        <v>01/01～</v>
      </c>
      <c r="M12" s="389" t="str">
        <f>IF($V$7=day_kari,"00/00～",TEXT(EDATE($T$7,10),"mm/dd")&amp;"～")</f>
        <v>02/01～</v>
      </c>
      <c r="N12" s="389" t="str">
        <f>IF($V$7=day_kari,"00/00～",TEXT(EDATE($T$7,11),"mm/dd")&amp;"～")</f>
        <v>03/01～</v>
      </c>
      <c r="O12" s="680" t="s">
        <v>309</v>
      </c>
      <c r="P12" s="678"/>
      <c r="Q12" s="676"/>
      <c r="R12" s="676"/>
    </row>
    <row r="13" spans="1:29" ht="10.5" customHeight="1">
      <c r="A13" s="675"/>
      <c r="B13" s="676"/>
      <c r="C13" s="390" t="str">
        <f>IF($V$7=day_kari,"00/00",TEXT(EDATE($V$7,-11),"mm/dd"))</f>
        <v>04/30</v>
      </c>
      <c r="D13" s="390" t="str">
        <f>IF($V$7=day_kari,"00/00",TEXT(EDATE($V$7,-10),"mm/dd"))</f>
        <v>05/31</v>
      </c>
      <c r="E13" s="390" t="str">
        <f>IF($V$7=day_kari,"00/00",TEXT(EDATE($V$7,-9),"mm/dd"))</f>
        <v>06/30</v>
      </c>
      <c r="F13" s="390" t="str">
        <f>IF($V$7=day_kari,"00/00",TEXT(EDATE($V$7,-8),"mm/dd"))</f>
        <v>07/31</v>
      </c>
      <c r="G13" s="390" t="str">
        <f>IF($V$7=day_kari,"00/00",TEXT(EDATE($V$7,-7),"mm/dd"))</f>
        <v>08/31</v>
      </c>
      <c r="H13" s="390" t="str">
        <f>IF($V$7=day_kari,"00/00",TEXT(EDATE($V$7,-6),"mm/dd"))</f>
        <v>09/30</v>
      </c>
      <c r="I13" s="390" t="str">
        <f>IF($V$7=day_kari,"00/00",TEXT(EDATE($V$7,-5),"mm/dd"))</f>
        <v>10/31</v>
      </c>
      <c r="J13" s="390" t="str">
        <f>IF($V$7=day_kari,"00/00",TEXT(EDATE($V$7,-4),"mm/dd"))</f>
        <v>11/30</v>
      </c>
      <c r="K13" s="390" t="str">
        <f>IF($V$7=day_kari,"00/00",TEXT(EDATE($V$7,-3),"mm/dd"))</f>
        <v>12/31</v>
      </c>
      <c r="L13" s="390" t="str">
        <f>IF($V$7=day_kari,"00/00",TEXT(EDATE($V$7,-2),"mm/dd"))</f>
        <v>01/31</v>
      </c>
      <c r="M13" s="390" t="str">
        <f>IF($V$7=day_kari,"00/00",TEXT(EDATE($V$7,-1),"mm/dd"))</f>
        <v>02/28</v>
      </c>
      <c r="N13" s="390" t="str">
        <f>IF($V$7=day_kari,"00/00",TEXT($V$7,"mm/dd"))</f>
        <v>03/31</v>
      </c>
      <c r="O13" s="681"/>
      <c r="P13" s="679"/>
      <c r="Q13" s="676"/>
      <c r="R13" s="676"/>
    </row>
    <row r="14" spans="1:29" ht="19.5" customHeight="1">
      <c r="A14" s="87">
        <v>1</v>
      </c>
      <c r="B14" s="97"/>
      <c r="C14" s="98"/>
      <c r="D14" s="98"/>
      <c r="E14" s="98"/>
      <c r="F14" s="98"/>
      <c r="G14" s="98"/>
      <c r="H14" s="98"/>
      <c r="I14" s="98"/>
      <c r="J14" s="98"/>
      <c r="K14" s="98"/>
      <c r="L14" s="98"/>
      <c r="M14" s="98"/>
      <c r="N14" s="98"/>
      <c r="O14" s="73">
        <f>SUM(C14:N14)</f>
        <v>0</v>
      </c>
      <c r="P14" s="74" t="str">
        <f>IF(COUNTA(C14:N14)=0,"-",ROUNDDOWN(O14/COUNTA(C14:N14),1))</f>
        <v>-</v>
      </c>
      <c r="Q14" s="682"/>
      <c r="R14" s="683"/>
    </row>
    <row r="15" spans="1:29" ht="19.5" customHeight="1">
      <c r="A15" s="87">
        <v>2</v>
      </c>
      <c r="B15" s="97"/>
      <c r="C15" s="98"/>
      <c r="D15" s="98"/>
      <c r="E15" s="98"/>
      <c r="F15" s="98"/>
      <c r="G15" s="98"/>
      <c r="H15" s="98"/>
      <c r="I15" s="98"/>
      <c r="J15" s="98"/>
      <c r="K15" s="98"/>
      <c r="L15" s="98"/>
      <c r="M15" s="98"/>
      <c r="N15" s="98"/>
      <c r="O15" s="73">
        <f t="shared" ref="O15:O28" si="0">SUM(C15:N15)</f>
        <v>0</v>
      </c>
      <c r="P15" s="74" t="str">
        <f t="shared" ref="P15:P28" si="1">IF(COUNTA(C15:N15)=0,"-",ROUNDDOWN(O15/COUNTA(C15:N15),1))</f>
        <v>-</v>
      </c>
      <c r="Q15" s="682"/>
      <c r="R15" s="683"/>
    </row>
    <row r="16" spans="1:29" ht="19.5" customHeight="1">
      <c r="A16" s="87">
        <v>3</v>
      </c>
      <c r="B16" s="97"/>
      <c r="C16" s="98"/>
      <c r="D16" s="98"/>
      <c r="E16" s="98"/>
      <c r="F16" s="98"/>
      <c r="G16" s="98"/>
      <c r="H16" s="98"/>
      <c r="I16" s="98"/>
      <c r="J16" s="98"/>
      <c r="K16" s="98"/>
      <c r="L16" s="98"/>
      <c r="M16" s="98"/>
      <c r="N16" s="98"/>
      <c r="O16" s="73">
        <f t="shared" si="0"/>
        <v>0</v>
      </c>
      <c r="P16" s="74" t="str">
        <f t="shared" si="1"/>
        <v>-</v>
      </c>
      <c r="Q16" s="682"/>
      <c r="R16" s="683"/>
    </row>
    <row r="17" spans="1:18" ht="19.5" customHeight="1">
      <c r="A17" s="87">
        <v>4</v>
      </c>
      <c r="B17" s="97"/>
      <c r="C17" s="98"/>
      <c r="D17" s="98"/>
      <c r="E17" s="98"/>
      <c r="F17" s="98"/>
      <c r="G17" s="98"/>
      <c r="H17" s="98"/>
      <c r="I17" s="98"/>
      <c r="J17" s="98"/>
      <c r="K17" s="98"/>
      <c r="L17" s="98"/>
      <c r="M17" s="98"/>
      <c r="N17" s="98"/>
      <c r="O17" s="73">
        <f t="shared" si="0"/>
        <v>0</v>
      </c>
      <c r="P17" s="74" t="str">
        <f t="shared" si="1"/>
        <v>-</v>
      </c>
      <c r="Q17" s="682"/>
      <c r="R17" s="683"/>
    </row>
    <row r="18" spans="1:18" ht="19.5" customHeight="1">
      <c r="A18" s="87">
        <v>5</v>
      </c>
      <c r="B18" s="97"/>
      <c r="C18" s="98"/>
      <c r="D18" s="98"/>
      <c r="E18" s="98"/>
      <c r="F18" s="98"/>
      <c r="G18" s="98"/>
      <c r="H18" s="98"/>
      <c r="I18" s="98"/>
      <c r="J18" s="98"/>
      <c r="K18" s="98"/>
      <c r="L18" s="98"/>
      <c r="M18" s="98"/>
      <c r="N18" s="98"/>
      <c r="O18" s="73">
        <f t="shared" si="0"/>
        <v>0</v>
      </c>
      <c r="P18" s="74" t="str">
        <f t="shared" si="1"/>
        <v>-</v>
      </c>
      <c r="Q18" s="682"/>
      <c r="R18" s="683"/>
    </row>
    <row r="19" spans="1:18" ht="19.5" customHeight="1">
      <c r="A19" s="87">
        <v>6</v>
      </c>
      <c r="B19" s="97"/>
      <c r="C19" s="98"/>
      <c r="D19" s="98"/>
      <c r="E19" s="98"/>
      <c r="F19" s="98"/>
      <c r="G19" s="98"/>
      <c r="H19" s="98"/>
      <c r="I19" s="98"/>
      <c r="J19" s="98"/>
      <c r="K19" s="98"/>
      <c r="L19" s="98"/>
      <c r="M19" s="98"/>
      <c r="N19" s="98"/>
      <c r="O19" s="73">
        <f t="shared" si="0"/>
        <v>0</v>
      </c>
      <c r="P19" s="74" t="str">
        <f t="shared" si="1"/>
        <v>-</v>
      </c>
      <c r="Q19" s="682"/>
      <c r="R19" s="683"/>
    </row>
    <row r="20" spans="1:18" ht="19.5" customHeight="1">
      <c r="A20" s="87">
        <v>7</v>
      </c>
      <c r="B20" s="97"/>
      <c r="C20" s="98"/>
      <c r="D20" s="98"/>
      <c r="E20" s="98"/>
      <c r="F20" s="98"/>
      <c r="G20" s="98"/>
      <c r="H20" s="98"/>
      <c r="I20" s="98"/>
      <c r="J20" s="98"/>
      <c r="K20" s="98"/>
      <c r="L20" s="98"/>
      <c r="M20" s="98"/>
      <c r="N20" s="98"/>
      <c r="O20" s="73">
        <f t="shared" si="0"/>
        <v>0</v>
      </c>
      <c r="P20" s="74" t="str">
        <f t="shared" si="1"/>
        <v>-</v>
      </c>
      <c r="Q20" s="682"/>
      <c r="R20" s="683"/>
    </row>
    <row r="21" spans="1:18" ht="19.5" customHeight="1">
      <c r="A21" s="87">
        <v>8</v>
      </c>
      <c r="B21" s="97"/>
      <c r="C21" s="98"/>
      <c r="D21" s="98"/>
      <c r="E21" s="98"/>
      <c r="F21" s="98"/>
      <c r="G21" s="98"/>
      <c r="H21" s="98"/>
      <c r="I21" s="98"/>
      <c r="J21" s="98"/>
      <c r="K21" s="98"/>
      <c r="L21" s="98"/>
      <c r="M21" s="98"/>
      <c r="N21" s="98"/>
      <c r="O21" s="73">
        <f t="shared" si="0"/>
        <v>0</v>
      </c>
      <c r="P21" s="74" t="str">
        <f t="shared" si="1"/>
        <v>-</v>
      </c>
      <c r="Q21" s="682"/>
      <c r="R21" s="683"/>
    </row>
    <row r="22" spans="1:18" ht="19.5" customHeight="1">
      <c r="A22" s="87">
        <v>9</v>
      </c>
      <c r="B22" s="97"/>
      <c r="C22" s="98"/>
      <c r="D22" s="98"/>
      <c r="E22" s="98"/>
      <c r="F22" s="98"/>
      <c r="G22" s="98"/>
      <c r="H22" s="98"/>
      <c r="I22" s="98"/>
      <c r="J22" s="98"/>
      <c r="K22" s="98"/>
      <c r="L22" s="98"/>
      <c r="M22" s="98"/>
      <c r="N22" s="98"/>
      <c r="O22" s="73">
        <f t="shared" si="0"/>
        <v>0</v>
      </c>
      <c r="P22" s="74" t="str">
        <f t="shared" si="1"/>
        <v>-</v>
      </c>
      <c r="Q22" s="682"/>
      <c r="R22" s="683"/>
    </row>
    <row r="23" spans="1:18" ht="19.5" customHeight="1">
      <c r="A23" s="87">
        <v>10</v>
      </c>
      <c r="B23" s="97"/>
      <c r="C23" s="98"/>
      <c r="D23" s="98"/>
      <c r="E23" s="98"/>
      <c r="F23" s="98"/>
      <c r="G23" s="98"/>
      <c r="H23" s="98"/>
      <c r="I23" s="98"/>
      <c r="J23" s="98"/>
      <c r="K23" s="98"/>
      <c r="L23" s="98"/>
      <c r="M23" s="98"/>
      <c r="N23" s="98"/>
      <c r="O23" s="73">
        <f t="shared" si="0"/>
        <v>0</v>
      </c>
      <c r="P23" s="74" t="str">
        <f t="shared" si="1"/>
        <v>-</v>
      </c>
      <c r="Q23" s="682"/>
      <c r="R23" s="683"/>
    </row>
    <row r="24" spans="1:18" ht="19.5" customHeight="1">
      <c r="A24" s="87">
        <v>11</v>
      </c>
      <c r="B24" s="97"/>
      <c r="C24" s="98"/>
      <c r="D24" s="98"/>
      <c r="E24" s="98"/>
      <c r="F24" s="98"/>
      <c r="G24" s="98"/>
      <c r="H24" s="98"/>
      <c r="I24" s="98"/>
      <c r="J24" s="98"/>
      <c r="K24" s="98"/>
      <c r="L24" s="98"/>
      <c r="M24" s="98"/>
      <c r="N24" s="98"/>
      <c r="O24" s="73">
        <f t="shared" si="0"/>
        <v>0</v>
      </c>
      <c r="P24" s="74" t="str">
        <f t="shared" si="1"/>
        <v>-</v>
      </c>
      <c r="Q24" s="682"/>
      <c r="R24" s="683"/>
    </row>
    <row r="25" spans="1:18" ht="19.5" customHeight="1">
      <c r="A25" s="87">
        <v>12</v>
      </c>
      <c r="B25" s="97"/>
      <c r="C25" s="98"/>
      <c r="D25" s="98"/>
      <c r="E25" s="98"/>
      <c r="F25" s="98"/>
      <c r="G25" s="98"/>
      <c r="H25" s="98"/>
      <c r="I25" s="98"/>
      <c r="J25" s="98"/>
      <c r="K25" s="98"/>
      <c r="L25" s="98"/>
      <c r="M25" s="98"/>
      <c r="N25" s="98"/>
      <c r="O25" s="73">
        <f t="shared" si="0"/>
        <v>0</v>
      </c>
      <c r="P25" s="74" t="str">
        <f t="shared" si="1"/>
        <v>-</v>
      </c>
      <c r="Q25" s="682"/>
      <c r="R25" s="683"/>
    </row>
    <row r="26" spans="1:18" ht="19.5" customHeight="1">
      <c r="A26" s="87">
        <v>13</v>
      </c>
      <c r="B26" s="97"/>
      <c r="C26" s="98"/>
      <c r="D26" s="98"/>
      <c r="E26" s="98"/>
      <c r="F26" s="98"/>
      <c r="G26" s="98"/>
      <c r="H26" s="98"/>
      <c r="I26" s="98"/>
      <c r="J26" s="98"/>
      <c r="K26" s="98"/>
      <c r="L26" s="98"/>
      <c r="M26" s="98"/>
      <c r="N26" s="98"/>
      <c r="O26" s="73">
        <f t="shared" si="0"/>
        <v>0</v>
      </c>
      <c r="P26" s="74" t="str">
        <f t="shared" si="1"/>
        <v>-</v>
      </c>
      <c r="Q26" s="682"/>
      <c r="R26" s="683"/>
    </row>
    <row r="27" spans="1:18" ht="19.5" customHeight="1">
      <c r="A27" s="87">
        <v>14</v>
      </c>
      <c r="B27" s="97"/>
      <c r="C27" s="98"/>
      <c r="D27" s="98"/>
      <c r="E27" s="98"/>
      <c r="F27" s="98"/>
      <c r="G27" s="98"/>
      <c r="H27" s="98"/>
      <c r="I27" s="98"/>
      <c r="J27" s="98"/>
      <c r="K27" s="98"/>
      <c r="L27" s="98"/>
      <c r="M27" s="98"/>
      <c r="N27" s="98"/>
      <c r="O27" s="73">
        <f t="shared" si="0"/>
        <v>0</v>
      </c>
      <c r="P27" s="74" t="str">
        <f t="shared" si="1"/>
        <v>-</v>
      </c>
      <c r="Q27" s="682"/>
      <c r="R27" s="683"/>
    </row>
    <row r="28" spans="1:18" ht="19.5" customHeight="1" thickBot="1">
      <c r="A28" s="88">
        <v>15</v>
      </c>
      <c r="B28" s="99"/>
      <c r="C28" s="100"/>
      <c r="D28" s="100"/>
      <c r="E28" s="100"/>
      <c r="F28" s="100"/>
      <c r="G28" s="100"/>
      <c r="H28" s="100"/>
      <c r="I28" s="100"/>
      <c r="J28" s="100"/>
      <c r="K28" s="100"/>
      <c r="L28" s="100"/>
      <c r="M28" s="100"/>
      <c r="N28" s="100"/>
      <c r="O28" s="75">
        <f t="shared" si="0"/>
        <v>0</v>
      </c>
      <c r="P28" s="76" t="str">
        <f t="shared" si="1"/>
        <v>-</v>
      </c>
      <c r="Q28" s="695"/>
      <c r="R28" s="696"/>
    </row>
    <row r="29" spans="1:18" ht="17.25" customHeight="1" thickTop="1">
      <c r="A29" s="47"/>
      <c r="B29" s="48" t="s">
        <v>310</v>
      </c>
      <c r="C29" s="77">
        <f t="shared" ref="C29:N29" si="2">COUNTA(C14:C28)</f>
        <v>0</v>
      </c>
      <c r="D29" s="77">
        <f t="shared" si="2"/>
        <v>0</v>
      </c>
      <c r="E29" s="77">
        <f t="shared" si="2"/>
        <v>0</v>
      </c>
      <c r="F29" s="77">
        <f t="shared" si="2"/>
        <v>0</v>
      </c>
      <c r="G29" s="77">
        <f t="shared" si="2"/>
        <v>0</v>
      </c>
      <c r="H29" s="77">
        <f t="shared" si="2"/>
        <v>0</v>
      </c>
      <c r="I29" s="77">
        <f t="shared" si="2"/>
        <v>0</v>
      </c>
      <c r="J29" s="77">
        <f t="shared" si="2"/>
        <v>0</v>
      </c>
      <c r="K29" s="77">
        <f t="shared" si="2"/>
        <v>0</v>
      </c>
      <c r="L29" s="77">
        <f t="shared" si="2"/>
        <v>0</v>
      </c>
      <c r="M29" s="77">
        <f t="shared" si="2"/>
        <v>0</v>
      </c>
      <c r="N29" s="77">
        <f t="shared" si="2"/>
        <v>0</v>
      </c>
      <c r="O29" s="48"/>
      <c r="P29" s="48"/>
      <c r="Q29" s="691"/>
      <c r="R29" s="691"/>
    </row>
    <row r="32" spans="1:18">
      <c r="L32" s="692" t="s">
        <v>311</v>
      </c>
      <c r="M32" s="692"/>
      <c r="N32" s="693"/>
      <c r="O32" s="49"/>
      <c r="P32" s="78">
        <f>SUM(O14:O28)</f>
        <v>0</v>
      </c>
    </row>
    <row r="33" spans="1:18">
      <c r="L33" s="692" t="s">
        <v>312</v>
      </c>
      <c r="M33" s="692"/>
      <c r="N33" s="693"/>
      <c r="O33" s="49"/>
      <c r="P33" s="49">
        <f>SUM(C29:N29)</f>
        <v>0</v>
      </c>
    </row>
    <row r="34" spans="1:18">
      <c r="L34" s="692" t="s">
        <v>220</v>
      </c>
      <c r="M34" s="692" t="s">
        <v>224</v>
      </c>
      <c r="N34" s="693"/>
      <c r="O34" s="49"/>
      <c r="P34" s="79" t="str">
        <f>IF(ISERROR(P32/P33),"-",ROUNDDOWN(P32/P33,1))</f>
        <v>-</v>
      </c>
    </row>
    <row r="36" spans="1:18">
      <c r="A36" s="46" t="s">
        <v>313</v>
      </c>
    </row>
    <row r="37" spans="1:18" ht="10.5" customHeight="1">
      <c r="A37" s="675"/>
      <c r="B37" s="676" t="s">
        <v>306</v>
      </c>
      <c r="C37" s="676" t="s">
        <v>785</v>
      </c>
      <c r="D37" s="676"/>
      <c r="E37" s="676"/>
      <c r="F37" s="676"/>
      <c r="G37" s="676"/>
      <c r="H37" s="676"/>
      <c r="I37" s="676"/>
      <c r="J37" s="676"/>
      <c r="K37" s="676"/>
      <c r="L37" s="676"/>
      <c r="M37" s="676"/>
      <c r="N37" s="676"/>
      <c r="O37" s="676"/>
      <c r="P37" s="677" t="s">
        <v>220</v>
      </c>
      <c r="Q37" s="676" t="s">
        <v>308</v>
      </c>
      <c r="R37" s="676"/>
    </row>
    <row r="38" spans="1:18" ht="10.5" customHeight="1">
      <c r="A38" s="675"/>
      <c r="B38" s="676"/>
      <c r="C38" s="391" t="str">
        <f>IF($V$7=day_kari,"00/00～",TEXT($T$7,"mm/dd")&amp;"～")</f>
        <v>04/01～</v>
      </c>
      <c r="D38" s="411" t="str">
        <f>IF($V$7=day_kari,"00/00～",TEXT(EDATE($T$7,1),"mm/dd")&amp;"～")</f>
        <v>05/01～</v>
      </c>
      <c r="E38" s="411" t="str">
        <f>IF($V$7=day_kari,"00/00～",TEXT(EDATE($T$7,2),"mm/dd")&amp;"～")</f>
        <v>06/01～</v>
      </c>
      <c r="F38" s="411" t="str">
        <f>IF($V$7=day_kari,"00/00～",TEXT(EDATE($T$7,3),"mm/dd")&amp;"～")</f>
        <v>07/01～</v>
      </c>
      <c r="G38" s="411" t="str">
        <f>IF($V$7=day_kari,"00/00～",TEXT(EDATE($T$7,4),"mm/dd")&amp;"～")</f>
        <v>08/01～</v>
      </c>
      <c r="H38" s="411" t="str">
        <f>IF($V$7=day_kari,"00/00～",TEXT(EDATE($T$7,5),"mm/dd")&amp;"～")</f>
        <v>09/01～</v>
      </c>
      <c r="I38" s="411" t="str">
        <f>IF($V$7=day_kari,"00/00～",TEXT(EDATE($T$7,6),"mm/dd")&amp;"～")</f>
        <v>10/01～</v>
      </c>
      <c r="J38" s="411" t="str">
        <f>IF($V$7=day_kari,"00/00～",TEXT(EDATE($T$7,7),"mm/dd")&amp;"～")</f>
        <v>11/01～</v>
      </c>
      <c r="K38" s="411" t="str">
        <f>IF($V$7=day_kari,"00/00～",TEXT(EDATE($T$7,8),"mm/dd")&amp;"～")</f>
        <v>12/01～</v>
      </c>
      <c r="L38" s="411" t="str">
        <f>IF($V$7=day_kari,"00/00～",TEXT(EDATE($T$7,9),"mm/dd")&amp;"～")</f>
        <v>01/01～</v>
      </c>
      <c r="M38" s="411" t="str">
        <f>IF($V$7=day_kari,"00/00～",TEXT(EDATE($T$7,10),"mm/dd")&amp;"～")</f>
        <v>02/01～</v>
      </c>
      <c r="N38" s="411" t="str">
        <f>IF($V$7=day_kari,"00/00～",TEXT(EDATE($T$7,11),"mm/dd")&amp;"～")</f>
        <v>03/01～</v>
      </c>
      <c r="O38" s="680" t="s">
        <v>309</v>
      </c>
      <c r="P38" s="678"/>
      <c r="Q38" s="676"/>
      <c r="R38" s="676"/>
    </row>
    <row r="39" spans="1:18" ht="10.5" customHeight="1">
      <c r="A39" s="675"/>
      <c r="B39" s="676"/>
      <c r="C39" s="390" t="str">
        <f>IF($V$7=day_kari,"00/00",TEXT(EDATE($V$7,-11),"mm/dd"))</f>
        <v>04/30</v>
      </c>
      <c r="D39" s="390" t="str">
        <f>IF($V$7=day_kari,"00/00",TEXT(EDATE($V$7,-10),"mm/dd"))</f>
        <v>05/31</v>
      </c>
      <c r="E39" s="390" t="str">
        <f>IF($V$7=day_kari,"00/00",TEXT(EDATE($V$7,-9),"mm/dd"))</f>
        <v>06/30</v>
      </c>
      <c r="F39" s="390" t="str">
        <f>IF($V$7=day_kari,"00/00",TEXT(EDATE($V$7,-8),"mm/dd"))</f>
        <v>07/31</v>
      </c>
      <c r="G39" s="390" t="str">
        <f>IF($V$7=day_kari,"00/00",TEXT(EDATE($V$7,-7),"mm/dd"))</f>
        <v>08/31</v>
      </c>
      <c r="H39" s="390" t="str">
        <f>IF($V$7=day_kari,"00/00",TEXT(EDATE($V$7,-6),"mm/dd"))</f>
        <v>09/30</v>
      </c>
      <c r="I39" s="390" t="str">
        <f>IF($V$7=day_kari,"00/00",TEXT(EDATE($V$7,-5),"mm/dd"))</f>
        <v>10/31</v>
      </c>
      <c r="J39" s="390" t="str">
        <f>IF($V$7=day_kari,"00/00",TEXT(EDATE($V$7,-4),"mm/dd"))</f>
        <v>11/30</v>
      </c>
      <c r="K39" s="390" t="str">
        <f>IF($V$7=day_kari,"00/00",TEXT(EDATE($V$7,-3),"mm/dd"))</f>
        <v>12/31</v>
      </c>
      <c r="L39" s="390" t="str">
        <f>IF($V$7=day_kari,"00/00",TEXT(EDATE($V$7,-2),"mm/dd"))</f>
        <v>01/31</v>
      </c>
      <c r="M39" s="390" t="str">
        <f>IF($V$7=day_kari,"00/00",TEXT(EDATE($V$7,-1),"mm/dd"))</f>
        <v>02/28</v>
      </c>
      <c r="N39" s="390" t="str">
        <f>IF($V$7=day_kari,"00/00",TEXT($V$7,"mm/dd"))</f>
        <v>03/31</v>
      </c>
      <c r="O39" s="681"/>
      <c r="P39" s="679"/>
      <c r="Q39" s="676"/>
      <c r="R39" s="676"/>
    </row>
    <row r="40" spans="1:18" ht="18.75" customHeight="1">
      <c r="A40" s="87">
        <v>1</v>
      </c>
      <c r="B40" s="97"/>
      <c r="C40" s="98"/>
      <c r="D40" s="98"/>
      <c r="E40" s="98"/>
      <c r="F40" s="98"/>
      <c r="G40" s="98"/>
      <c r="H40" s="98"/>
      <c r="I40" s="98"/>
      <c r="J40" s="98"/>
      <c r="K40" s="98"/>
      <c r="L40" s="98"/>
      <c r="M40" s="98"/>
      <c r="N40" s="98"/>
      <c r="O40" s="73">
        <f t="shared" ref="O40:O54" si="3">SUM(C40:N40)</f>
        <v>0</v>
      </c>
      <c r="P40" s="74" t="str">
        <f>IF(COUNTA(C40:N40)=0,"-",ROUNDDOWN(O40/COUNTA(C40:N40),1))</f>
        <v>-</v>
      </c>
      <c r="Q40" s="682"/>
      <c r="R40" s="683"/>
    </row>
    <row r="41" spans="1:18" ht="18.75" customHeight="1">
      <c r="A41" s="87">
        <v>2</v>
      </c>
      <c r="B41" s="97"/>
      <c r="C41" s="98"/>
      <c r="D41" s="98"/>
      <c r="E41" s="98"/>
      <c r="F41" s="98"/>
      <c r="G41" s="98"/>
      <c r="H41" s="98"/>
      <c r="I41" s="98"/>
      <c r="J41" s="98"/>
      <c r="K41" s="98"/>
      <c r="L41" s="98"/>
      <c r="M41" s="98"/>
      <c r="N41" s="98"/>
      <c r="O41" s="73">
        <f t="shared" si="3"/>
        <v>0</v>
      </c>
      <c r="P41" s="74" t="str">
        <f t="shared" ref="P41:P54" si="4">IF(COUNTA(C41:N41)=0,"-",ROUNDDOWN(O41/COUNTA(C41:N41),1))</f>
        <v>-</v>
      </c>
      <c r="Q41" s="682"/>
      <c r="R41" s="683"/>
    </row>
    <row r="42" spans="1:18" ht="18.75" customHeight="1">
      <c r="A42" s="87">
        <v>3</v>
      </c>
      <c r="B42" s="97"/>
      <c r="C42" s="98"/>
      <c r="D42" s="98"/>
      <c r="E42" s="98"/>
      <c r="F42" s="98"/>
      <c r="G42" s="98"/>
      <c r="H42" s="98"/>
      <c r="I42" s="98"/>
      <c r="J42" s="98"/>
      <c r="K42" s="98"/>
      <c r="L42" s="98"/>
      <c r="M42" s="98"/>
      <c r="N42" s="98"/>
      <c r="O42" s="73">
        <f t="shared" si="3"/>
        <v>0</v>
      </c>
      <c r="P42" s="74" t="str">
        <f t="shared" si="4"/>
        <v>-</v>
      </c>
      <c r="Q42" s="682"/>
      <c r="R42" s="683"/>
    </row>
    <row r="43" spans="1:18" ht="18.75" customHeight="1">
      <c r="A43" s="87">
        <v>4</v>
      </c>
      <c r="B43" s="97"/>
      <c r="C43" s="98"/>
      <c r="D43" s="98"/>
      <c r="E43" s="98"/>
      <c r="F43" s="98"/>
      <c r="G43" s="98"/>
      <c r="H43" s="98"/>
      <c r="I43" s="98"/>
      <c r="J43" s="98"/>
      <c r="K43" s="98"/>
      <c r="L43" s="98"/>
      <c r="M43" s="98"/>
      <c r="N43" s="98"/>
      <c r="O43" s="73">
        <f t="shared" si="3"/>
        <v>0</v>
      </c>
      <c r="P43" s="74" t="str">
        <f t="shared" si="4"/>
        <v>-</v>
      </c>
      <c r="Q43" s="682"/>
      <c r="R43" s="683"/>
    </row>
    <row r="44" spans="1:18" ht="18.75" customHeight="1">
      <c r="A44" s="87">
        <v>5</v>
      </c>
      <c r="B44" s="97"/>
      <c r="C44" s="98"/>
      <c r="D44" s="98"/>
      <c r="E44" s="98"/>
      <c r="F44" s="98"/>
      <c r="G44" s="98"/>
      <c r="H44" s="98"/>
      <c r="I44" s="98"/>
      <c r="J44" s="98"/>
      <c r="K44" s="98"/>
      <c r="L44" s="98"/>
      <c r="M44" s="98"/>
      <c r="N44" s="98"/>
      <c r="O44" s="73">
        <f t="shared" si="3"/>
        <v>0</v>
      </c>
      <c r="P44" s="74" t="str">
        <f t="shared" si="4"/>
        <v>-</v>
      </c>
      <c r="Q44" s="682"/>
      <c r="R44" s="683"/>
    </row>
    <row r="45" spans="1:18" ht="18.75" customHeight="1">
      <c r="A45" s="87">
        <v>6</v>
      </c>
      <c r="B45" s="97"/>
      <c r="C45" s="98"/>
      <c r="D45" s="98"/>
      <c r="E45" s="98"/>
      <c r="F45" s="98"/>
      <c r="G45" s="98"/>
      <c r="H45" s="98"/>
      <c r="I45" s="98"/>
      <c r="J45" s="98"/>
      <c r="K45" s="98"/>
      <c r="L45" s="98"/>
      <c r="M45" s="98"/>
      <c r="N45" s="98"/>
      <c r="O45" s="73">
        <f t="shared" si="3"/>
        <v>0</v>
      </c>
      <c r="P45" s="74" t="str">
        <f t="shared" si="4"/>
        <v>-</v>
      </c>
      <c r="Q45" s="682"/>
      <c r="R45" s="683"/>
    </row>
    <row r="46" spans="1:18" ht="18.75" customHeight="1">
      <c r="A46" s="87">
        <v>7</v>
      </c>
      <c r="B46" s="97"/>
      <c r="C46" s="98"/>
      <c r="D46" s="98"/>
      <c r="E46" s="98"/>
      <c r="F46" s="98"/>
      <c r="G46" s="98"/>
      <c r="H46" s="98"/>
      <c r="I46" s="98"/>
      <c r="J46" s="98"/>
      <c r="K46" s="98"/>
      <c r="L46" s="98"/>
      <c r="M46" s="98"/>
      <c r="N46" s="98"/>
      <c r="O46" s="73">
        <f t="shared" si="3"/>
        <v>0</v>
      </c>
      <c r="P46" s="74" t="str">
        <f t="shared" si="4"/>
        <v>-</v>
      </c>
      <c r="Q46" s="682"/>
      <c r="R46" s="683"/>
    </row>
    <row r="47" spans="1:18" ht="18.75" customHeight="1">
      <c r="A47" s="87">
        <v>8</v>
      </c>
      <c r="B47" s="97"/>
      <c r="C47" s="98"/>
      <c r="D47" s="98"/>
      <c r="E47" s="98"/>
      <c r="F47" s="98"/>
      <c r="G47" s="98"/>
      <c r="H47" s="98"/>
      <c r="I47" s="98"/>
      <c r="J47" s="98"/>
      <c r="K47" s="98"/>
      <c r="L47" s="98"/>
      <c r="M47" s="98"/>
      <c r="N47" s="98"/>
      <c r="O47" s="73">
        <f t="shared" si="3"/>
        <v>0</v>
      </c>
      <c r="P47" s="74" t="str">
        <f t="shared" si="4"/>
        <v>-</v>
      </c>
      <c r="Q47" s="682"/>
      <c r="R47" s="683"/>
    </row>
    <row r="48" spans="1:18" ht="18.75" customHeight="1">
      <c r="A48" s="87">
        <v>9</v>
      </c>
      <c r="B48" s="97"/>
      <c r="C48" s="98"/>
      <c r="D48" s="98"/>
      <c r="E48" s="98"/>
      <c r="F48" s="98"/>
      <c r="G48" s="98"/>
      <c r="H48" s="98"/>
      <c r="I48" s="98"/>
      <c r="J48" s="98"/>
      <c r="K48" s="98"/>
      <c r="L48" s="98"/>
      <c r="M48" s="98"/>
      <c r="N48" s="98"/>
      <c r="O48" s="73">
        <f t="shared" si="3"/>
        <v>0</v>
      </c>
      <c r="P48" s="74" t="str">
        <f t="shared" si="4"/>
        <v>-</v>
      </c>
      <c r="Q48" s="682"/>
      <c r="R48" s="683"/>
    </row>
    <row r="49" spans="1:19" ht="18.75" customHeight="1">
      <c r="A49" s="87">
        <v>10</v>
      </c>
      <c r="B49" s="97"/>
      <c r="C49" s="98"/>
      <c r="D49" s="98"/>
      <c r="E49" s="98"/>
      <c r="F49" s="98"/>
      <c r="G49" s="98"/>
      <c r="H49" s="98"/>
      <c r="I49" s="98"/>
      <c r="J49" s="98"/>
      <c r="K49" s="98"/>
      <c r="L49" s="98"/>
      <c r="M49" s="98"/>
      <c r="N49" s="98"/>
      <c r="O49" s="73">
        <f t="shared" si="3"/>
        <v>0</v>
      </c>
      <c r="P49" s="74" t="str">
        <f t="shared" si="4"/>
        <v>-</v>
      </c>
      <c r="Q49" s="682"/>
      <c r="R49" s="683"/>
    </row>
    <row r="50" spans="1:19" ht="18.75" customHeight="1">
      <c r="A50" s="87">
        <v>11</v>
      </c>
      <c r="B50" s="97"/>
      <c r="C50" s="98"/>
      <c r="D50" s="98"/>
      <c r="E50" s="98"/>
      <c r="F50" s="98"/>
      <c r="G50" s="98"/>
      <c r="H50" s="98"/>
      <c r="I50" s="98"/>
      <c r="J50" s="98"/>
      <c r="K50" s="98"/>
      <c r="L50" s="98"/>
      <c r="M50" s="98"/>
      <c r="N50" s="98"/>
      <c r="O50" s="73">
        <f t="shared" si="3"/>
        <v>0</v>
      </c>
      <c r="P50" s="74" t="str">
        <f t="shared" si="4"/>
        <v>-</v>
      </c>
      <c r="Q50" s="682"/>
      <c r="R50" s="683"/>
    </row>
    <row r="51" spans="1:19" ht="18.75" customHeight="1">
      <c r="A51" s="87">
        <v>12</v>
      </c>
      <c r="B51" s="97"/>
      <c r="C51" s="98"/>
      <c r="D51" s="98"/>
      <c r="E51" s="98"/>
      <c r="F51" s="98"/>
      <c r="G51" s="98"/>
      <c r="H51" s="98"/>
      <c r="I51" s="98"/>
      <c r="J51" s="98"/>
      <c r="K51" s="98"/>
      <c r="L51" s="98"/>
      <c r="M51" s="98"/>
      <c r="N51" s="98"/>
      <c r="O51" s="73">
        <f t="shared" si="3"/>
        <v>0</v>
      </c>
      <c r="P51" s="74" t="str">
        <f t="shared" si="4"/>
        <v>-</v>
      </c>
      <c r="Q51" s="682"/>
      <c r="R51" s="683"/>
    </row>
    <row r="52" spans="1:19" ht="18.75" customHeight="1">
      <c r="A52" s="87">
        <v>13</v>
      </c>
      <c r="B52" s="97"/>
      <c r="C52" s="98"/>
      <c r="D52" s="98"/>
      <c r="E52" s="98"/>
      <c r="F52" s="98"/>
      <c r="G52" s="98"/>
      <c r="H52" s="98"/>
      <c r="I52" s="98"/>
      <c r="J52" s="98"/>
      <c r="K52" s="98"/>
      <c r="L52" s="98"/>
      <c r="M52" s="98"/>
      <c r="N52" s="98"/>
      <c r="O52" s="73">
        <f t="shared" si="3"/>
        <v>0</v>
      </c>
      <c r="P52" s="74" t="str">
        <f t="shared" si="4"/>
        <v>-</v>
      </c>
      <c r="Q52" s="682"/>
      <c r="R52" s="683"/>
    </row>
    <row r="53" spans="1:19" ht="18.75" customHeight="1">
      <c r="A53" s="87">
        <v>14</v>
      </c>
      <c r="B53" s="97"/>
      <c r="C53" s="98"/>
      <c r="D53" s="98"/>
      <c r="E53" s="98"/>
      <c r="F53" s="98"/>
      <c r="G53" s="98"/>
      <c r="H53" s="98"/>
      <c r="I53" s="98"/>
      <c r="J53" s="98"/>
      <c r="K53" s="98"/>
      <c r="L53" s="98"/>
      <c r="M53" s="98"/>
      <c r="N53" s="98"/>
      <c r="O53" s="73">
        <f t="shared" si="3"/>
        <v>0</v>
      </c>
      <c r="P53" s="74" t="str">
        <f>IF(COUNTA(C53:N53)=0,"-",ROUNDDOWN(O53/COUNTA(C53:N53),1))</f>
        <v>-</v>
      </c>
      <c r="Q53" s="682"/>
      <c r="R53" s="683"/>
    </row>
    <row r="54" spans="1:19" ht="18.75" customHeight="1" thickBot="1">
      <c r="A54" s="87">
        <v>15</v>
      </c>
      <c r="B54" s="97"/>
      <c r="C54" s="98"/>
      <c r="D54" s="98"/>
      <c r="E54" s="98"/>
      <c r="F54" s="98"/>
      <c r="G54" s="98"/>
      <c r="H54" s="98"/>
      <c r="I54" s="98"/>
      <c r="J54" s="98"/>
      <c r="K54" s="98"/>
      <c r="L54" s="98"/>
      <c r="M54" s="98"/>
      <c r="N54" s="98"/>
      <c r="O54" s="75">
        <f t="shared" si="3"/>
        <v>0</v>
      </c>
      <c r="P54" s="76" t="str">
        <f t="shared" si="4"/>
        <v>-</v>
      </c>
      <c r="Q54" s="682"/>
      <c r="R54" s="683"/>
    </row>
    <row r="55" spans="1:19" ht="19.5" customHeight="1" thickTop="1">
      <c r="A55" s="89"/>
      <c r="B55" s="89" t="s">
        <v>314</v>
      </c>
      <c r="C55" s="90"/>
      <c r="D55" s="90"/>
      <c r="E55" s="90"/>
      <c r="F55" s="90"/>
      <c r="G55" s="90"/>
      <c r="H55" s="90"/>
      <c r="I55" s="90"/>
      <c r="J55" s="90"/>
      <c r="K55" s="90"/>
      <c r="L55" s="90"/>
      <c r="M55" s="90"/>
      <c r="N55" s="90"/>
      <c r="O55" s="90"/>
      <c r="P55" s="90"/>
      <c r="Q55" s="684"/>
      <c r="R55" s="685"/>
    </row>
    <row r="57" spans="1:19">
      <c r="L57" s="688" t="s">
        <v>315</v>
      </c>
      <c r="M57" s="689"/>
      <c r="N57" s="689"/>
      <c r="O57" s="690"/>
      <c r="P57" s="86">
        <f>COUNTIF(P40:P53,"&gt;=60")</f>
        <v>0</v>
      </c>
    </row>
    <row r="59" spans="1:19" s="194" customFormat="1" ht="10.5">
      <c r="A59" s="194" t="s">
        <v>316</v>
      </c>
    </row>
    <row r="60" spans="1:19" s="194" customFormat="1" ht="10.5">
      <c r="A60" s="195" t="s">
        <v>317</v>
      </c>
      <c r="B60" s="13"/>
    </row>
    <row r="61" spans="1:19" s="194" customFormat="1" ht="10.5">
      <c r="A61" s="13" t="s">
        <v>862</v>
      </c>
      <c r="B61" s="13"/>
    </row>
    <row r="62" spans="1:19" s="194" customFormat="1" ht="10.5">
      <c r="A62" s="13" t="s">
        <v>863</v>
      </c>
      <c r="B62" s="13"/>
    </row>
    <row r="63" spans="1:19" s="194" customFormat="1" ht="10.5">
      <c r="A63" s="13" t="s">
        <v>318</v>
      </c>
      <c r="B63" s="13"/>
      <c r="C63" s="13"/>
      <c r="D63" s="13"/>
      <c r="E63" s="13"/>
      <c r="F63" s="13"/>
      <c r="G63" s="13"/>
      <c r="H63" s="13"/>
      <c r="I63" s="13"/>
      <c r="J63" s="13"/>
      <c r="K63" s="13"/>
      <c r="L63" s="13"/>
      <c r="M63" s="13"/>
      <c r="N63" s="13"/>
      <c r="O63" s="13"/>
      <c r="P63" s="13"/>
      <c r="Q63" s="13"/>
      <c r="R63" s="13"/>
      <c r="S63" s="13"/>
    </row>
    <row r="64" spans="1:19" s="194" customFormat="1" ht="10.5">
      <c r="A64" s="13" t="s">
        <v>319</v>
      </c>
      <c r="B64" s="13"/>
      <c r="C64" s="13"/>
      <c r="D64" s="13"/>
      <c r="E64" s="13"/>
      <c r="F64" s="13"/>
      <c r="G64" s="13"/>
      <c r="H64" s="13"/>
      <c r="I64" s="13"/>
      <c r="J64" s="13"/>
      <c r="K64" s="13"/>
      <c r="L64" s="13"/>
      <c r="M64" s="13"/>
      <c r="N64" s="13"/>
      <c r="O64" s="13"/>
      <c r="P64" s="13"/>
      <c r="Q64" s="13"/>
      <c r="R64" s="13"/>
      <c r="S64" s="13"/>
    </row>
    <row r="65" spans="1:18" s="194" customFormat="1" ht="10.5">
      <c r="A65" s="13" t="s">
        <v>320</v>
      </c>
      <c r="B65" s="13"/>
    </row>
    <row r="66" spans="1:18" s="194" customFormat="1" ht="10.5">
      <c r="A66" s="196" t="s">
        <v>321</v>
      </c>
      <c r="B66" s="196"/>
      <c r="C66" s="196"/>
      <c r="D66" s="196"/>
      <c r="E66" s="196"/>
      <c r="F66" s="196"/>
      <c r="G66" s="196"/>
      <c r="H66" s="196"/>
      <c r="I66" s="196"/>
      <c r="J66" s="196"/>
      <c r="K66" s="196"/>
      <c r="L66" s="196"/>
      <c r="M66" s="196"/>
      <c r="N66" s="196"/>
      <c r="O66" s="196"/>
      <c r="P66" s="196"/>
      <c r="Q66" s="196"/>
      <c r="R66" s="196"/>
    </row>
    <row r="67" spans="1:18" s="194" customFormat="1" ht="10.5">
      <c r="A67" s="196" t="s">
        <v>322</v>
      </c>
      <c r="B67" s="196"/>
      <c r="C67" s="196"/>
      <c r="D67" s="196"/>
      <c r="E67" s="196"/>
      <c r="F67" s="196"/>
      <c r="G67" s="196"/>
      <c r="H67" s="196"/>
      <c r="I67" s="196"/>
      <c r="J67" s="196"/>
      <c r="K67" s="196"/>
      <c r="L67" s="196"/>
      <c r="M67" s="196"/>
      <c r="N67" s="196"/>
      <c r="O67" s="196"/>
      <c r="P67" s="196"/>
      <c r="Q67" s="196"/>
      <c r="R67" s="196"/>
    </row>
    <row r="68" spans="1:18" s="194" customFormat="1" ht="10.5">
      <c r="A68" s="196" t="s">
        <v>864</v>
      </c>
      <c r="B68" s="196"/>
      <c r="C68" s="196"/>
      <c r="D68" s="196"/>
      <c r="E68" s="196"/>
      <c r="F68" s="196"/>
      <c r="G68" s="196"/>
      <c r="H68" s="196"/>
      <c r="I68" s="196"/>
      <c r="J68" s="196"/>
      <c r="K68" s="196"/>
      <c r="L68" s="196"/>
      <c r="M68" s="196"/>
      <c r="N68" s="196"/>
      <c r="O68" s="196"/>
      <c r="P68" s="196"/>
      <c r="Q68" s="196"/>
      <c r="R68" s="196"/>
    </row>
    <row r="69" spans="1:18" s="194" customFormat="1" ht="10.5">
      <c r="A69" s="196" t="s">
        <v>323</v>
      </c>
      <c r="B69" s="196"/>
      <c r="C69" s="196"/>
      <c r="D69" s="196"/>
      <c r="E69" s="196"/>
      <c r="F69" s="196"/>
      <c r="G69" s="196"/>
      <c r="H69" s="196"/>
      <c r="I69" s="196"/>
      <c r="J69" s="196"/>
      <c r="K69" s="196"/>
      <c r="L69" s="196"/>
      <c r="M69" s="196"/>
      <c r="N69" s="196"/>
      <c r="O69" s="196"/>
      <c r="P69" s="196"/>
      <c r="Q69" s="196"/>
      <c r="R69" s="196"/>
    </row>
    <row r="70" spans="1:18" s="194" customFormat="1" ht="10.5">
      <c r="A70" s="196" t="s">
        <v>865</v>
      </c>
      <c r="B70" s="196"/>
      <c r="C70" s="196"/>
      <c r="D70" s="196"/>
      <c r="E70" s="196"/>
      <c r="F70" s="196"/>
      <c r="G70" s="196"/>
      <c r="H70" s="196"/>
      <c r="I70" s="196"/>
      <c r="J70" s="196"/>
      <c r="K70" s="196"/>
      <c r="L70" s="196"/>
      <c r="M70" s="196"/>
      <c r="N70" s="196"/>
      <c r="O70" s="196"/>
      <c r="P70" s="196"/>
      <c r="Q70" s="196"/>
      <c r="R70" s="196"/>
    </row>
    <row r="71" spans="1:18" s="194" customFormat="1" ht="10.5">
      <c r="A71" s="13" t="s">
        <v>866</v>
      </c>
      <c r="B71" s="196"/>
      <c r="C71" s="196"/>
      <c r="D71" s="196"/>
      <c r="E71" s="196"/>
      <c r="F71" s="196"/>
      <c r="G71" s="196"/>
      <c r="H71" s="196"/>
      <c r="I71" s="196"/>
      <c r="J71" s="196"/>
      <c r="K71" s="196"/>
      <c r="L71" s="196"/>
      <c r="M71" s="196"/>
      <c r="N71" s="196"/>
      <c r="O71" s="196"/>
      <c r="P71" s="196"/>
      <c r="Q71" s="196"/>
      <c r="R71" s="196"/>
    </row>
    <row r="72" spans="1:18" s="194" customFormat="1" ht="10.5">
      <c r="A72" s="196" t="s">
        <v>324</v>
      </c>
      <c r="B72" s="196"/>
      <c r="C72" s="196"/>
      <c r="D72" s="196"/>
      <c r="E72" s="196"/>
      <c r="F72" s="196"/>
      <c r="G72" s="196"/>
      <c r="H72" s="196"/>
      <c r="I72" s="196"/>
      <c r="J72" s="196"/>
      <c r="K72" s="196"/>
      <c r="L72" s="196"/>
      <c r="M72" s="196"/>
      <c r="N72" s="196"/>
      <c r="O72" s="196"/>
      <c r="P72" s="196"/>
      <c r="Q72" s="196"/>
      <c r="R72" s="196"/>
    </row>
    <row r="73" spans="1:18" s="194" customFormat="1" ht="10.5">
      <c r="A73" s="196" t="s">
        <v>325</v>
      </c>
      <c r="B73" s="196"/>
      <c r="C73" s="196"/>
      <c r="D73" s="196"/>
      <c r="E73" s="196"/>
      <c r="F73" s="196"/>
      <c r="G73" s="196"/>
      <c r="H73" s="196"/>
      <c r="I73" s="196"/>
      <c r="J73" s="196"/>
      <c r="K73" s="196"/>
      <c r="L73" s="196"/>
      <c r="M73" s="196"/>
      <c r="N73" s="196"/>
      <c r="O73" s="196"/>
      <c r="P73" s="196"/>
      <c r="Q73" s="196"/>
      <c r="R73" s="196"/>
    </row>
    <row r="74" spans="1:18" s="194" customFormat="1" ht="10.5">
      <c r="A74" s="196" t="s">
        <v>326</v>
      </c>
      <c r="B74" s="196"/>
      <c r="C74" s="196"/>
      <c r="D74" s="196"/>
      <c r="E74" s="196"/>
      <c r="F74" s="196"/>
      <c r="G74" s="196"/>
      <c r="H74" s="196"/>
      <c r="I74" s="196"/>
      <c r="J74" s="196"/>
      <c r="K74" s="196"/>
      <c r="L74" s="196"/>
      <c r="M74" s="196"/>
      <c r="N74" s="196"/>
      <c r="O74" s="196"/>
      <c r="P74" s="196"/>
      <c r="Q74" s="196"/>
      <c r="R74" s="196"/>
    </row>
    <row r="75" spans="1:18" s="194" customFormat="1" ht="10.5">
      <c r="A75" s="196" t="s">
        <v>327</v>
      </c>
      <c r="B75" s="196"/>
      <c r="C75" s="196"/>
      <c r="D75" s="196"/>
      <c r="E75" s="196"/>
      <c r="F75" s="196"/>
      <c r="G75" s="196"/>
      <c r="H75" s="196"/>
      <c r="I75" s="196"/>
      <c r="J75" s="196"/>
      <c r="K75" s="196"/>
      <c r="L75" s="196"/>
      <c r="M75" s="196"/>
      <c r="N75" s="196"/>
      <c r="O75" s="196"/>
      <c r="P75" s="196"/>
      <c r="Q75" s="196"/>
      <c r="R75" s="196"/>
    </row>
    <row r="76" spans="1:18" s="194" customFormat="1" ht="10.5">
      <c r="A76" s="674" t="s">
        <v>867</v>
      </c>
      <c r="B76" s="674"/>
      <c r="C76" s="674"/>
      <c r="D76" s="674"/>
      <c r="E76" s="674"/>
      <c r="F76" s="674"/>
      <c r="G76" s="674"/>
      <c r="H76" s="674"/>
      <c r="I76" s="674"/>
      <c r="J76" s="674"/>
      <c r="K76" s="674"/>
      <c r="L76" s="674"/>
      <c r="M76" s="674"/>
      <c r="N76" s="674"/>
      <c r="O76" s="674"/>
      <c r="P76" s="674"/>
      <c r="Q76" s="674"/>
      <c r="R76" s="674"/>
    </row>
    <row r="77" spans="1:18" s="194" customFormat="1" ht="10.5">
      <c r="A77" s="196" t="s">
        <v>328</v>
      </c>
      <c r="B77" s="196"/>
      <c r="C77" s="196"/>
      <c r="D77" s="196"/>
      <c r="E77" s="196"/>
      <c r="F77" s="196"/>
      <c r="G77" s="196"/>
      <c r="H77" s="196"/>
      <c r="I77" s="196"/>
      <c r="J77" s="196"/>
      <c r="K77" s="196"/>
      <c r="L77" s="196"/>
      <c r="M77" s="196"/>
      <c r="N77" s="196"/>
      <c r="O77" s="196"/>
      <c r="P77" s="196"/>
      <c r="Q77" s="196"/>
      <c r="R77" s="196"/>
    </row>
    <row r="78" spans="1:18" s="194" customFormat="1" ht="10.5">
      <c r="A78" s="196" t="s">
        <v>329</v>
      </c>
      <c r="B78" s="196"/>
      <c r="C78" s="196"/>
      <c r="D78" s="196"/>
      <c r="E78" s="196"/>
      <c r="F78" s="196"/>
      <c r="G78" s="196"/>
      <c r="H78" s="196"/>
      <c r="I78" s="196"/>
      <c r="J78" s="196"/>
      <c r="K78" s="196"/>
      <c r="L78" s="196"/>
      <c r="M78" s="196"/>
      <c r="N78" s="196"/>
      <c r="O78" s="196"/>
      <c r="P78" s="196"/>
      <c r="Q78" s="196"/>
      <c r="R78" s="196"/>
    </row>
    <row r="79" spans="1:18">
      <c r="A79" s="464" t="s">
        <v>330</v>
      </c>
      <c r="B79" s="196"/>
      <c r="C79" s="196"/>
      <c r="D79" s="196"/>
      <c r="E79" s="196"/>
      <c r="F79" s="196"/>
      <c r="G79" s="196"/>
      <c r="H79" s="196"/>
      <c r="I79" s="196"/>
      <c r="J79" s="196"/>
      <c r="K79" s="196"/>
      <c r="L79" s="196"/>
      <c r="M79" s="196"/>
      <c r="N79" s="196"/>
      <c r="O79" s="196"/>
      <c r="P79" s="196"/>
      <c r="Q79" s="196"/>
      <c r="R79" s="196"/>
    </row>
  </sheetData>
  <sheetProtection insertRows="0" deleteRows="0"/>
  <mergeCells count="52">
    <mergeCell ref="Q50:R50"/>
    <mergeCell ref="Q52:R52"/>
    <mergeCell ref="Q27:R27"/>
    <mergeCell ref="Q44:R44"/>
    <mergeCell ref="Q28:R28"/>
    <mergeCell ref="Q40:R40"/>
    <mergeCell ref="Q41:R41"/>
    <mergeCell ref="Q42:R42"/>
    <mergeCell ref="Q43:R43"/>
    <mergeCell ref="O12:O13"/>
    <mergeCell ref="Q17:R17"/>
    <mergeCell ref="Q18:R18"/>
    <mergeCell ref="Q19:R19"/>
    <mergeCell ref="Q26:R26"/>
    <mergeCell ref="Q25:R25"/>
    <mergeCell ref="Q20:R20"/>
    <mergeCell ref="Q21:R21"/>
    <mergeCell ref="Q22:R22"/>
    <mergeCell ref="Q23:R23"/>
    <mergeCell ref="Q24:R24"/>
    <mergeCell ref="M6:R6"/>
    <mergeCell ref="M5:R5"/>
    <mergeCell ref="L57:O57"/>
    <mergeCell ref="Q29:R29"/>
    <mergeCell ref="L34:N34"/>
    <mergeCell ref="L32:N32"/>
    <mergeCell ref="L33:N33"/>
    <mergeCell ref="A7:R7"/>
    <mergeCell ref="A11:A13"/>
    <mergeCell ref="B11:B13"/>
    <mergeCell ref="P11:P13"/>
    <mergeCell ref="Q11:R13"/>
    <mergeCell ref="C11:O11"/>
    <mergeCell ref="Q14:R14"/>
    <mergeCell ref="Q15:R15"/>
    <mergeCell ref="Q16:R16"/>
    <mergeCell ref="A76:R76"/>
    <mergeCell ref="A37:A39"/>
    <mergeCell ref="B37:B39"/>
    <mergeCell ref="C37:O37"/>
    <mergeCell ref="P37:P39"/>
    <mergeCell ref="Q37:R39"/>
    <mergeCell ref="O38:O39"/>
    <mergeCell ref="Q45:R45"/>
    <mergeCell ref="Q46:R46"/>
    <mergeCell ref="Q53:R53"/>
    <mergeCell ref="Q54:R54"/>
    <mergeCell ref="Q51:R51"/>
    <mergeCell ref="Q55:R55"/>
    <mergeCell ref="Q47:R47"/>
    <mergeCell ref="Q48:R48"/>
    <mergeCell ref="Q49:R49"/>
  </mergeCells>
  <phoneticPr fontId="3"/>
  <dataValidations count="1">
    <dataValidation imeMode="off" allowBlank="1" showInputMessage="1" showErrorMessage="1" sqref="C40:N54 C14:N28" xr:uid="{00000000-0002-0000-0600-000000000000}"/>
  </dataValidations>
  <pageMargins left="0.70866141732283472" right="0.70866141732283472" top="0.74803149606299213" bottom="0.74803149606299213" header="0.31496062992125984" footer="0.31496062992125984"/>
  <pageSetup paperSize="9" scale="61" fitToHeight="0" orientation="portrait" blackAndWhite="1"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67"/>
  <sheetViews>
    <sheetView view="pageBreakPreview" zoomScaleNormal="100" zoomScaleSheetLayoutView="100" workbookViewId="0">
      <selection activeCell="H10" sqref="H10"/>
    </sheetView>
  </sheetViews>
  <sheetFormatPr defaultRowHeight="13.5" customHeight="1"/>
  <cols>
    <col min="1" max="1" width="3.375" bestFit="1" customWidth="1"/>
    <col min="2" max="2" width="17.375" bestFit="1" customWidth="1"/>
    <col min="3" max="5" width="18.5" bestFit="1" customWidth="1"/>
    <col min="6" max="6" width="22" bestFit="1" customWidth="1"/>
    <col min="7" max="7" width="2.875" customWidth="1"/>
    <col min="8" max="8" width="14.125" style="46" customWidth="1"/>
    <col min="9" max="9" width="4.5" style="46" customWidth="1"/>
    <col min="10" max="10" width="14.125" style="46" customWidth="1"/>
  </cols>
  <sheetData>
    <row r="1" spans="1:29">
      <c r="A1" s="7"/>
      <c r="B1" s="7"/>
      <c r="C1" s="7"/>
      <c r="D1" s="7"/>
      <c r="E1" s="7"/>
      <c r="F1" s="4" t="s">
        <v>331</v>
      </c>
    </row>
    <row r="2" spans="1:29">
      <c r="A2" s="7"/>
      <c r="B2" s="7"/>
      <c r="C2" s="7"/>
      <c r="D2" s="7"/>
      <c r="E2" s="7"/>
      <c r="F2" s="80" t="str">
        <f>IF(sinseibi="",day_kari,sinseibi)</f>
        <v>　　年　 　 月　  　日</v>
      </c>
    </row>
    <row r="3" spans="1:29">
      <c r="A3" s="3" t="s">
        <v>180</v>
      </c>
      <c r="B3" s="7"/>
      <c r="C3" s="7"/>
      <c r="D3" s="7"/>
      <c r="E3" s="7"/>
      <c r="F3" s="8"/>
    </row>
    <row r="4" spans="1:29" ht="14.25" customHeight="1">
      <c r="B4" s="3"/>
      <c r="C4" s="3"/>
      <c r="D4" s="3"/>
      <c r="E4" s="698" t="str">
        <f>IF(jigyousyo2="","","事業主の氏名又は名称　　"&amp;jigyousyo1)</f>
        <v/>
      </c>
      <c r="F4" s="698"/>
    </row>
    <row r="5" spans="1:29" ht="14.25" customHeight="1">
      <c r="B5" s="3"/>
      <c r="C5" s="3"/>
      <c r="D5" s="3"/>
      <c r="E5" s="706" t="str">
        <f>IF(jigyousyo1="",jigyousyo_kari,IF(jigyousyo2="","事業主の氏名又は名称　　"&amp;jigyousyo1,jigyousyo2))</f>
        <v>事業主の氏名または名称　　　　　　　　　　　　　　　　　</v>
      </c>
      <c r="F5" s="706"/>
    </row>
    <row r="6" spans="1:29">
      <c r="F6" s="52"/>
      <c r="H6" s="46" t="s">
        <v>299</v>
      </c>
    </row>
    <row r="7" spans="1:29">
      <c r="A7" s="699" t="s">
        <v>721</v>
      </c>
      <c r="B7" s="699"/>
      <c r="C7" s="699"/>
      <c r="D7" s="699"/>
      <c r="E7" s="699"/>
      <c r="F7" s="699"/>
      <c r="H7" s="46" t="s">
        <v>720</v>
      </c>
    </row>
    <row r="8" spans="1:29">
      <c r="A8" s="53" t="s">
        <v>332</v>
      </c>
      <c r="B8" s="53"/>
      <c r="C8" s="27"/>
      <c r="D8" s="27"/>
      <c r="E8" s="27"/>
      <c r="F8" s="27"/>
      <c r="H8" s="46" t="s">
        <v>301</v>
      </c>
      <c r="V8" s="277"/>
      <c r="W8" s="277"/>
      <c r="X8" s="277"/>
      <c r="Y8" s="277"/>
      <c r="Z8" s="277"/>
      <c r="AA8" s="277"/>
      <c r="AB8" s="277"/>
      <c r="AC8" s="277"/>
    </row>
    <row r="9" spans="1:29" ht="6.6" customHeight="1" thickBot="1">
      <c r="A9" s="27"/>
      <c r="B9" s="27"/>
      <c r="C9" s="27"/>
      <c r="D9" s="27"/>
      <c r="E9" s="27"/>
      <c r="F9" s="27"/>
    </row>
    <row r="10" spans="1:29" ht="21" customHeight="1" thickBot="1">
      <c r="A10" s="704"/>
      <c r="B10" s="704" t="s">
        <v>306</v>
      </c>
      <c r="C10" s="392" t="s">
        <v>333</v>
      </c>
      <c r="D10" s="392" t="s">
        <v>334</v>
      </c>
      <c r="E10" s="392" t="s">
        <v>335</v>
      </c>
      <c r="F10" s="704" t="s">
        <v>308</v>
      </c>
      <c r="H10" s="396">
        <f>マスター!$D$38</f>
        <v>45748</v>
      </c>
      <c r="I10" s="397" t="s">
        <v>303</v>
      </c>
      <c r="J10" s="398">
        <f>マスター!$F$38</f>
        <v>46112</v>
      </c>
    </row>
    <row r="11" spans="1:29" ht="21" customHeight="1">
      <c r="A11" s="705"/>
      <c r="B11" s="705"/>
      <c r="C11" s="393" t="str">
        <f>TEXT($H$10,"yyyy/mm/dd")&amp;"～"&amp;TEXT($J$10,"yyyy/mm/dd")&amp;"に取得した日数"</f>
        <v>2025/04/01～2026/03/31に取得した日数</v>
      </c>
      <c r="D11" s="393" t="str">
        <f>TEXT($H$10,"yyyy/mm/dd")&amp;"～"&amp;TEXT($J$10,"yyyy/mm/dd")&amp;"に付与した日数"</f>
        <v>2025/04/01～2026/03/31に付与した日数</v>
      </c>
      <c r="E11" s="393" t="str">
        <f>TEXT($H$10,"yyyy/mm/dd")&amp;"～"&amp;TEXT($J$10,"yyyy/mm/dd")&amp;"に取得した日数"</f>
        <v>2025/04/01～2026/03/31に取得した日数</v>
      </c>
      <c r="F11" s="705"/>
    </row>
    <row r="12" spans="1:29" ht="27" customHeight="1">
      <c r="A12" s="103">
        <v>1</v>
      </c>
      <c r="B12" s="105"/>
      <c r="C12" s="134"/>
      <c r="D12" s="134"/>
      <c r="E12" s="134"/>
      <c r="F12" s="105"/>
    </row>
    <row r="13" spans="1:29" ht="27" customHeight="1">
      <c r="A13" s="103">
        <v>2</v>
      </c>
      <c r="B13" s="105"/>
      <c r="C13" s="134"/>
      <c r="D13" s="134"/>
      <c r="E13" s="134"/>
      <c r="F13" s="105"/>
    </row>
    <row r="14" spans="1:29" ht="27" customHeight="1">
      <c r="A14" s="103">
        <v>3</v>
      </c>
      <c r="B14" s="105"/>
      <c r="C14" s="134"/>
      <c r="D14" s="134"/>
      <c r="E14" s="134"/>
      <c r="F14" s="105"/>
    </row>
    <row r="15" spans="1:29" ht="27" customHeight="1">
      <c r="A15" s="103">
        <v>4</v>
      </c>
      <c r="B15" s="105"/>
      <c r="C15" s="134"/>
      <c r="D15" s="134"/>
      <c r="E15" s="134"/>
      <c r="F15" s="105"/>
    </row>
    <row r="16" spans="1:29" ht="27" customHeight="1">
      <c r="A16" s="103">
        <v>5</v>
      </c>
      <c r="B16" s="105"/>
      <c r="C16" s="134"/>
      <c r="D16" s="134"/>
      <c r="E16" s="134"/>
      <c r="F16" s="105"/>
    </row>
    <row r="17" spans="1:6" ht="27" customHeight="1">
      <c r="A17" s="103">
        <v>6</v>
      </c>
      <c r="B17" s="105"/>
      <c r="C17" s="134"/>
      <c r="D17" s="134"/>
      <c r="E17" s="134"/>
      <c r="F17" s="105"/>
    </row>
    <row r="18" spans="1:6" ht="27" customHeight="1">
      <c r="A18" s="103">
        <v>7</v>
      </c>
      <c r="B18" s="105"/>
      <c r="C18" s="134"/>
      <c r="D18" s="134"/>
      <c r="E18" s="134"/>
      <c r="F18" s="105"/>
    </row>
    <row r="19" spans="1:6" ht="27" customHeight="1">
      <c r="A19" s="103">
        <v>8</v>
      </c>
      <c r="B19" s="105"/>
      <c r="C19" s="134"/>
      <c r="D19" s="134"/>
      <c r="E19" s="134"/>
      <c r="F19" s="105"/>
    </row>
    <row r="20" spans="1:6" ht="27" customHeight="1">
      <c r="A20" s="103">
        <v>9</v>
      </c>
      <c r="B20" s="105"/>
      <c r="C20" s="134"/>
      <c r="D20" s="134"/>
      <c r="E20" s="134"/>
      <c r="F20" s="105"/>
    </row>
    <row r="21" spans="1:6" ht="27" customHeight="1">
      <c r="A21" s="103">
        <v>10</v>
      </c>
      <c r="B21" s="105"/>
      <c r="C21" s="134"/>
      <c r="D21" s="134"/>
      <c r="E21" s="134"/>
      <c r="F21" s="105"/>
    </row>
    <row r="22" spans="1:6" ht="27" customHeight="1">
      <c r="A22" s="103">
        <v>11</v>
      </c>
      <c r="B22" s="105"/>
      <c r="C22" s="134"/>
      <c r="D22" s="134"/>
      <c r="E22" s="134"/>
      <c r="F22" s="105"/>
    </row>
    <row r="23" spans="1:6" ht="27" customHeight="1">
      <c r="A23" s="103">
        <v>12</v>
      </c>
      <c r="B23" s="105"/>
      <c r="C23" s="134"/>
      <c r="D23" s="134"/>
      <c r="E23" s="134"/>
      <c r="F23" s="105"/>
    </row>
    <row r="24" spans="1:6" ht="27" customHeight="1">
      <c r="A24" s="103">
        <v>13</v>
      </c>
      <c r="B24" s="105"/>
      <c r="C24" s="134"/>
      <c r="D24" s="134"/>
      <c r="E24" s="134"/>
      <c r="F24" s="105"/>
    </row>
    <row r="25" spans="1:6" ht="27" customHeight="1">
      <c r="A25" s="103">
        <v>14</v>
      </c>
      <c r="B25" s="105"/>
      <c r="C25" s="134"/>
      <c r="D25" s="134"/>
      <c r="E25" s="134"/>
      <c r="F25" s="105"/>
    </row>
    <row r="26" spans="1:6" ht="27" customHeight="1">
      <c r="A26" s="103">
        <v>15</v>
      </c>
      <c r="B26" s="105"/>
      <c r="C26" s="134"/>
      <c r="D26" s="134"/>
      <c r="E26" s="134"/>
      <c r="F26" s="105"/>
    </row>
    <row r="27" spans="1:6" ht="27" customHeight="1">
      <c r="A27" s="25"/>
      <c r="B27" s="115">
        <f>COUNTIF($D$12:$D$26,"&gt;0")</f>
        <v>0</v>
      </c>
      <c r="C27" s="116">
        <f>SUMIF($D$12:$D$26,"&gt;0",$C$12:$C$26)</f>
        <v>0</v>
      </c>
      <c r="D27" s="117">
        <f>SUM(D12:D26)</f>
        <v>0</v>
      </c>
      <c r="E27" s="118">
        <f>SUM(E12:E26)</f>
        <v>0</v>
      </c>
      <c r="F27" s="119"/>
    </row>
    <row r="28" spans="1:6" ht="7.5" customHeight="1"/>
    <row r="29" spans="1:6" ht="23.25" customHeight="1">
      <c r="A29" s="54"/>
      <c r="B29" s="54"/>
      <c r="C29" s="58"/>
      <c r="E29" s="25" t="s">
        <v>336</v>
      </c>
      <c r="F29" s="439">
        <f>B27</f>
        <v>0</v>
      </c>
    </row>
    <row r="30" spans="1:6" ht="23.25" customHeight="1">
      <c r="A30" s="55"/>
      <c r="B30" s="53"/>
      <c r="C30" s="53"/>
      <c r="D30" s="56"/>
      <c r="E30" s="15" t="s">
        <v>337</v>
      </c>
      <c r="F30" s="120">
        <f>C27</f>
        <v>0</v>
      </c>
    </row>
    <row r="31" spans="1:6" ht="23.25" customHeight="1">
      <c r="A31" s="54"/>
      <c r="B31" s="54"/>
      <c r="C31" s="58"/>
      <c r="E31" s="15" t="s">
        <v>338</v>
      </c>
      <c r="F31" s="120">
        <f>D27</f>
        <v>0</v>
      </c>
    </row>
    <row r="32" spans="1:6" ht="23.25" customHeight="1">
      <c r="A32" s="54"/>
      <c r="B32" s="54"/>
      <c r="C32" s="58"/>
      <c r="E32" s="57" t="s">
        <v>339</v>
      </c>
      <c r="F32" s="120">
        <f>E27</f>
        <v>0</v>
      </c>
    </row>
    <row r="33" spans="1:6" ht="23.25" customHeight="1">
      <c r="A33" s="54"/>
      <c r="B33" s="54"/>
      <c r="C33" s="394"/>
      <c r="E33" s="15" t="s">
        <v>340</v>
      </c>
      <c r="F33" s="120">
        <f>IF(F29&lt;=0,0,ROUNDDOWN((F30+F32)/F29,1))</f>
        <v>0</v>
      </c>
    </row>
    <row r="34" spans="1:6" ht="23.25" customHeight="1">
      <c r="A34" s="54"/>
      <c r="B34" s="54"/>
      <c r="C34" s="394"/>
      <c r="E34" s="15" t="s">
        <v>341</v>
      </c>
      <c r="F34" s="121">
        <f>IF(F31=0,0,ROUNDDOWN((F30+F32)/(F31+F32),3))</f>
        <v>0</v>
      </c>
    </row>
    <row r="36" spans="1:6" ht="23.25" customHeight="1">
      <c r="A36" s="3" t="s">
        <v>342</v>
      </c>
    </row>
    <row r="37" spans="1:6" ht="23.25" customHeight="1">
      <c r="A37" s="700" t="s">
        <v>343</v>
      </c>
      <c r="B37" s="701"/>
      <c r="C37" s="702"/>
      <c r="D37" s="700"/>
      <c r="E37" s="702"/>
      <c r="F37" s="395" t="str">
        <f>IF(AND($E$27&gt;0,COUNTA($D$37:$E$41)&lt;4),"注意：左表の入力（4項目すべて）が必要です。","")</f>
        <v/>
      </c>
    </row>
    <row r="38" spans="1:6" ht="23.25" customHeight="1">
      <c r="A38" s="703" t="s">
        <v>344</v>
      </c>
      <c r="B38" s="701"/>
      <c r="C38" s="702"/>
      <c r="D38" s="700"/>
      <c r="E38" s="702"/>
      <c r="F38" s="13"/>
    </row>
    <row r="39" spans="1:6" ht="23.25" customHeight="1">
      <c r="A39" s="703" t="s">
        <v>345</v>
      </c>
      <c r="B39" s="701"/>
      <c r="C39" s="702"/>
      <c r="D39" s="700"/>
      <c r="E39" s="702"/>
      <c r="F39" s="51"/>
    </row>
    <row r="40" spans="1:6">
      <c r="A40" s="703" t="s">
        <v>346</v>
      </c>
      <c r="B40" s="701"/>
      <c r="C40" s="702"/>
      <c r="D40" s="707"/>
      <c r="E40" s="708"/>
      <c r="F40" s="13"/>
    </row>
    <row r="41" spans="1:6">
      <c r="A41" s="703"/>
      <c r="B41" s="701"/>
      <c r="C41" s="702"/>
      <c r="D41" s="709"/>
      <c r="E41" s="710"/>
      <c r="F41" s="50"/>
    </row>
    <row r="42" spans="1:6" ht="4.5" customHeight="1">
      <c r="A42" s="24"/>
      <c r="B42" s="50"/>
      <c r="C42" s="50"/>
      <c r="D42" s="50"/>
      <c r="E42" s="50"/>
      <c r="F42" s="50"/>
    </row>
    <row r="43" spans="1:6" ht="4.5" customHeight="1">
      <c r="A43" s="27"/>
      <c r="B43" s="50"/>
      <c r="C43" s="50"/>
      <c r="D43" s="50"/>
      <c r="E43" s="50"/>
      <c r="F43" s="50"/>
    </row>
    <row r="44" spans="1:6" ht="4.5" customHeight="1">
      <c r="A44" s="24"/>
      <c r="B44" s="50"/>
      <c r="C44" s="50"/>
      <c r="D44" s="50"/>
      <c r="E44" s="50"/>
      <c r="F44" s="50"/>
    </row>
    <row r="45" spans="1:6" ht="4.5" customHeight="1">
      <c r="A45" s="27"/>
      <c r="B45" s="13"/>
      <c r="C45" s="13"/>
      <c r="D45" s="13"/>
      <c r="E45" s="13"/>
      <c r="F45" s="13"/>
    </row>
    <row r="46" spans="1:6" ht="4.5" customHeight="1">
      <c r="A46" s="54"/>
      <c r="B46" s="54"/>
      <c r="C46" s="54"/>
      <c r="D46" s="54"/>
      <c r="E46" s="54"/>
      <c r="F46" s="54"/>
    </row>
    <row r="47" spans="1:6" ht="4.5" customHeight="1">
      <c r="A47" s="59"/>
    </row>
    <row r="48" spans="1:6" ht="4.5" customHeight="1">
      <c r="A48" s="59"/>
      <c r="B48" s="13"/>
      <c r="C48" s="13"/>
      <c r="D48" s="13"/>
      <c r="E48" s="13"/>
      <c r="F48" s="13"/>
    </row>
    <row r="49" spans="1:10" ht="4.5" customHeight="1">
      <c r="A49" s="59"/>
      <c r="B49" s="13"/>
      <c r="C49" s="13"/>
      <c r="D49" s="13"/>
      <c r="E49" s="13"/>
      <c r="F49" s="13"/>
    </row>
    <row r="50" spans="1:10" ht="4.5" customHeight="1">
      <c r="A50" s="27"/>
      <c r="B50" s="13"/>
      <c r="C50" s="13"/>
      <c r="D50" s="13"/>
      <c r="E50" s="13"/>
      <c r="F50" s="13"/>
    </row>
    <row r="51" spans="1:10" ht="18" customHeight="1">
      <c r="A51" s="469" t="s">
        <v>316</v>
      </c>
      <c r="H51"/>
      <c r="I51"/>
      <c r="J51"/>
    </row>
    <row r="52" spans="1:10">
      <c r="A52" s="468" t="s">
        <v>317</v>
      </c>
      <c r="B52" s="468" t="s">
        <v>879</v>
      </c>
      <c r="C52" s="468"/>
      <c r="D52" s="468"/>
      <c r="E52" s="468"/>
      <c r="F52" s="468"/>
      <c r="G52" s="13"/>
      <c r="H52"/>
      <c r="I52"/>
      <c r="J52"/>
    </row>
    <row r="53" spans="1:10" ht="24" customHeight="1">
      <c r="A53" s="468" t="s">
        <v>868</v>
      </c>
      <c r="B53" s="697" t="s">
        <v>880</v>
      </c>
      <c r="C53" s="697"/>
      <c r="D53" s="697"/>
      <c r="E53" s="697"/>
      <c r="F53" s="697"/>
      <c r="G53" s="51"/>
      <c r="H53"/>
      <c r="I53"/>
      <c r="J53"/>
    </row>
    <row r="54" spans="1:10" ht="13.5" customHeight="1">
      <c r="A54" s="468" t="s">
        <v>869</v>
      </c>
      <c r="B54" s="468" t="s">
        <v>881</v>
      </c>
      <c r="C54" s="470"/>
      <c r="D54" s="470"/>
      <c r="E54" s="470"/>
      <c r="F54" s="470"/>
      <c r="G54" s="51"/>
      <c r="H54"/>
      <c r="I54"/>
      <c r="J54"/>
    </row>
    <row r="55" spans="1:10" ht="13.5" customHeight="1">
      <c r="A55" s="468" t="s">
        <v>870</v>
      </c>
      <c r="B55" s="468"/>
      <c r="C55" s="468"/>
      <c r="D55" s="468"/>
      <c r="E55" s="468"/>
      <c r="F55" s="468"/>
      <c r="G55" s="465"/>
      <c r="H55"/>
      <c r="I55"/>
      <c r="J55"/>
    </row>
    <row r="56" spans="1:10" ht="12" customHeight="1">
      <c r="A56" s="472" t="s">
        <v>871</v>
      </c>
      <c r="B56" s="471"/>
      <c r="C56" s="471"/>
      <c r="D56" s="471"/>
      <c r="E56" s="471"/>
      <c r="F56" s="471"/>
      <c r="G56" s="465"/>
      <c r="H56"/>
      <c r="I56"/>
      <c r="J56"/>
    </row>
    <row r="57" spans="1:10">
      <c r="A57" s="468" t="s">
        <v>872</v>
      </c>
      <c r="B57" s="13" t="s">
        <v>882</v>
      </c>
      <c r="C57" s="472"/>
      <c r="D57" s="472"/>
      <c r="E57" s="472"/>
      <c r="F57" s="472"/>
      <c r="G57" s="466"/>
      <c r="H57"/>
      <c r="I57"/>
      <c r="J57"/>
    </row>
    <row r="58" spans="1:10" ht="26.45" customHeight="1">
      <c r="A58" s="468" t="s">
        <v>873</v>
      </c>
      <c r="B58" s="697" t="s">
        <v>883</v>
      </c>
      <c r="C58" s="697"/>
      <c r="D58" s="697"/>
      <c r="E58" s="697"/>
      <c r="F58" s="697"/>
      <c r="G58" s="466"/>
      <c r="H58"/>
      <c r="I58"/>
      <c r="J58"/>
    </row>
    <row r="59" spans="1:10" ht="12" customHeight="1">
      <c r="A59" s="472" t="s">
        <v>874</v>
      </c>
      <c r="B59" s="697" t="s">
        <v>884</v>
      </c>
      <c r="C59" s="697"/>
      <c r="D59" s="697"/>
      <c r="E59" s="697"/>
      <c r="F59" s="697"/>
      <c r="G59" s="466"/>
      <c r="H59"/>
      <c r="I59"/>
      <c r="J59"/>
    </row>
    <row r="60" spans="1:10" ht="44.45" customHeight="1">
      <c r="A60" s="468" t="s">
        <v>875</v>
      </c>
      <c r="B60" s="697" t="s">
        <v>885</v>
      </c>
      <c r="C60" s="697"/>
      <c r="D60" s="697"/>
      <c r="E60" s="697"/>
      <c r="F60" s="697"/>
      <c r="G60" s="13"/>
      <c r="H60"/>
      <c r="I60"/>
      <c r="J60"/>
    </row>
    <row r="61" spans="1:10" ht="36.6" customHeight="1">
      <c r="A61" s="472" t="s">
        <v>876</v>
      </c>
      <c r="B61" s="697" t="s">
        <v>886</v>
      </c>
      <c r="C61" s="697"/>
      <c r="D61" s="697"/>
      <c r="E61" s="697"/>
      <c r="F61" s="697"/>
      <c r="G61" s="13"/>
      <c r="H61"/>
      <c r="I61"/>
      <c r="J61"/>
    </row>
    <row r="62" spans="1:10">
      <c r="A62" s="468" t="s">
        <v>877</v>
      </c>
      <c r="B62" s="468" t="s">
        <v>887</v>
      </c>
      <c r="C62" s="468"/>
      <c r="D62" s="468"/>
      <c r="E62" s="468"/>
      <c r="F62" s="468"/>
      <c r="G62" s="13"/>
      <c r="H62"/>
      <c r="I62"/>
      <c r="J62"/>
    </row>
    <row r="63" spans="1:10">
      <c r="A63" s="468" t="s">
        <v>878</v>
      </c>
      <c r="B63" s="468" t="s">
        <v>888</v>
      </c>
      <c r="C63" s="468"/>
      <c r="D63" s="468"/>
      <c r="E63" s="468"/>
      <c r="F63" s="468"/>
      <c r="G63" s="13"/>
      <c r="H63"/>
      <c r="I63"/>
      <c r="J63"/>
    </row>
    <row r="64" spans="1:10">
      <c r="A64" s="473" t="s">
        <v>347</v>
      </c>
      <c r="B64" s="473" t="s">
        <v>889</v>
      </c>
      <c r="C64" s="473"/>
      <c r="D64" s="473"/>
      <c r="E64" s="473"/>
      <c r="F64" s="473"/>
      <c r="G64" s="194"/>
      <c r="H64"/>
      <c r="I64"/>
      <c r="J64"/>
    </row>
    <row r="65" spans="1:10">
      <c r="A65" s="474" t="s">
        <v>348</v>
      </c>
      <c r="B65" s="474" t="s">
        <v>890</v>
      </c>
      <c r="C65" s="473"/>
      <c r="D65" s="473"/>
      <c r="E65" s="473"/>
      <c r="F65" s="473"/>
      <c r="G65" s="194"/>
      <c r="H65"/>
      <c r="I65"/>
      <c r="J65"/>
    </row>
    <row r="66" spans="1:10">
      <c r="A66" s="474" t="s">
        <v>349</v>
      </c>
      <c r="B66" s="474" t="s">
        <v>891</v>
      </c>
      <c r="C66" s="473"/>
      <c r="D66" s="473"/>
      <c r="E66" s="473"/>
      <c r="F66" s="473"/>
      <c r="H66"/>
      <c r="I66"/>
      <c r="J66"/>
    </row>
    <row r="67" spans="1:10" ht="4.5" customHeight="1">
      <c r="A67" s="27"/>
      <c r="B67" s="13"/>
      <c r="C67" s="13"/>
      <c r="D67" s="13"/>
      <c r="E67" s="13"/>
      <c r="F67" s="13"/>
    </row>
  </sheetData>
  <sheetProtection insertRows="0" deleteRows="0"/>
  <mergeCells count="19">
    <mergeCell ref="A39:C39"/>
    <mergeCell ref="D39:E39"/>
    <mergeCell ref="A40:C41"/>
    <mergeCell ref="D40:E41"/>
    <mergeCell ref="E4:F4"/>
    <mergeCell ref="A7:F7"/>
    <mergeCell ref="A37:C37"/>
    <mergeCell ref="D37:E37"/>
    <mergeCell ref="A38:C38"/>
    <mergeCell ref="D38:E38"/>
    <mergeCell ref="B10:B11"/>
    <mergeCell ref="A10:A11"/>
    <mergeCell ref="F10:F11"/>
    <mergeCell ref="E5:F5"/>
    <mergeCell ref="B53:F53"/>
    <mergeCell ref="B58:F58"/>
    <mergeCell ref="B59:F59"/>
    <mergeCell ref="B60:F60"/>
    <mergeCell ref="B61:F61"/>
  </mergeCells>
  <phoneticPr fontId="35"/>
  <conditionalFormatting sqref="D37:E41">
    <cfRule type="expression" dxfId="1" priority="1">
      <formula>$E$27=0</formula>
    </cfRule>
  </conditionalFormatting>
  <pageMargins left="0.70866141732283472" right="0.70866141732283472" top="0.74803149606299213" bottom="0.74803149606299213" header="0.31496062992125984" footer="0.31496062992125984"/>
  <pageSetup paperSize="9" scale="89" fitToHeight="0" orientation="portrait" blackAndWhite="1" useFirstPageNumber="1"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A1FBA96-AC75-4196-AA7E-9C6C11BB9818}">
          <x14:formula1>
            <xm:f>マスター!N$1:N$2</xm:f>
          </x14:formula1>
          <xm:sqref>D37:E39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63"/>
  <sheetViews>
    <sheetView tabSelected="1" view="pageBreakPreview" zoomScaleNormal="100" zoomScaleSheetLayoutView="100" workbookViewId="0">
      <selection activeCell="N8" sqref="N8"/>
    </sheetView>
  </sheetViews>
  <sheetFormatPr defaultColWidth="9" defaultRowHeight="10.5"/>
  <cols>
    <col min="1" max="1" width="3.25" style="174" customWidth="1"/>
    <col min="2" max="2" width="12" style="174" bestFit="1" customWidth="1"/>
    <col min="3" max="3" width="12.375" style="174" customWidth="1"/>
    <col min="4" max="4" width="18.125" style="174" customWidth="1"/>
    <col min="5" max="5" width="10.375" style="174" customWidth="1"/>
    <col min="6" max="6" width="3.625" style="174" customWidth="1"/>
    <col min="7" max="7" width="10.375" style="174" customWidth="1"/>
    <col min="8" max="8" width="25.125" style="174" customWidth="1"/>
    <col min="9" max="9" width="2.5" style="174" customWidth="1"/>
    <col min="10" max="10" width="18" style="174" customWidth="1"/>
    <col min="11" max="11" width="3.375" style="174" customWidth="1"/>
    <col min="12" max="12" width="18" style="174" customWidth="1"/>
    <col min="13" max="16384" width="9" style="174"/>
  </cols>
  <sheetData>
    <row r="1" spans="1:31" s="172" customFormat="1" ht="11.25">
      <c r="A1" s="258"/>
      <c r="B1" s="258"/>
      <c r="C1" s="258"/>
      <c r="D1" s="258"/>
      <c r="E1" s="258"/>
      <c r="F1" s="258"/>
      <c r="G1" s="258"/>
      <c r="H1" s="259" t="s">
        <v>350</v>
      </c>
      <c r="I1" s="258"/>
    </row>
    <row r="2" spans="1:31" s="172" customFormat="1" ht="11.25">
      <c r="A2" s="258"/>
      <c r="B2" s="258"/>
      <c r="C2" s="258"/>
      <c r="D2" s="258"/>
      <c r="E2" s="258"/>
      <c r="F2" s="258"/>
      <c r="G2" s="258"/>
      <c r="H2" s="14" t="str">
        <f>IF(sinseibi="",day_kari,sinseibi)</f>
        <v>　　年　 　 月　  　日</v>
      </c>
      <c r="I2" s="258"/>
    </row>
    <row r="3" spans="1:31" s="172" customFormat="1" ht="11.25">
      <c r="A3" s="258"/>
      <c r="B3" s="258"/>
      <c r="C3" s="258"/>
      <c r="D3" s="258"/>
      <c r="E3" s="258"/>
      <c r="F3" s="258"/>
      <c r="G3" s="258"/>
      <c r="H3" s="260"/>
      <c r="I3" s="258"/>
    </row>
    <row r="4" spans="1:31" s="172" customFormat="1" ht="26.25" customHeight="1">
      <c r="A4" s="258" t="s">
        <v>266</v>
      </c>
      <c r="B4" s="258"/>
      <c r="C4" s="258"/>
      <c r="D4" s="258"/>
      <c r="E4" s="258"/>
      <c r="F4" s="258"/>
      <c r="G4" s="258"/>
      <c r="H4" s="260"/>
      <c r="I4" s="258"/>
      <c r="J4" s="46"/>
      <c r="K4" s="46"/>
      <c r="L4" s="46"/>
      <c r="M4"/>
    </row>
    <row r="5" spans="1:31" s="172" customFormat="1" ht="13.5">
      <c r="A5" s="258"/>
      <c r="B5" s="258"/>
      <c r="C5" s="258"/>
      <c r="D5" s="258"/>
      <c r="E5" s="258"/>
      <c r="F5" s="258"/>
      <c r="G5" s="258"/>
      <c r="H5" s="260"/>
      <c r="I5" s="258"/>
      <c r="J5" s="46"/>
      <c r="K5" s="46"/>
      <c r="L5" s="46"/>
      <c r="M5"/>
    </row>
    <row r="6" spans="1:31" customFormat="1" ht="14.25" customHeight="1">
      <c r="B6" s="3"/>
      <c r="C6" s="3"/>
      <c r="D6" s="3"/>
      <c r="E6" s="698" t="str">
        <f>IF(jigyousyo2="","","事業主の氏名又は名称　　"&amp;jigyousyo1)</f>
        <v/>
      </c>
      <c r="F6" s="698"/>
      <c r="G6" s="698"/>
      <c r="H6" s="698"/>
      <c r="J6" s="46" t="s">
        <v>299</v>
      </c>
      <c r="K6" s="46"/>
      <c r="L6" s="46"/>
    </row>
    <row r="7" spans="1:31" customFormat="1" ht="14.25" customHeight="1" thickBot="1">
      <c r="B7" s="3"/>
      <c r="C7" s="3"/>
      <c r="D7" s="3"/>
      <c r="E7" s="706" t="str">
        <f>IF(jigyousyo1="",jigyousyo_kari,IF(jigyousyo2="","事業主の氏名又は名称　　"&amp;jigyousyo1,jigyousyo2))</f>
        <v>事業主の氏名または名称　　　　　　　　　　　　　　　　　</v>
      </c>
      <c r="F7" s="706"/>
      <c r="G7" s="706"/>
      <c r="H7" s="706"/>
      <c r="J7" s="46" t="s">
        <v>922</v>
      </c>
      <c r="K7" s="46"/>
      <c r="L7" s="46"/>
    </row>
    <row r="8" spans="1:31" s="172" customFormat="1" ht="21" customHeight="1" thickBot="1">
      <c r="A8" s="258"/>
      <c r="B8" s="258"/>
      <c r="C8" s="258"/>
      <c r="D8" s="258"/>
      <c r="E8" s="258"/>
      <c r="F8" s="258"/>
      <c r="G8" s="258"/>
      <c r="H8" s="261"/>
      <c r="I8" s="258"/>
      <c r="J8" s="396">
        <f>nendo3_1</f>
        <v>45017</v>
      </c>
      <c r="K8" s="397" t="s">
        <v>303</v>
      </c>
      <c r="L8" s="398">
        <f>nendo3_2</f>
        <v>46112</v>
      </c>
      <c r="M8"/>
      <c r="X8" s="276"/>
      <c r="Y8" s="276"/>
      <c r="Z8" s="276"/>
      <c r="AA8" s="276"/>
      <c r="AB8" s="276"/>
      <c r="AC8" s="276"/>
      <c r="AD8" s="276"/>
      <c r="AE8" s="276"/>
    </row>
    <row r="9" spans="1:31" s="172" customFormat="1" ht="30" customHeight="1">
      <c r="A9" s="715" t="s">
        <v>351</v>
      </c>
      <c r="B9" s="715"/>
      <c r="C9" s="715"/>
      <c r="D9" s="715"/>
      <c r="E9" s="715"/>
      <c r="F9" s="715"/>
      <c r="G9" s="715"/>
      <c r="H9" s="715"/>
      <c r="I9" s="258"/>
      <c r="J9" s="46"/>
      <c r="K9" s="46"/>
      <c r="L9" s="46"/>
      <c r="M9"/>
    </row>
    <row r="10" spans="1:31" ht="12">
      <c r="A10" s="178"/>
      <c r="B10" s="178"/>
      <c r="C10" s="178"/>
      <c r="D10" s="178"/>
      <c r="E10" s="178"/>
      <c r="F10" s="178"/>
      <c r="G10" s="178"/>
      <c r="H10" s="178"/>
      <c r="I10" s="185"/>
    </row>
    <row r="11" spans="1:31" ht="20.25" customHeight="1">
      <c r="A11" s="185"/>
      <c r="B11" s="258" t="s">
        <v>352</v>
      </c>
      <c r="C11" s="185"/>
      <c r="D11" s="185"/>
      <c r="E11" s="185"/>
      <c r="F11" s="185"/>
      <c r="G11" s="185"/>
      <c r="H11" s="185"/>
      <c r="I11" s="185"/>
    </row>
    <row r="12" spans="1:31" ht="15.75" customHeight="1">
      <c r="A12" s="258" t="s">
        <v>353</v>
      </c>
      <c r="B12" s="185"/>
      <c r="C12" s="185"/>
      <c r="D12" s="185"/>
      <c r="E12" s="185"/>
      <c r="F12" s="185"/>
      <c r="G12" s="185"/>
      <c r="H12" s="185"/>
      <c r="I12" s="185"/>
    </row>
    <row r="13" spans="1:31" ht="16.5" customHeight="1">
      <c r="A13" s="262"/>
      <c r="B13" s="475" t="s">
        <v>270</v>
      </c>
      <c r="C13" s="475" t="s">
        <v>354</v>
      </c>
      <c r="D13" s="475" t="s">
        <v>355</v>
      </c>
      <c r="E13" s="711" t="s">
        <v>356</v>
      </c>
      <c r="F13" s="712"/>
      <c r="G13" s="713"/>
      <c r="H13" s="475" t="s">
        <v>357</v>
      </c>
      <c r="I13" s="185"/>
    </row>
    <row r="14" spans="1:31" ht="16.5" customHeight="1">
      <c r="A14" s="263">
        <v>1</v>
      </c>
      <c r="B14" s="97"/>
      <c r="C14" s="135"/>
      <c r="D14" s="135"/>
      <c r="E14" s="482"/>
      <c r="F14" s="481" t="s">
        <v>303</v>
      </c>
      <c r="G14" s="483"/>
      <c r="H14" s="104"/>
      <c r="I14" s="185"/>
    </row>
    <row r="15" spans="1:31" ht="16.5" customHeight="1">
      <c r="A15" s="263">
        <v>2</v>
      </c>
      <c r="B15" s="97"/>
      <c r="C15" s="135"/>
      <c r="D15" s="135"/>
      <c r="E15" s="482"/>
      <c r="F15" s="481" t="s">
        <v>303</v>
      </c>
      <c r="G15" s="483"/>
      <c r="H15" s="101"/>
      <c r="I15" s="185"/>
    </row>
    <row r="16" spans="1:31" ht="16.5" customHeight="1">
      <c r="A16" s="263">
        <v>3</v>
      </c>
      <c r="B16" s="101"/>
      <c r="C16" s="135"/>
      <c r="D16" s="106"/>
      <c r="E16" s="482"/>
      <c r="F16" s="481" t="s">
        <v>303</v>
      </c>
      <c r="G16" s="483"/>
      <c r="H16" s="104"/>
      <c r="I16" s="185"/>
    </row>
    <row r="17" spans="1:9" ht="16.5" customHeight="1">
      <c r="A17" s="263">
        <v>4</v>
      </c>
      <c r="B17" s="101"/>
      <c r="C17" s="135"/>
      <c r="D17" s="106"/>
      <c r="E17" s="482"/>
      <c r="F17" s="481" t="s">
        <v>303</v>
      </c>
      <c r="G17" s="483"/>
      <c r="H17" s="101"/>
      <c r="I17" s="185"/>
    </row>
    <row r="18" spans="1:9" ht="16.5" customHeight="1">
      <c r="A18" s="263">
        <v>5</v>
      </c>
      <c r="B18" s="101"/>
      <c r="C18" s="135"/>
      <c r="D18" s="106"/>
      <c r="E18" s="482"/>
      <c r="F18" s="481" t="s">
        <v>303</v>
      </c>
      <c r="G18" s="483"/>
      <c r="H18" s="101"/>
      <c r="I18" s="185"/>
    </row>
    <row r="19" spans="1:9" ht="16.5" customHeight="1">
      <c r="A19" s="263">
        <v>6</v>
      </c>
      <c r="B19" s="101"/>
      <c r="C19" s="135"/>
      <c r="D19" s="106"/>
      <c r="E19" s="482"/>
      <c r="F19" s="481" t="s">
        <v>303</v>
      </c>
      <c r="G19" s="483"/>
      <c r="H19" s="101"/>
      <c r="I19" s="185"/>
    </row>
    <row r="20" spans="1:9" ht="16.5" customHeight="1">
      <c r="A20" s="263">
        <v>7</v>
      </c>
      <c r="B20" s="101"/>
      <c r="C20" s="135"/>
      <c r="D20" s="106"/>
      <c r="E20" s="482"/>
      <c r="F20" s="481" t="s">
        <v>303</v>
      </c>
      <c r="G20" s="483"/>
      <c r="H20" s="101"/>
      <c r="I20" s="185"/>
    </row>
    <row r="21" spans="1:9" ht="16.5" customHeight="1">
      <c r="A21" s="263">
        <v>8</v>
      </c>
      <c r="B21" s="101"/>
      <c r="C21" s="135"/>
      <c r="D21" s="106"/>
      <c r="E21" s="482"/>
      <c r="F21" s="481" t="s">
        <v>303</v>
      </c>
      <c r="G21" s="483"/>
      <c r="H21" s="101"/>
      <c r="I21" s="185"/>
    </row>
    <row r="22" spans="1:9" ht="16.5" customHeight="1">
      <c r="A22" s="263">
        <v>9</v>
      </c>
      <c r="B22" s="101"/>
      <c r="C22" s="135"/>
      <c r="D22" s="106"/>
      <c r="E22" s="482"/>
      <c r="F22" s="481" t="s">
        <v>303</v>
      </c>
      <c r="G22" s="483"/>
      <c r="H22" s="101"/>
      <c r="I22" s="185"/>
    </row>
    <row r="23" spans="1:9" ht="16.5" customHeight="1">
      <c r="A23" s="263">
        <v>10</v>
      </c>
      <c r="B23" s="101"/>
      <c r="C23" s="135"/>
      <c r="D23" s="106"/>
      <c r="E23" s="482"/>
      <c r="F23" s="481" t="s">
        <v>303</v>
      </c>
      <c r="G23" s="483"/>
      <c r="H23" s="101"/>
      <c r="I23" s="185"/>
    </row>
    <row r="24" spans="1:9">
      <c r="A24" s="185"/>
      <c r="B24" s="185"/>
      <c r="C24" s="185"/>
      <c r="D24" s="185"/>
      <c r="E24" s="185"/>
      <c r="F24" s="185"/>
      <c r="G24" s="185"/>
      <c r="H24" s="185"/>
      <c r="I24" s="185"/>
    </row>
    <row r="25" spans="1:9" ht="17.25" customHeight="1">
      <c r="A25" s="185"/>
      <c r="B25" s="185"/>
      <c r="C25" s="185"/>
      <c r="D25" s="185"/>
      <c r="E25" s="711" t="s">
        <v>358</v>
      </c>
      <c r="F25" s="712"/>
      <c r="G25" s="713"/>
      <c r="H25" s="123">
        <f>COUNTIFS($C$14:$C$23,"&gt;="&amp;$J$8,$C$14:$C$23,"&lt;="&amp;$L$8)</f>
        <v>0</v>
      </c>
      <c r="I25" s="185"/>
    </row>
    <row r="26" spans="1:9" ht="17.25" customHeight="1">
      <c r="A26" s="185"/>
      <c r="B26" s="185"/>
      <c r="C26" s="185"/>
      <c r="D26" s="185"/>
      <c r="E26" s="711" t="s">
        <v>892</v>
      </c>
      <c r="F26" s="712"/>
      <c r="G26" s="713"/>
      <c r="H26" s="123">
        <f>COUNTIFS($E$14:$E$23,"&lt;="&amp;$L$8,$G$14:$G$23,"&gt;="&amp;$J$8)</f>
        <v>0</v>
      </c>
      <c r="I26" s="185"/>
    </row>
    <row r="27" spans="1:9" ht="17.25" customHeight="1">
      <c r="A27" s="185"/>
      <c r="B27" s="185"/>
      <c r="C27" s="185"/>
      <c r="D27" s="185"/>
      <c r="E27" s="711" t="s">
        <v>359</v>
      </c>
      <c r="F27" s="712"/>
      <c r="G27" s="713"/>
      <c r="H27" s="122">
        <f>IF(ISERROR(H26/H25),0,ROUNDDOWN(H26/H25,3))</f>
        <v>0</v>
      </c>
      <c r="I27" s="185"/>
    </row>
    <row r="28" spans="1:9" ht="11.25" customHeight="1">
      <c r="A28" s="185"/>
      <c r="B28" s="185"/>
      <c r="C28" s="185"/>
      <c r="D28" s="185"/>
      <c r="E28" s="264"/>
      <c r="F28" s="264"/>
      <c r="G28" s="264"/>
      <c r="H28" s="265"/>
      <c r="I28" s="185"/>
    </row>
    <row r="29" spans="1:9" ht="11.25">
      <c r="A29" s="258" t="s">
        <v>360</v>
      </c>
      <c r="B29" s="185"/>
      <c r="C29" s="185"/>
      <c r="D29" s="185"/>
      <c r="E29" s="185"/>
      <c r="F29" s="185"/>
      <c r="G29" s="185"/>
      <c r="H29" s="185"/>
      <c r="I29" s="185"/>
    </row>
    <row r="30" spans="1:9" ht="17.25" customHeight="1">
      <c r="A30" s="262"/>
      <c r="B30" s="262" t="s">
        <v>270</v>
      </c>
      <c r="C30" s="262" t="s">
        <v>354</v>
      </c>
      <c r="D30" s="262" t="s">
        <v>355</v>
      </c>
      <c r="E30" s="711" t="s">
        <v>356</v>
      </c>
      <c r="F30" s="712"/>
      <c r="G30" s="713"/>
      <c r="H30" s="262" t="s">
        <v>357</v>
      </c>
      <c r="I30" s="185"/>
    </row>
    <row r="31" spans="1:9" ht="17.25" customHeight="1">
      <c r="A31" s="263">
        <v>1</v>
      </c>
      <c r="B31" s="97"/>
      <c r="C31" s="102"/>
      <c r="D31" s="135"/>
      <c r="E31" s="479"/>
      <c r="F31" s="481" t="s">
        <v>303</v>
      </c>
      <c r="G31" s="480"/>
      <c r="H31" s="104"/>
      <c r="I31" s="185"/>
    </row>
    <row r="32" spans="1:9" ht="17.25" customHeight="1">
      <c r="A32" s="263">
        <v>2</v>
      </c>
      <c r="B32" s="97"/>
      <c r="C32" s="102"/>
      <c r="D32" s="135"/>
      <c r="E32" s="479"/>
      <c r="F32" s="481" t="s">
        <v>303</v>
      </c>
      <c r="G32" s="480"/>
      <c r="H32" s="101"/>
      <c r="I32" s="185"/>
    </row>
    <row r="33" spans="1:9" ht="17.25" customHeight="1">
      <c r="A33" s="263">
        <v>3</v>
      </c>
      <c r="B33" s="101"/>
      <c r="C33" s="102"/>
      <c r="D33" s="106"/>
      <c r="E33" s="479"/>
      <c r="F33" s="481" t="s">
        <v>303</v>
      </c>
      <c r="G33" s="480"/>
      <c r="H33" s="104"/>
      <c r="I33" s="185"/>
    </row>
    <row r="34" spans="1:9" ht="17.25" customHeight="1">
      <c r="A34" s="263">
        <v>4</v>
      </c>
      <c r="B34" s="101"/>
      <c r="C34" s="102"/>
      <c r="D34" s="106"/>
      <c r="E34" s="479"/>
      <c r="F34" s="481" t="s">
        <v>303</v>
      </c>
      <c r="G34" s="480"/>
      <c r="H34" s="101"/>
      <c r="I34" s="185"/>
    </row>
    <row r="35" spans="1:9" ht="17.25" customHeight="1">
      <c r="A35" s="263">
        <v>5</v>
      </c>
      <c r="B35" s="101"/>
      <c r="C35" s="102"/>
      <c r="D35" s="106"/>
      <c r="E35" s="479"/>
      <c r="F35" s="481" t="s">
        <v>303</v>
      </c>
      <c r="G35" s="480"/>
      <c r="H35" s="101"/>
      <c r="I35" s="185"/>
    </row>
    <row r="36" spans="1:9" ht="17.25" customHeight="1">
      <c r="A36" s="263">
        <v>6</v>
      </c>
      <c r="B36" s="101"/>
      <c r="C36" s="102"/>
      <c r="D36" s="106"/>
      <c r="E36" s="479"/>
      <c r="F36" s="481" t="s">
        <v>303</v>
      </c>
      <c r="G36" s="480"/>
      <c r="H36" s="101"/>
      <c r="I36" s="185"/>
    </row>
    <row r="37" spans="1:9" ht="17.25" customHeight="1">
      <c r="A37" s="263">
        <v>7</v>
      </c>
      <c r="B37" s="101"/>
      <c r="C37" s="102"/>
      <c r="D37" s="106"/>
      <c r="E37" s="479"/>
      <c r="F37" s="481" t="s">
        <v>303</v>
      </c>
      <c r="G37" s="480"/>
      <c r="H37" s="101"/>
      <c r="I37" s="185"/>
    </row>
    <row r="38" spans="1:9" ht="17.25" customHeight="1">
      <c r="A38" s="263">
        <v>8</v>
      </c>
      <c r="B38" s="101"/>
      <c r="C38" s="102"/>
      <c r="D38" s="106"/>
      <c r="E38" s="479"/>
      <c r="F38" s="481" t="s">
        <v>303</v>
      </c>
      <c r="G38" s="480"/>
      <c r="H38" s="101"/>
      <c r="I38" s="185"/>
    </row>
    <row r="39" spans="1:9" ht="17.25" customHeight="1">
      <c r="A39" s="263">
        <v>9</v>
      </c>
      <c r="B39" s="101"/>
      <c r="C39" s="102"/>
      <c r="D39" s="106"/>
      <c r="E39" s="479"/>
      <c r="F39" s="481" t="s">
        <v>303</v>
      </c>
      <c r="G39" s="480"/>
      <c r="H39" s="101"/>
      <c r="I39" s="185"/>
    </row>
    <row r="40" spans="1:9" ht="17.25" customHeight="1">
      <c r="A40" s="263">
        <v>10</v>
      </c>
      <c r="B40" s="101"/>
      <c r="C40" s="102"/>
      <c r="D40" s="106"/>
      <c r="E40" s="479"/>
      <c r="F40" s="481" t="s">
        <v>303</v>
      </c>
      <c r="G40" s="480"/>
      <c r="H40" s="101"/>
      <c r="I40" s="185"/>
    </row>
    <row r="41" spans="1:9">
      <c r="A41" s="266"/>
      <c r="B41" s="266"/>
      <c r="C41" s="266"/>
      <c r="D41" s="266"/>
      <c r="E41" s="266"/>
      <c r="F41" s="266"/>
      <c r="G41" s="266"/>
      <c r="H41" s="266"/>
      <c r="I41" s="185"/>
    </row>
    <row r="42" spans="1:9" ht="17.25" customHeight="1">
      <c r="A42" s="185"/>
      <c r="B42" s="185"/>
      <c r="C42" s="185"/>
      <c r="D42" s="185"/>
      <c r="E42" s="711" t="s">
        <v>361</v>
      </c>
      <c r="F42" s="712"/>
      <c r="G42" s="713"/>
      <c r="H42" s="123">
        <f>COUNTIFS($C$31:$C$40,"&gt;="&amp;$J$8,$C$31:$C$40,"&lt;="&amp;$L$8)</f>
        <v>0</v>
      </c>
      <c r="I42" s="185"/>
    </row>
    <row r="43" spans="1:9" ht="17.25" customHeight="1">
      <c r="A43" s="185"/>
      <c r="B43" s="185"/>
      <c r="C43" s="185"/>
      <c r="D43" s="185"/>
      <c r="E43" s="711" t="s">
        <v>892</v>
      </c>
      <c r="F43" s="712"/>
      <c r="G43" s="713"/>
      <c r="H43" s="123">
        <f>COUNTIFS($E$31:$E$40,"&lt;="&amp;$L$8,$G$31:$G$40,"&gt;="&amp;$J$8)</f>
        <v>0</v>
      </c>
      <c r="I43" s="185"/>
    </row>
    <row r="44" spans="1:9" ht="17.25" customHeight="1">
      <c r="A44" s="185"/>
      <c r="B44" s="185"/>
      <c r="C44" s="185"/>
      <c r="D44" s="185"/>
      <c r="E44" s="711" t="s">
        <v>362</v>
      </c>
      <c r="F44" s="712"/>
      <c r="G44" s="713"/>
      <c r="H44" s="122">
        <f>IF(ISERROR(H43/H42),0,ROUNDDOWN(H43/H42,3))</f>
        <v>0</v>
      </c>
      <c r="I44" s="185"/>
    </row>
    <row r="45" spans="1:9">
      <c r="A45" s="185"/>
      <c r="B45" s="185"/>
      <c r="C45" s="185"/>
      <c r="D45" s="185"/>
      <c r="E45" s="185"/>
      <c r="F45" s="185"/>
      <c r="G45" s="185"/>
      <c r="H45" s="185"/>
      <c r="I45" s="185"/>
    </row>
    <row r="46" spans="1:9">
      <c r="A46" s="185"/>
      <c r="B46" s="185"/>
      <c r="C46" s="185"/>
      <c r="D46" s="185"/>
      <c r="E46" s="185"/>
      <c r="F46" s="185"/>
      <c r="G46" s="185"/>
      <c r="H46" s="185"/>
      <c r="I46" s="185"/>
    </row>
    <row r="47" spans="1:9" customFormat="1" ht="13.5">
      <c r="A47" s="196" t="s">
        <v>316</v>
      </c>
      <c r="B47" s="196"/>
      <c r="C47" s="196"/>
      <c r="D47" s="196"/>
      <c r="E47" s="196"/>
      <c r="F47" s="196"/>
      <c r="G47" s="196"/>
      <c r="H47" s="196"/>
      <c r="I47" s="196"/>
    </row>
    <row r="48" spans="1:9" customFormat="1" ht="13.5">
      <c r="A48" s="472" t="s">
        <v>905</v>
      </c>
      <c r="B48" s="472" t="s">
        <v>904</v>
      </c>
      <c r="C48" s="472"/>
      <c r="D48" s="472"/>
      <c r="E48" s="472"/>
      <c r="F48" s="472"/>
      <c r="G48" s="472"/>
      <c r="H48" s="472"/>
      <c r="I48" s="472"/>
    </row>
    <row r="49" spans="1:9" customFormat="1" ht="39" customHeight="1">
      <c r="A49" s="472" t="s">
        <v>906</v>
      </c>
      <c r="B49" s="714" t="s">
        <v>907</v>
      </c>
      <c r="C49" s="714"/>
      <c r="D49" s="714"/>
      <c r="E49" s="714"/>
      <c r="F49" s="714"/>
      <c r="G49" s="714"/>
      <c r="H49" s="714"/>
      <c r="I49" s="472"/>
    </row>
    <row r="50" spans="1:9" customFormat="1" ht="19.899999999999999" customHeight="1">
      <c r="A50" s="472" t="s">
        <v>908</v>
      </c>
      <c r="B50" s="714" t="s">
        <v>909</v>
      </c>
      <c r="C50" s="714"/>
      <c r="D50" s="714"/>
      <c r="E50" s="714"/>
      <c r="F50" s="714"/>
      <c r="G50" s="714"/>
      <c r="H50" s="714"/>
      <c r="I50" s="472"/>
    </row>
    <row r="51" spans="1:9" customFormat="1" ht="13.15" customHeight="1">
      <c r="A51" s="468" t="s">
        <v>910</v>
      </c>
      <c r="B51" s="468" t="s">
        <v>911</v>
      </c>
      <c r="C51" s="468"/>
      <c r="D51" s="468"/>
      <c r="E51" s="468"/>
      <c r="F51" s="468"/>
      <c r="G51" s="468"/>
      <c r="H51" s="468"/>
      <c r="I51" s="468"/>
    </row>
    <row r="52" spans="1:9" customFormat="1" ht="13.5">
      <c r="A52" s="468" t="s">
        <v>893</v>
      </c>
      <c r="B52" s="468" t="s">
        <v>912</v>
      </c>
      <c r="C52" s="468"/>
      <c r="D52" s="468"/>
      <c r="E52" s="468"/>
      <c r="F52" s="468"/>
      <c r="G52" s="468"/>
      <c r="H52" s="468"/>
      <c r="I52" s="468"/>
    </row>
    <row r="53" spans="1:9" customFormat="1" ht="13.5">
      <c r="A53" s="468" t="s">
        <v>894</v>
      </c>
      <c r="B53" s="468" t="s">
        <v>913</v>
      </c>
      <c r="C53" s="468"/>
      <c r="D53" s="468"/>
      <c r="E53" s="468"/>
      <c r="F53" s="468"/>
      <c r="G53" s="468"/>
      <c r="H53" s="468"/>
      <c r="I53" s="468"/>
    </row>
    <row r="54" spans="1:9" customFormat="1" ht="13.5">
      <c r="A54" s="468" t="s">
        <v>895</v>
      </c>
      <c r="B54" s="714" t="s">
        <v>914</v>
      </c>
      <c r="C54" s="714"/>
      <c r="D54" s="714"/>
      <c r="E54" s="714"/>
      <c r="F54" s="714"/>
      <c r="G54" s="714"/>
      <c r="H54" s="714"/>
      <c r="I54" s="468"/>
    </row>
    <row r="55" spans="1:9" customFormat="1" ht="25.15" customHeight="1">
      <c r="A55" s="468" t="s">
        <v>896</v>
      </c>
      <c r="B55" s="714" t="s">
        <v>915</v>
      </c>
      <c r="C55" s="714"/>
      <c r="D55" s="714"/>
      <c r="E55" s="714"/>
      <c r="F55" s="714"/>
      <c r="G55" s="714"/>
      <c r="H55" s="714"/>
      <c r="I55" s="468"/>
    </row>
    <row r="56" spans="1:9" customFormat="1" ht="13.5">
      <c r="A56" s="468" t="s">
        <v>897</v>
      </c>
      <c r="B56" s="468" t="s">
        <v>916</v>
      </c>
      <c r="C56" s="468"/>
      <c r="D56" s="468"/>
      <c r="E56" s="468"/>
      <c r="F56" s="468"/>
      <c r="G56" s="468"/>
      <c r="H56" s="468"/>
      <c r="I56" s="468"/>
    </row>
    <row r="57" spans="1:9" customFormat="1" ht="25.9" customHeight="1">
      <c r="A57" s="472" t="s">
        <v>898</v>
      </c>
      <c r="B57" s="714" t="s">
        <v>917</v>
      </c>
      <c r="C57" s="714"/>
      <c r="D57" s="714"/>
      <c r="E57" s="714"/>
      <c r="F57" s="714"/>
      <c r="G57" s="714"/>
      <c r="H57" s="714"/>
      <c r="I57" s="472"/>
    </row>
    <row r="58" spans="1:9" customFormat="1" ht="23.45" customHeight="1">
      <c r="A58" s="472" t="s">
        <v>899</v>
      </c>
      <c r="B58" s="714" t="s">
        <v>918</v>
      </c>
      <c r="C58" s="714"/>
      <c r="D58" s="714"/>
      <c r="E58" s="714"/>
      <c r="F58" s="714"/>
      <c r="G58" s="714"/>
      <c r="H58" s="714"/>
      <c r="I58" s="472"/>
    </row>
    <row r="59" spans="1:9" customFormat="1" ht="27.6" customHeight="1">
      <c r="A59" s="472" t="s">
        <v>900</v>
      </c>
      <c r="B59" s="714" t="s">
        <v>919</v>
      </c>
      <c r="C59" s="714"/>
      <c r="D59" s="714"/>
      <c r="E59" s="714"/>
      <c r="F59" s="714"/>
      <c r="G59" s="714"/>
      <c r="H59" s="714"/>
      <c r="I59" s="472"/>
    </row>
    <row r="60" spans="1:9" customFormat="1" ht="13.5">
      <c r="A60" s="472" t="s">
        <v>901</v>
      </c>
      <c r="B60" s="472" t="s">
        <v>920</v>
      </c>
      <c r="C60" s="472"/>
      <c r="D60" s="472"/>
      <c r="E60" s="472"/>
      <c r="F60" s="472"/>
      <c r="G60" s="472"/>
      <c r="H60" s="472"/>
      <c r="I60" s="472"/>
    </row>
    <row r="61" spans="1:9" customFormat="1" ht="13.15" customHeight="1">
      <c r="A61" s="468" t="s">
        <v>902</v>
      </c>
      <c r="B61" s="468" t="s">
        <v>921</v>
      </c>
      <c r="C61" s="468"/>
      <c r="D61" s="468"/>
      <c r="E61" s="468"/>
      <c r="F61" s="468"/>
      <c r="G61" s="468"/>
      <c r="H61" s="468"/>
      <c r="I61" s="472"/>
    </row>
    <row r="62" spans="1:9" customFormat="1" ht="13.5">
      <c r="A62" s="472" t="s">
        <v>348</v>
      </c>
      <c r="B62" s="472" t="s">
        <v>890</v>
      </c>
      <c r="C62" s="472"/>
      <c r="D62" s="472"/>
      <c r="E62" s="472"/>
      <c r="F62" s="472"/>
      <c r="G62" s="472"/>
      <c r="H62" s="472"/>
      <c r="I62" s="472"/>
    </row>
    <row r="63" spans="1:9" customFormat="1" ht="13.5">
      <c r="A63" s="472" t="s">
        <v>903</v>
      </c>
      <c r="B63" s="472" t="s">
        <v>891</v>
      </c>
      <c r="C63" s="472"/>
      <c r="D63" s="472"/>
      <c r="E63" s="472"/>
      <c r="F63" s="472"/>
      <c r="G63" s="472"/>
      <c r="H63" s="472"/>
      <c r="I63" s="472"/>
    </row>
  </sheetData>
  <mergeCells count="18">
    <mergeCell ref="E30:G30"/>
    <mergeCell ref="E42:G42"/>
    <mergeCell ref="E43:G43"/>
    <mergeCell ref="E44:G44"/>
    <mergeCell ref="B58:H58"/>
    <mergeCell ref="B59:H59"/>
    <mergeCell ref="E6:H6"/>
    <mergeCell ref="E7:H7"/>
    <mergeCell ref="A9:H9"/>
    <mergeCell ref="B49:H49"/>
    <mergeCell ref="B50:H50"/>
    <mergeCell ref="B54:H54"/>
    <mergeCell ref="B55:H55"/>
    <mergeCell ref="B57:H57"/>
    <mergeCell ref="E13:G13"/>
    <mergeCell ref="E25:G25"/>
    <mergeCell ref="E26:G26"/>
    <mergeCell ref="E27:G27"/>
  </mergeCells>
  <phoneticPr fontId="3"/>
  <dataValidations count="1">
    <dataValidation type="date" operator="greaterThanOrEqual" allowBlank="1" showInputMessage="1" showErrorMessage="1" sqref="C14:C23 E14:E23 G14:G23 E31:E40 G31:G40 C31:C40" xr:uid="{999823A9-2508-4E10-A41D-1371F6488FB3}">
      <formula1>36526</formula1>
    </dataValidation>
  </dataValidations>
  <pageMargins left="0.70866141732283472" right="0.70866141732283472" top="0.74803149606299213" bottom="0.74803149606299213" header="0.31496062992125984" footer="0.31496062992125984"/>
  <pageSetup paperSize="9" scale="87"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マスター!$L$1:$L$2</xm:f>
          </x14:formula1>
          <xm:sqref>D31:D40 D14:D23</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998b93e6-9608-4531-9274-4fc13c71b7c0">
      <UserInfo>
        <DisplayName/>
        <AccountId xsi:nil="true"/>
        <AccountType/>
      </UserInfo>
    </Owner>
    <lcf76f155ced4ddcb4097134ff3c332f xmlns="998b93e6-9608-4531-9274-4fc13c71b7c0">
      <Terms xmlns="http://schemas.microsoft.com/office/infopath/2007/PartnerControls"/>
    </lcf76f155ced4ddcb4097134ff3c332f>
    <TaxCatchAll xmlns="44856c1c-163a-4db4-9f2d-e69ab44d01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C1671317CE8BD4AB21758ADDC450E13" ma:contentTypeVersion="15" ma:contentTypeDescription="新しいドキュメントを作成します。" ma:contentTypeScope="" ma:versionID="4398334a3cda64400da230a6173be67d">
  <xsd:schema xmlns:xsd="http://www.w3.org/2001/XMLSchema" xmlns:xs="http://www.w3.org/2001/XMLSchema" xmlns:p="http://schemas.microsoft.com/office/2006/metadata/properties" xmlns:ns2="998b93e6-9608-4531-9274-4fc13c71b7c0" xmlns:ns3="44856c1c-163a-4db4-9f2d-e69ab44d016d" targetNamespace="http://schemas.microsoft.com/office/2006/metadata/properties" ma:root="true" ma:fieldsID="5ef9ab13b4b97b2d57255685bfee73ce" ns2:_="" ns3:_="">
    <xsd:import namespace="998b93e6-9608-4531-9274-4fc13c71b7c0"/>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b93e6-9608-4531-9274-4fc13c71b7c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130cc5a-f088-4ef1-a378-bc25cd1d627f}"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419EB5-63FB-4021-B772-0105E6CCB2CB}">
  <ds:schemaRefs>
    <ds:schemaRef ds:uri="e789331a-1fae-4122-b833-14ce75b1f297"/>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998b93e6-9608-4531-9274-4fc13c71b7c0"/>
    <ds:schemaRef ds:uri="44856c1c-163a-4db4-9f2d-e69ab44d016d"/>
  </ds:schemaRefs>
</ds:datastoreItem>
</file>

<file path=customXml/itemProps2.xml><?xml version="1.0" encoding="utf-8"?>
<ds:datastoreItem xmlns:ds="http://schemas.openxmlformats.org/officeDocument/2006/customXml" ds:itemID="{DE262838-D5D1-4AE8-9388-FD0D9A0A73AF}">
  <ds:schemaRefs>
    <ds:schemaRef ds:uri="http://schemas.microsoft.com/sharepoint/v3/contenttype/forms"/>
  </ds:schemaRefs>
</ds:datastoreItem>
</file>

<file path=customXml/itemProps3.xml><?xml version="1.0" encoding="utf-8"?>
<ds:datastoreItem xmlns:ds="http://schemas.openxmlformats.org/officeDocument/2006/customXml" ds:itemID="{6E1B520C-DD88-4E32-820B-115A7EC212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b93e6-9608-4531-9274-4fc13c71b7c0"/>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33</vt:i4>
      </vt:variant>
    </vt:vector>
  </HeadingPairs>
  <TitlesOfParts>
    <vt:vector size="48" baseType="lpstr">
      <vt:lpstr>マスター</vt:lpstr>
      <vt:lpstr>申請案内文</vt:lpstr>
      <vt:lpstr>基準ﾁｪｯｸ表</vt:lpstr>
      <vt:lpstr>別添１</vt:lpstr>
      <vt:lpstr>別添２</vt:lpstr>
      <vt:lpstr>別添３</vt:lpstr>
      <vt:lpstr>別添４</vt:lpstr>
      <vt:lpstr>別添５</vt:lpstr>
      <vt:lpstr>別添６</vt:lpstr>
      <vt:lpstr>別添７</vt:lpstr>
      <vt:lpstr>別添８</vt:lpstr>
      <vt:lpstr>旧_企業情報報告書</vt:lpstr>
      <vt:lpstr>同意確認書</vt:lpstr>
      <vt:lpstr>企業情報報告書</vt:lpstr>
      <vt:lpstr>企業情報報告書 (取込用)</vt:lpstr>
      <vt:lpstr>day_kari</vt:lpstr>
      <vt:lpstr>ikuji_dan</vt:lpstr>
      <vt:lpstr>ikuji_dan_b</vt:lpstr>
      <vt:lpstr>ikuji_jo</vt:lpstr>
      <vt:lpstr>ikuji_jo_b</vt:lpstr>
      <vt:lpstr>ikuji_jo_s</vt:lpstr>
      <vt:lpstr>jigyousyo_kari</vt:lpstr>
      <vt:lpstr>jigyousyo1</vt:lpstr>
      <vt:lpstr>jigyousyo2</vt:lpstr>
      <vt:lpstr>nendo1_1</vt:lpstr>
      <vt:lpstr>nendo1_2</vt:lpstr>
      <vt:lpstr>nendo3_1</vt:lpstr>
      <vt:lpstr>nendo3_2</vt:lpstr>
      <vt:lpstr>nendojime</vt:lpstr>
      <vt:lpstr>企業情報報告書!Print_Area</vt:lpstr>
      <vt:lpstr>'企業情報報告書 (取込用)'!Print_Area</vt:lpstr>
      <vt:lpstr>基準ﾁｪｯｸ表!Print_Area</vt:lpstr>
      <vt:lpstr>旧_企業情報報告書!Print_Area</vt:lpstr>
      <vt:lpstr>別添２!Print_Area</vt:lpstr>
      <vt:lpstr>別添４!Print_Area</vt:lpstr>
      <vt:lpstr>別添５!Print_Area</vt:lpstr>
      <vt:lpstr>別添６!Print_Area</vt:lpstr>
      <vt:lpstr>企業情報報告書!Print_Titles</vt:lpstr>
      <vt:lpstr>基準ﾁｪｯｸ表!Print_Titles</vt:lpstr>
      <vt:lpstr>別添２!Print_Titles</vt:lpstr>
      <vt:lpstr>simebi</vt:lpstr>
      <vt:lpstr>simebi_1</vt:lpstr>
      <vt:lpstr>simebi_2</vt:lpstr>
      <vt:lpstr>sinseibi</vt:lpstr>
      <vt:lpstr>syoteigai_60</vt:lpstr>
      <vt:lpstr>syoteigai_ave</vt:lpstr>
      <vt:lpstr>yukyu_ave_day</vt:lpstr>
      <vt:lpstr>yukyu_ave_per</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0x010100EC1671317CE8BD4AB21758ADDC450E13</vt:lpwstr>
  </property>
  <property fmtid="{D5CDD505-2E9C-101B-9397-08002B2CF9AE}" pid="3" name="MediaServiceImageTags">
    <vt:lpwstr/>
  </property>
  <property fmtid="{D5CDD505-2E9C-101B-9397-08002B2CF9AE}" pid="4" name="Order">
    <vt:r8>558000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activity">
    <vt:lpwstr>{"FileActivityType":"9","FileActivityTimeStamp":"2025-12-16T06:58:17.410Z","FileActivityUsersOnPage":[{"DisplayName":"本間智絵","Id":"hcbrts@kikan-ad.esb.mhlw.go.jp"}],"FileActivityNavigationId":null}</vt:lpwstr>
  </property>
  <property fmtid="{D5CDD505-2E9C-101B-9397-08002B2CF9AE}" pid="9" name="TriggerFlowInfo">
    <vt:lpwstr/>
  </property>
</Properties>
</file>