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tabRatio="707" activeTab="0"/>
  </bookViews>
  <sheets>
    <sheet name="発表資料（詳細票1・民間企業 ）" sheetId="1" r:id="rId1"/>
  </sheets>
  <definedNames/>
  <calcPr fullCalcOnLoad="1"/>
</workbook>
</file>

<file path=xl/sharedStrings.xml><?xml version="1.0" encoding="utf-8"?>
<sst xmlns="http://schemas.openxmlformats.org/spreadsheetml/2006/main" count="107" uniqueCount="79">
  <si>
    <t>人</t>
  </si>
  <si>
    <t>＜詳細表＞</t>
  </si>
  <si>
    <t>　①概況</t>
  </si>
  <si>
    <t>　②障害種別雇用状況</t>
  </si>
  <si>
    <t>法定雇用障害者の算定の基礎となる労働者数</t>
  </si>
  <si>
    <t>企業数</t>
  </si>
  <si>
    <t>企業</t>
  </si>
  <si>
    <t>②身体障害者の数</t>
  </si>
  <si>
    <t>１（１）①の表と同じ</t>
  </si>
  <si>
    <t>産業計</t>
  </si>
  <si>
    <t>製造業</t>
  </si>
  <si>
    <t>情報通信業</t>
  </si>
  <si>
    <t>教育・学習支援業</t>
  </si>
  <si>
    <t>複合サービス業</t>
  </si>
  <si>
    <t>サービス業</t>
  </si>
  <si>
    <t>その他の産業</t>
  </si>
  <si>
    <t>建設業</t>
  </si>
  <si>
    <t>１（１）②の表と同じ</t>
  </si>
  <si>
    <t>区分</t>
  </si>
  <si>
    <t>③知的障害者の数</t>
  </si>
  <si>
    <t>④精神障害者の数</t>
  </si>
  <si>
    <t>Ａ.重度身体障害者及び重度知的障害者</t>
  </si>
  <si>
    <t>Ｅ．　計　　　</t>
  </si>
  <si>
    <t>Ａ×２＋Ｂ＋Ｃ＋Ｄ×0.5</t>
  </si>
  <si>
    <t>法定雇用率達成企業の数</t>
  </si>
  <si>
    <t>法定雇用率達成企業の割合</t>
  </si>
  <si>
    <t>Ｆ．うち新規雇用分　</t>
  </si>
  <si>
    <t>②</t>
  </si>
  <si>
    <t>④</t>
  </si>
  <si>
    <t>⑤</t>
  </si>
  <si>
    <t>⑥</t>
  </si>
  <si>
    <t>Ｂ.重度身体障害者及び重度知的障害者である短時間労働者</t>
  </si>
  <si>
    <t>Ｃ．重度以外の身体障害者、知的障害者及び精神障害者</t>
  </si>
  <si>
    <t>Ｄ．精神障害者である短時間労働者</t>
  </si>
  <si>
    <t>実雇用率
Ｅ÷②×100</t>
  </si>
  <si>
    <t>％</t>
  </si>
  <si>
    <t>％</t>
  </si>
  <si>
    <t>①</t>
  </si>
  <si>
    <t>障害者の数</t>
  </si>
  <si>
    <t xml:space="preserve">注 </t>
  </si>
  <si>
    <t>③障害者の数</t>
  </si>
  <si>
    <t>（３）産業別の雇用状況</t>
  </si>
  <si>
    <t>１．民間企業における雇用状況　（法定雇用率１．８％）</t>
  </si>
  <si>
    <t>建設業</t>
  </si>
  <si>
    <t>製造業</t>
  </si>
  <si>
    <t>情報通信業</t>
  </si>
  <si>
    <t>不動産業・物品賃貸業</t>
  </si>
  <si>
    <t>教育・学習支援業</t>
  </si>
  <si>
    <t>医療・福祉</t>
  </si>
  <si>
    <t>複合サービス事業</t>
  </si>
  <si>
    <t>サービス業</t>
  </si>
  <si>
    <t>その他の産業</t>
  </si>
  <si>
    <t>医療・福祉</t>
  </si>
  <si>
    <t>運輸業,郵便業</t>
  </si>
  <si>
    <t>学術研究、専門・技術サービス業</t>
  </si>
  <si>
    <t>生活関連サービス業、娯楽業</t>
  </si>
  <si>
    <t>運輸業、郵便業</t>
  </si>
  <si>
    <t>卸売業、小売業</t>
  </si>
  <si>
    <t>金融業、保険業</t>
  </si>
  <si>
    <t>金融業、保険業</t>
  </si>
  <si>
    <t>卸売業、小売業</t>
  </si>
  <si>
    <t>宿泊業、飲食サービス業</t>
  </si>
  <si>
    <t>生活関連サービス業、娯楽業</t>
  </si>
  <si>
    <t>その他の産業には、「農、林、漁業」、「鉱業」及び「電気・ガス・熱供給・水道業」「分類不能の産業」が含まれます。</t>
  </si>
  <si>
    <t>学術研究、専門・技術サービス業</t>
  </si>
  <si>
    <t>その他の産業には、「農、林、漁業」、「鉱業」及び「電気・ガス・熱供給・水道業」「分類不能の産業」が含まれます。</t>
  </si>
  <si>
    <t>不動産業、物品賃貸業</t>
  </si>
  <si>
    <t>宿泊業、飲食サービス業</t>
  </si>
  <si>
    <t>a.重度身体障害者</t>
  </si>
  <si>
    <t>b．　重度
身体障害者である短時間労働者</t>
  </si>
  <si>
    <t>c．重度以外の身体障害者</t>
  </si>
  <si>
    <t>e．　計　　　
a×２＋b＋c</t>
  </si>
  <si>
    <t>a.重度知的障害者</t>
  </si>
  <si>
    <t>f．うち新規雇用分</t>
  </si>
  <si>
    <t>b．　重度
知的障害者である短時間労働者</t>
  </si>
  <si>
    <t>c．重度以外の知的障害者</t>
  </si>
  <si>
    <t>c.精神障害者</t>
  </si>
  <si>
    <t>d．精神障害者である短時間労働者</t>
  </si>
  <si>
    <t>e．　計　　　
c＋d×0.5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</si>
</sst>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\(#,##0\)"/>
    <numFmt numFmtId="178" formatCode="0.00_ "/>
    <numFmt numFmtId="179" formatCode="#,##0_ ;[Red]\-#,##0\ "/>
    <numFmt numFmtId="180" formatCode="#,##0&quot;人&quot;"/>
    <numFmt numFmtId="181" formatCode="\(##,###\)"/>
    <numFmt numFmtId="182" formatCode="\(##,###.0\)"/>
    <numFmt numFmtId="183" formatCode="\(##,###.00\)"/>
    <numFmt numFmtId="184" formatCode="\(##,##0.00\)"/>
    <numFmt numFmtId="185" formatCode="\&lt;##,###\&gt;"/>
    <numFmt numFmtId="186" formatCode="\&lt;##,###.##\&gt;"/>
    <numFmt numFmtId="187" formatCode="0.00;_砀"/>
    <numFmt numFmtId="188" formatCode="\&lt;##,##0.00\&gt;"/>
    <numFmt numFmtId="189" formatCode="\&lt;##,###.00\&gt;"/>
    <numFmt numFmtId="190" formatCode="#,##0.0;[Red]\-#,##0.0"/>
    <numFmt numFmtId="191" formatCode="#,##0.0_ ;[Red]\-#,##0.0\ "/>
    <numFmt numFmtId="192" formatCode="0.0_);[Red]\(0.0\)"/>
    <numFmt numFmtId="193" formatCode="\&lt;##,##0\&gt;"/>
    <numFmt numFmtId="194" formatCode="\(##,##0\)"/>
    <numFmt numFmtId="195" formatCode="\&lt;##,###.#0\&gt;"/>
    <numFmt numFmtId="196" formatCode="#,##0_ "/>
    <numFmt numFmtId="197" formatCode="#,##0.0_ "/>
    <numFmt numFmtId="198" formatCode="#,##0.00_ "/>
    <numFmt numFmtId="199" formatCode="\(##,##0.0\)"/>
    <numFmt numFmtId="200" formatCode="\(###,##0.0\)"/>
    <numFmt numFmtId="201" formatCode="\(##0###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.5"/>
      <name val="ＭＳ Ｐ明朝"/>
      <family val="1"/>
    </font>
    <font>
      <b/>
      <sz val="11.5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2" fillId="0" borderId="12" xfId="48" applyFont="1" applyBorder="1" applyAlignment="1">
      <alignment horizontal="left" vertical="center" wrapText="1"/>
    </xf>
    <xf numFmtId="38" fontId="2" fillId="0" borderId="12" xfId="48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38" fontId="2" fillId="0" borderId="11" xfId="48" applyFont="1" applyBorder="1" applyAlignment="1">
      <alignment horizontal="right" vertical="center"/>
    </xf>
    <xf numFmtId="38" fontId="2" fillId="0" borderId="10" xfId="48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38" fontId="3" fillId="0" borderId="0" xfId="48" applyFont="1" applyBorder="1" applyAlignment="1">
      <alignment horizontal="left" vertical="center"/>
    </xf>
    <xf numFmtId="38" fontId="2" fillId="0" borderId="0" xfId="48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81" fontId="7" fillId="0" borderId="18" xfId="48" applyNumberFormat="1" applyFont="1" applyBorder="1" applyAlignment="1">
      <alignment horizontal="right" vertical="center"/>
    </xf>
    <xf numFmtId="181" fontId="7" fillId="0" borderId="19" xfId="0" applyNumberFormat="1" applyFont="1" applyBorder="1" applyAlignment="1">
      <alignment horizontal="right" vertical="center"/>
    </xf>
    <xf numFmtId="181" fontId="7" fillId="0" borderId="20" xfId="48" applyNumberFormat="1" applyFont="1" applyBorder="1" applyAlignment="1">
      <alignment horizontal="right" vertical="center"/>
    </xf>
    <xf numFmtId="183" fontId="7" fillId="0" borderId="18" xfId="0" applyNumberFormat="1" applyFont="1" applyBorder="1" applyAlignment="1">
      <alignment horizontal="right" vertical="center"/>
    </xf>
    <xf numFmtId="181" fontId="7" fillId="0" borderId="21" xfId="0" applyNumberFormat="1" applyFont="1" applyBorder="1" applyAlignment="1">
      <alignment horizontal="right" vertical="center"/>
    </xf>
    <xf numFmtId="182" fontId="7" fillId="0" borderId="18" xfId="0" applyNumberFormat="1" applyFont="1" applyBorder="1" applyAlignment="1">
      <alignment horizontal="right" vertical="center"/>
    </xf>
    <xf numFmtId="38" fontId="8" fillId="0" borderId="22" xfId="48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38" fontId="8" fillId="0" borderId="16" xfId="48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188" fontId="8" fillId="0" borderId="22" xfId="0" applyNumberFormat="1" applyFont="1" applyBorder="1" applyAlignment="1">
      <alignment horizontal="right" vertical="center"/>
    </xf>
    <xf numFmtId="181" fontId="7" fillId="0" borderId="25" xfId="48" applyNumberFormat="1" applyFont="1" applyBorder="1" applyAlignment="1">
      <alignment horizontal="right" vertical="center"/>
    </xf>
    <xf numFmtId="181" fontId="7" fillId="0" borderId="20" xfId="0" applyNumberFormat="1" applyFont="1" applyBorder="1" applyAlignment="1">
      <alignment horizontal="right" vertical="center"/>
    </xf>
    <xf numFmtId="181" fontId="7" fillId="0" borderId="18" xfId="0" applyNumberFormat="1" applyFont="1" applyBorder="1" applyAlignment="1">
      <alignment horizontal="right" vertical="center"/>
    </xf>
    <xf numFmtId="38" fontId="8" fillId="0" borderId="0" xfId="48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181" fontId="7" fillId="0" borderId="18" xfId="48" applyNumberFormat="1" applyFont="1" applyFill="1" applyBorder="1" applyAlignment="1">
      <alignment horizontal="right" vertical="center"/>
    </xf>
    <xf numFmtId="181" fontId="7" fillId="0" borderId="21" xfId="0" applyNumberFormat="1" applyFont="1" applyFill="1" applyBorder="1" applyAlignment="1">
      <alignment horizontal="right" vertical="center"/>
    </xf>
    <xf numFmtId="181" fontId="7" fillId="0" borderId="19" xfId="0" applyNumberFormat="1" applyFont="1" applyFill="1" applyBorder="1" applyAlignment="1">
      <alignment horizontal="right" vertical="center"/>
    </xf>
    <xf numFmtId="183" fontId="7" fillId="0" borderId="18" xfId="0" applyNumberFormat="1" applyFont="1" applyFill="1" applyBorder="1" applyAlignment="1">
      <alignment horizontal="right" vertical="center"/>
    </xf>
    <xf numFmtId="181" fontId="7" fillId="0" borderId="18" xfId="0" applyNumberFormat="1" applyFont="1" applyFill="1" applyBorder="1" applyAlignment="1">
      <alignment horizontal="right" vertical="center"/>
    </xf>
    <xf numFmtId="182" fontId="7" fillId="0" borderId="18" xfId="0" applyNumberFormat="1" applyFont="1" applyFill="1" applyBorder="1" applyAlignment="1">
      <alignment horizontal="right" vertical="center"/>
    </xf>
    <xf numFmtId="194" fontId="7" fillId="0" borderId="19" xfId="0" applyNumberFormat="1" applyFont="1" applyFill="1" applyBorder="1" applyAlignment="1">
      <alignment horizontal="right" vertical="center"/>
    </xf>
    <xf numFmtId="38" fontId="8" fillId="0" borderId="12" xfId="48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38" fontId="8" fillId="0" borderId="14" xfId="48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22" xfId="0" applyNumberFormat="1" applyFont="1" applyBorder="1" applyAlignment="1">
      <alignment horizontal="right" vertical="center"/>
    </xf>
    <xf numFmtId="194" fontId="7" fillId="0" borderId="25" xfId="48" applyNumberFormat="1" applyFont="1" applyBorder="1" applyAlignment="1">
      <alignment horizontal="right" vertical="center"/>
    </xf>
    <xf numFmtId="194" fontId="7" fillId="0" borderId="19" xfId="0" applyNumberFormat="1" applyFont="1" applyBorder="1" applyAlignment="1">
      <alignment horizontal="right" vertical="center"/>
    </xf>
    <xf numFmtId="194" fontId="7" fillId="0" borderId="21" xfId="0" applyNumberFormat="1" applyFont="1" applyBorder="1" applyAlignment="1">
      <alignment horizontal="right" vertical="center"/>
    </xf>
    <xf numFmtId="194" fontId="7" fillId="0" borderId="20" xfId="48" applyNumberFormat="1" applyFont="1" applyBorder="1" applyAlignment="1">
      <alignment horizontal="right" vertical="center"/>
    </xf>
    <xf numFmtId="184" fontId="7" fillId="0" borderId="18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93" fontId="8" fillId="0" borderId="16" xfId="48" applyNumberFormat="1" applyFont="1" applyBorder="1" applyAlignment="1">
      <alignment horizontal="right" vertical="center"/>
    </xf>
    <xf numFmtId="181" fontId="7" fillId="0" borderId="26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38" fontId="8" fillId="0" borderId="10" xfId="48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194" fontId="7" fillId="0" borderId="26" xfId="0" applyNumberFormat="1" applyFont="1" applyBorder="1" applyAlignment="1">
      <alignment horizontal="right" vertical="center"/>
    </xf>
    <xf numFmtId="182" fontId="7" fillId="0" borderId="21" xfId="48" applyNumberFormat="1" applyFont="1" applyBorder="1" applyAlignment="1">
      <alignment horizontal="right" vertical="center"/>
    </xf>
    <xf numFmtId="190" fontId="8" fillId="0" borderId="14" xfId="48" applyNumberFormat="1" applyFont="1" applyBorder="1" applyAlignment="1">
      <alignment horizontal="right" vertical="center"/>
    </xf>
    <xf numFmtId="190" fontId="8" fillId="0" borderId="28" xfId="48" applyNumberFormat="1" applyFont="1" applyBorder="1" applyAlignment="1">
      <alignment horizontal="right" vertical="center"/>
    </xf>
    <xf numFmtId="182" fontId="7" fillId="0" borderId="20" xfId="48" applyNumberFormat="1" applyFont="1" applyFill="1" applyBorder="1" applyAlignment="1">
      <alignment horizontal="right" vertical="center"/>
    </xf>
    <xf numFmtId="182" fontId="7" fillId="0" borderId="20" xfId="48" applyNumberFormat="1" applyFont="1" applyBorder="1" applyAlignment="1">
      <alignment horizontal="right" vertical="center"/>
    </xf>
    <xf numFmtId="194" fontId="7" fillId="0" borderId="25" xfId="0" applyNumberFormat="1" applyFont="1" applyBorder="1" applyAlignment="1">
      <alignment horizontal="right" vertical="center"/>
    </xf>
    <xf numFmtId="182" fontId="7" fillId="0" borderId="29" xfId="48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192" fontId="8" fillId="0" borderId="14" xfId="0" applyNumberFormat="1" applyFont="1" applyBorder="1" applyAlignment="1">
      <alignment horizontal="right" vertical="center"/>
    </xf>
    <xf numFmtId="192" fontId="8" fillId="0" borderId="14" xfId="48" applyNumberFormat="1" applyFont="1" applyBorder="1" applyAlignment="1">
      <alignment horizontal="right" vertical="center"/>
    </xf>
    <xf numFmtId="182" fontId="7" fillId="0" borderId="20" xfId="0" applyNumberFormat="1" applyFont="1" applyBorder="1" applyAlignment="1">
      <alignment horizontal="right" vertical="center"/>
    </xf>
    <xf numFmtId="197" fontId="8" fillId="0" borderId="24" xfId="48" applyNumberFormat="1" applyFont="1" applyBorder="1" applyAlignment="1">
      <alignment horizontal="right" vertical="center"/>
    </xf>
    <xf numFmtId="197" fontId="8" fillId="0" borderId="11" xfId="48" applyNumberFormat="1" applyFont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38" fontId="2" fillId="0" borderId="12" xfId="48" applyFont="1" applyFill="1" applyBorder="1" applyAlignment="1">
      <alignment horizontal="right" vertical="center"/>
    </xf>
    <xf numFmtId="38" fontId="2" fillId="0" borderId="10" xfId="48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38" fontId="2" fillId="0" borderId="30" xfId="48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38" fontId="8" fillId="0" borderId="22" xfId="48" applyFont="1" applyFill="1" applyBorder="1" applyAlignment="1">
      <alignment horizontal="right" vertical="center"/>
    </xf>
    <xf numFmtId="38" fontId="8" fillId="0" borderId="0" xfId="48" applyFont="1" applyFill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 vertical="center"/>
    </xf>
    <xf numFmtId="190" fontId="8" fillId="0" borderId="28" xfId="48" applyNumberFormat="1" applyFont="1" applyFill="1" applyBorder="1" applyAlignment="1">
      <alignment horizontal="right" vertical="center"/>
    </xf>
    <xf numFmtId="185" fontId="8" fillId="0" borderId="22" xfId="48" applyNumberFormat="1" applyFont="1" applyFill="1" applyBorder="1" applyAlignment="1">
      <alignment horizontal="right" vertical="center"/>
    </xf>
    <xf numFmtId="186" fontId="8" fillId="0" borderId="22" xfId="0" applyNumberFormat="1" applyFont="1" applyFill="1" applyBorder="1" applyAlignment="1">
      <alignment horizontal="right" vertical="center"/>
    </xf>
    <xf numFmtId="176" fontId="8" fillId="0" borderId="22" xfId="0" applyNumberFormat="1" applyFont="1" applyFill="1" applyBorder="1" applyAlignment="1">
      <alignment horizontal="right" vertical="center"/>
    </xf>
    <xf numFmtId="182" fontId="7" fillId="0" borderId="29" xfId="48" applyNumberFormat="1" applyFont="1" applyFill="1" applyBorder="1" applyAlignment="1">
      <alignment horizontal="right" vertical="center"/>
    </xf>
    <xf numFmtId="38" fontId="8" fillId="0" borderId="0" xfId="48" applyFont="1" applyFill="1" applyBorder="1" applyAlignment="1">
      <alignment horizontal="right" vertical="center"/>
    </xf>
    <xf numFmtId="190" fontId="8" fillId="0" borderId="32" xfId="48" applyNumberFormat="1" applyFont="1" applyFill="1" applyBorder="1" applyAlignment="1">
      <alignment horizontal="right" vertical="center"/>
    </xf>
    <xf numFmtId="190" fontId="8" fillId="0" borderId="22" xfId="48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49" fontId="8" fillId="0" borderId="22" xfId="48" applyNumberFormat="1" applyFont="1" applyFill="1" applyBorder="1" applyAlignment="1">
      <alignment horizontal="right" vertical="center"/>
    </xf>
    <xf numFmtId="49" fontId="8" fillId="0" borderId="24" xfId="0" applyNumberFormat="1" applyFont="1" applyFill="1" applyBorder="1" applyAlignment="1">
      <alignment horizontal="right" vertical="center"/>
    </xf>
    <xf numFmtId="49" fontId="8" fillId="0" borderId="23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22" xfId="0" applyNumberFormat="1" applyFont="1" applyFill="1" applyBorder="1" applyAlignment="1">
      <alignment horizontal="right" vertical="center"/>
    </xf>
    <xf numFmtId="194" fontId="7" fillId="0" borderId="25" xfId="0" applyNumberFormat="1" applyFont="1" applyFill="1" applyBorder="1" applyAlignment="1">
      <alignment horizontal="right" vertical="center"/>
    </xf>
    <xf numFmtId="38" fontId="8" fillId="0" borderId="12" xfId="48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190" fontId="8" fillId="0" borderId="14" xfId="48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/>
    </xf>
    <xf numFmtId="185" fontId="8" fillId="0" borderId="16" xfId="48" applyNumberFormat="1" applyFont="1" applyFill="1" applyBorder="1" applyAlignment="1">
      <alignment horizontal="right" vertical="center"/>
    </xf>
    <xf numFmtId="188" fontId="8" fillId="0" borderId="22" xfId="0" applyNumberFormat="1" applyFont="1" applyFill="1" applyBorder="1" applyAlignment="1">
      <alignment horizontal="right" vertical="center"/>
    </xf>
    <xf numFmtId="184" fontId="7" fillId="0" borderId="18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193" fontId="8" fillId="0" borderId="16" xfId="48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9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right" vertical="center"/>
    </xf>
    <xf numFmtId="181" fontId="7" fillId="0" borderId="33" xfId="48" applyNumberFormat="1" applyFont="1" applyFill="1" applyBorder="1" applyAlignment="1">
      <alignment horizontal="right" vertical="center"/>
    </xf>
    <xf numFmtId="181" fontId="7" fillId="0" borderId="34" xfId="48" applyNumberFormat="1" applyFont="1" applyFill="1" applyBorder="1" applyAlignment="1">
      <alignment horizontal="right" vertical="center"/>
    </xf>
    <xf numFmtId="38" fontId="8" fillId="0" borderId="23" xfId="48" applyFont="1" applyFill="1" applyBorder="1" applyAlignment="1">
      <alignment horizontal="right" vertical="center"/>
    </xf>
    <xf numFmtId="182" fontId="7" fillId="0" borderId="35" xfId="48" applyNumberFormat="1" applyFont="1" applyFill="1" applyBorder="1" applyAlignment="1">
      <alignment horizontal="right" vertical="center"/>
    </xf>
    <xf numFmtId="199" fontId="7" fillId="0" borderId="20" xfId="48" applyNumberFormat="1" applyFont="1" applyFill="1" applyBorder="1" applyAlignment="1">
      <alignment horizontal="right" vertical="center"/>
    </xf>
    <xf numFmtId="199" fontId="7" fillId="0" borderId="21" xfId="0" applyNumberFormat="1" applyFont="1" applyBorder="1" applyAlignment="1">
      <alignment horizontal="right" vertical="center"/>
    </xf>
    <xf numFmtId="199" fontId="7" fillId="0" borderId="20" xfId="0" applyNumberFormat="1" applyFont="1" applyBorder="1" applyAlignment="1">
      <alignment horizontal="right" vertical="center"/>
    </xf>
    <xf numFmtId="199" fontId="7" fillId="0" borderId="18" xfId="48" applyNumberFormat="1" applyFont="1" applyBorder="1" applyAlignment="1">
      <alignment horizontal="right" vertical="center"/>
    </xf>
    <xf numFmtId="199" fontId="7" fillId="0" borderId="20" xfId="48" applyNumberFormat="1" applyFont="1" applyBorder="1" applyAlignment="1">
      <alignment horizontal="right" vertical="center"/>
    </xf>
    <xf numFmtId="191" fontId="8" fillId="0" borderId="22" xfId="48" applyNumberFormat="1" applyFont="1" applyBorder="1" applyAlignment="1">
      <alignment horizontal="right" vertical="center"/>
    </xf>
    <xf numFmtId="199" fontId="7" fillId="0" borderId="18" xfId="48" applyNumberFormat="1" applyFont="1" applyFill="1" applyBorder="1" applyAlignment="1">
      <alignment horizontal="right" vertical="center"/>
    </xf>
    <xf numFmtId="0" fontId="8" fillId="0" borderId="24" xfId="48" applyNumberFormat="1" applyFont="1" applyBorder="1" applyAlignment="1">
      <alignment horizontal="right" vertical="center"/>
    </xf>
    <xf numFmtId="177" fontId="7" fillId="0" borderId="25" xfId="0" applyNumberFormat="1" applyFont="1" applyFill="1" applyBorder="1" applyAlignment="1">
      <alignment horizontal="right" vertical="center"/>
    </xf>
    <xf numFmtId="177" fontId="7" fillId="0" borderId="21" xfId="0" applyNumberFormat="1" applyFont="1" applyFill="1" applyBorder="1" applyAlignment="1">
      <alignment horizontal="right" vertical="center"/>
    </xf>
    <xf numFmtId="200" fontId="7" fillId="0" borderId="20" xfId="48" applyNumberFormat="1" applyFont="1" applyFill="1" applyBorder="1" applyAlignment="1">
      <alignment horizontal="right" vertical="center"/>
    </xf>
    <xf numFmtId="200" fontId="7" fillId="0" borderId="29" xfId="48" applyNumberFormat="1" applyFont="1" applyFill="1" applyBorder="1" applyAlignment="1">
      <alignment horizontal="right" vertical="center"/>
    </xf>
    <xf numFmtId="194" fontId="7" fillId="0" borderId="18" xfId="0" applyNumberFormat="1" applyFont="1" applyFill="1" applyBorder="1" applyAlignment="1">
      <alignment horizontal="right" vertical="center"/>
    </xf>
    <xf numFmtId="199" fontId="7" fillId="0" borderId="18" xfId="0" applyNumberFormat="1" applyFont="1" applyFill="1" applyBorder="1" applyAlignment="1">
      <alignment horizontal="right" vertical="center"/>
    </xf>
    <xf numFmtId="191" fontId="2" fillId="0" borderId="0" xfId="0" applyNumberFormat="1" applyFont="1" applyAlignment="1">
      <alignment vertical="center"/>
    </xf>
    <xf numFmtId="178" fontId="8" fillId="0" borderId="12" xfId="0" applyNumberFormat="1" applyFont="1" applyFill="1" applyBorder="1" applyAlignment="1">
      <alignment horizontal="right" vertical="center" wrapText="1"/>
    </xf>
    <xf numFmtId="178" fontId="8" fillId="0" borderId="12" xfId="0" applyNumberFormat="1" applyFont="1" applyBorder="1" applyAlignment="1">
      <alignment horizontal="right" vertical="center" wrapText="1"/>
    </xf>
    <xf numFmtId="199" fontId="7" fillId="0" borderId="21" xfId="48" applyNumberFormat="1" applyFont="1" applyBorder="1" applyAlignment="1">
      <alignment horizontal="right" vertical="center"/>
    </xf>
    <xf numFmtId="201" fontId="7" fillId="0" borderId="20" xfId="48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vertical="top" wrapText="1"/>
    </xf>
    <xf numFmtId="0" fontId="2" fillId="0" borderId="19" xfId="0" applyFont="1" applyBorder="1" applyAlignment="1">
      <alignment vertical="center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center"/>
    </xf>
    <xf numFmtId="0" fontId="2" fillId="0" borderId="17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38" fontId="2" fillId="0" borderId="22" xfId="48" applyFont="1" applyFill="1" applyBorder="1" applyAlignment="1">
      <alignment horizontal="center" vertical="top"/>
    </xf>
    <xf numFmtId="38" fontId="2" fillId="0" borderId="18" xfId="48" applyFont="1" applyFill="1" applyBorder="1" applyAlignment="1">
      <alignment horizontal="center" vertical="top"/>
    </xf>
    <xf numFmtId="38" fontId="2" fillId="0" borderId="22" xfId="48" applyFont="1" applyFill="1" applyBorder="1" applyAlignment="1">
      <alignment vertical="top" wrapText="1"/>
    </xf>
    <xf numFmtId="38" fontId="2" fillId="0" borderId="18" xfId="48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zoomScale="120" zoomScaleNormal="120" zoomScaleSheetLayoutView="75" zoomScalePageLayoutView="0" workbookViewId="0" topLeftCell="A1">
      <selection activeCell="A4" sqref="A4:IV85"/>
    </sheetView>
  </sheetViews>
  <sheetFormatPr defaultColWidth="9.00390625" defaultRowHeight="13.5"/>
  <cols>
    <col min="1" max="1" width="10.875" style="9" customWidth="1"/>
    <col min="2" max="2" width="10.125" style="8" customWidth="1"/>
    <col min="3" max="3" width="12.625" style="8" customWidth="1"/>
    <col min="4" max="5" width="12.625" style="9" customWidth="1"/>
    <col min="6" max="6" width="12.625" style="8" customWidth="1"/>
    <col min="7" max="7" width="12.625" style="9" customWidth="1"/>
    <col min="8" max="8" width="11.75390625" style="9" customWidth="1"/>
    <col min="9" max="9" width="11.375" style="9" customWidth="1"/>
    <col min="10" max="16" width="12.625" style="9" customWidth="1"/>
    <col min="17" max="16384" width="9.00390625" style="9" customWidth="1"/>
  </cols>
  <sheetData>
    <row r="1" ht="18" customHeight="1">
      <c r="A1" s="7" t="s">
        <v>1</v>
      </c>
    </row>
    <row r="2" ht="14.25">
      <c r="A2" s="10"/>
    </row>
    <row r="3" ht="19.5" customHeight="1">
      <c r="A3" s="28" t="s">
        <v>42</v>
      </c>
    </row>
    <row r="4" ht="14.25">
      <c r="A4" s="10" t="s">
        <v>41</v>
      </c>
    </row>
    <row r="5" ht="13.5">
      <c r="A5" s="9" t="s">
        <v>2</v>
      </c>
    </row>
    <row r="6" spans="1:12" ht="18" customHeight="1">
      <c r="A6" s="175" t="s">
        <v>18</v>
      </c>
      <c r="B6" s="3" t="s">
        <v>37</v>
      </c>
      <c r="C6" s="11" t="s">
        <v>27</v>
      </c>
      <c r="D6" s="166" t="s">
        <v>40</v>
      </c>
      <c r="E6" s="167"/>
      <c r="F6" s="167"/>
      <c r="G6" s="167"/>
      <c r="H6" s="167"/>
      <c r="I6" s="168"/>
      <c r="J6" s="2" t="s">
        <v>28</v>
      </c>
      <c r="K6" s="2" t="s">
        <v>29</v>
      </c>
      <c r="L6" s="4" t="s">
        <v>30</v>
      </c>
    </row>
    <row r="7" spans="1:12" ht="18" customHeight="1">
      <c r="A7" s="165"/>
      <c r="B7" s="177" t="s">
        <v>5</v>
      </c>
      <c r="C7" s="179" t="s">
        <v>4</v>
      </c>
      <c r="D7" s="181" t="s">
        <v>21</v>
      </c>
      <c r="E7" s="183" t="s">
        <v>31</v>
      </c>
      <c r="F7" s="183" t="s">
        <v>32</v>
      </c>
      <c r="G7" s="183" t="s">
        <v>33</v>
      </c>
      <c r="H7" s="87" t="s">
        <v>22</v>
      </c>
      <c r="I7" s="88"/>
      <c r="J7" s="195" t="s">
        <v>34</v>
      </c>
      <c r="K7" s="198" t="s">
        <v>24</v>
      </c>
      <c r="L7" s="195" t="s">
        <v>25</v>
      </c>
    </row>
    <row r="8" spans="1:12" ht="54" customHeight="1">
      <c r="A8" s="176"/>
      <c r="B8" s="178"/>
      <c r="C8" s="180"/>
      <c r="D8" s="182"/>
      <c r="E8" s="184"/>
      <c r="F8" s="184"/>
      <c r="G8" s="184"/>
      <c r="H8" s="89" t="s">
        <v>23</v>
      </c>
      <c r="I8" s="90" t="s">
        <v>26</v>
      </c>
      <c r="J8" s="196"/>
      <c r="K8" s="199"/>
      <c r="L8" s="197"/>
    </row>
    <row r="9" spans="1:19" s="16" customFormat="1" ht="16.5" customHeight="1">
      <c r="A9" s="200" t="s">
        <v>9</v>
      </c>
      <c r="B9" s="91" t="s">
        <v>6</v>
      </c>
      <c r="C9" s="92" t="s">
        <v>0</v>
      </c>
      <c r="D9" s="93" t="s">
        <v>0</v>
      </c>
      <c r="E9" s="94" t="s">
        <v>0</v>
      </c>
      <c r="F9" s="94" t="s">
        <v>0</v>
      </c>
      <c r="G9" s="95" t="s">
        <v>0</v>
      </c>
      <c r="H9" s="96" t="s">
        <v>0</v>
      </c>
      <c r="I9" s="91" t="s">
        <v>0</v>
      </c>
      <c r="J9" s="97" t="s">
        <v>35</v>
      </c>
      <c r="K9" s="95" t="s">
        <v>6</v>
      </c>
      <c r="L9" s="97" t="s">
        <v>36</v>
      </c>
      <c r="M9" s="9"/>
      <c r="N9" s="9"/>
      <c r="O9" s="9"/>
      <c r="P9" s="9"/>
      <c r="Q9" s="9"/>
      <c r="R9" s="9"/>
      <c r="S9" s="9"/>
    </row>
    <row r="10" spans="1:19" s="16" customFormat="1" ht="16.5" customHeight="1">
      <c r="A10" s="201"/>
      <c r="B10" s="98">
        <f aca="true" t="shared" si="0" ref="B10:G10">B13+B16+B19+B22+B25+B28+B31+B34+B37+B40+B43+B55+B46+B49+B52</f>
        <v>694</v>
      </c>
      <c r="C10" s="107">
        <f t="shared" si="0"/>
        <v>102381</v>
      </c>
      <c r="D10" s="100">
        <f t="shared" si="0"/>
        <v>481</v>
      </c>
      <c r="E10" s="101">
        <f t="shared" si="0"/>
        <v>45</v>
      </c>
      <c r="F10" s="138">
        <f t="shared" si="0"/>
        <v>1116</v>
      </c>
      <c r="G10" s="66">
        <f t="shared" si="0"/>
        <v>19</v>
      </c>
      <c r="H10" s="108">
        <f>IF((D10*2+E10+F10+G10*0.5)=0,"",(D10*2+E10+F10+G10*0.5))</f>
        <v>2132.5</v>
      </c>
      <c r="I10" s="109">
        <f>I13+I16+I19+I22+I25+I28+I31+I34+I37+I40+I43+I55+I46+I49+I52</f>
        <v>180.5</v>
      </c>
      <c r="J10" s="135">
        <f>IF(H10="","",ROUND((H10/C10*100),2))</f>
        <v>2.08</v>
      </c>
      <c r="K10" s="66">
        <f>K13+K16+K19+K22+K25+K28+K31+K34+K37+K40+K43+K55+K46+K49+K52</f>
        <v>414</v>
      </c>
      <c r="L10" s="105">
        <f aca="true" t="shared" si="1" ref="L10:L16">IF(K10="","",ROUND((K10/B10*100),1))</f>
        <v>59.7</v>
      </c>
      <c r="M10" s="9"/>
      <c r="N10" s="20"/>
      <c r="O10" s="9"/>
      <c r="P10" s="9"/>
      <c r="Q10" s="9"/>
      <c r="R10" s="9"/>
      <c r="S10" s="9"/>
    </row>
    <row r="11" spans="1:19" s="16" customFormat="1" ht="6.75" customHeight="1">
      <c r="A11" s="201"/>
      <c r="B11" s="98"/>
      <c r="C11" s="99"/>
      <c r="D11" s="100"/>
      <c r="E11" s="101"/>
      <c r="F11" s="101"/>
      <c r="G11" s="66"/>
      <c r="H11" s="102"/>
      <c r="I11" s="103"/>
      <c r="J11" s="104"/>
      <c r="K11" s="66"/>
      <c r="L11" s="105">
        <f t="shared" si="1"/>
      </c>
      <c r="M11" s="9"/>
      <c r="N11" s="20"/>
      <c r="O11" s="9"/>
      <c r="P11" s="9"/>
      <c r="Q11" s="9"/>
      <c r="R11" s="9"/>
      <c r="S11" s="9"/>
    </row>
    <row r="12" spans="1:19" ht="16.5" customHeight="1">
      <c r="A12" s="202"/>
      <c r="B12" s="47">
        <f aca="true" t="shared" si="2" ref="B12:G12">B15+B18+B21+B24+B27+B30+B33+B36+B39+B42+B45+B57+B48+B51+B54</f>
        <v>680</v>
      </c>
      <c r="C12" s="47">
        <f t="shared" si="2"/>
        <v>99430</v>
      </c>
      <c r="D12" s="136">
        <f t="shared" si="2"/>
        <v>479</v>
      </c>
      <c r="E12" s="137">
        <f t="shared" si="2"/>
        <v>34</v>
      </c>
      <c r="F12" s="137">
        <f t="shared" si="2"/>
        <v>1060</v>
      </c>
      <c r="G12" s="137">
        <f t="shared" si="2"/>
        <v>14</v>
      </c>
      <c r="H12" s="139">
        <f aca="true" t="shared" si="3" ref="H12:H29">IF((D12*2+E12+F12+G12*0.5)=0,"",(D12*2+E12+F12+G12*0.5))</f>
        <v>2059</v>
      </c>
      <c r="I12" s="146">
        <f>I15+I18+I21+I24+I27+I30+I33+I36+I39+I42+I45+I57+I48+I51+I54</f>
        <v>162</v>
      </c>
      <c r="J12" s="50">
        <f>IF(H12="","",ROUND((H12/C12*100),2))</f>
        <v>2.07</v>
      </c>
      <c r="K12" s="47">
        <f>K15+K18+K21+K24+K27+K30+K33+K36+K39+K42+K45+K57+K48+K51+K54</f>
        <v>404</v>
      </c>
      <c r="L12" s="52">
        <f t="shared" si="1"/>
        <v>59.4</v>
      </c>
      <c r="M12" s="16"/>
      <c r="N12" s="129"/>
      <c r="O12" s="16"/>
      <c r="P12" s="16"/>
      <c r="Q12" s="16"/>
      <c r="R12" s="16"/>
      <c r="S12" s="16"/>
    </row>
    <row r="13" spans="1:14" s="16" customFormat="1" ht="16.5" customHeight="1">
      <c r="A13" s="203" t="s">
        <v>16</v>
      </c>
      <c r="B13" s="98">
        <v>18</v>
      </c>
      <c r="C13" s="107">
        <v>2048</v>
      </c>
      <c r="D13" s="100">
        <v>7</v>
      </c>
      <c r="E13" s="101">
        <v>0</v>
      </c>
      <c r="F13" s="101">
        <v>13</v>
      </c>
      <c r="G13" s="66">
        <v>0</v>
      </c>
      <c r="H13" s="102">
        <f t="shared" si="3"/>
        <v>27</v>
      </c>
      <c r="I13" s="109">
        <v>3</v>
      </c>
      <c r="J13" s="110">
        <f>IF(H13="","",ROUND((H13/C13*100),2))</f>
        <v>1.32</v>
      </c>
      <c r="K13" s="66">
        <v>10</v>
      </c>
      <c r="L13" s="105">
        <f t="shared" si="1"/>
        <v>55.6</v>
      </c>
      <c r="N13" s="129"/>
    </row>
    <row r="14" spans="1:14" s="16" customFormat="1" ht="6.75" customHeight="1">
      <c r="A14" s="201"/>
      <c r="B14" s="111"/>
      <c r="C14" s="98"/>
      <c r="D14" s="112"/>
      <c r="E14" s="113"/>
      <c r="F14" s="113"/>
      <c r="G14" s="114"/>
      <c r="H14" s="102">
        <f t="shared" si="3"/>
      </c>
      <c r="I14" s="103"/>
      <c r="J14" s="104">
        <f aca="true" t="shared" si="4" ref="J14:J56">IF(H14="","",ROUND((H14/C14*100),2))</f>
      </c>
      <c r="K14" s="115"/>
      <c r="L14" s="105">
        <f t="shared" si="1"/>
      </c>
      <c r="N14" s="134"/>
    </row>
    <row r="15" spans="1:19" ht="16.5" customHeight="1">
      <c r="A15" s="202"/>
      <c r="B15" s="47">
        <v>17</v>
      </c>
      <c r="C15" s="47">
        <v>1962</v>
      </c>
      <c r="D15" s="48">
        <v>6</v>
      </c>
      <c r="E15" s="53">
        <v>0</v>
      </c>
      <c r="F15" s="49">
        <v>13</v>
      </c>
      <c r="G15" s="116">
        <v>0</v>
      </c>
      <c r="H15" s="106">
        <f>IF((D15*2+E15+F15+G15*0.5)=0,"",(D15*2+E15+F15+G15*0.5))</f>
        <v>25</v>
      </c>
      <c r="I15" s="140">
        <v>1</v>
      </c>
      <c r="J15" s="50">
        <f>IF(H15="","",ROUND((H15/C15*100),2))</f>
        <v>1.27</v>
      </c>
      <c r="K15" s="51">
        <v>11</v>
      </c>
      <c r="L15" s="52">
        <f>IF(K15="","",ROUND((K15/B15*100),1))</f>
        <v>64.7</v>
      </c>
      <c r="M15" s="16"/>
      <c r="N15" s="134"/>
      <c r="O15" s="16"/>
      <c r="P15" s="16"/>
      <c r="Q15" s="16"/>
      <c r="R15" s="16"/>
      <c r="S15" s="16"/>
    </row>
    <row r="16" spans="1:19" s="16" customFormat="1" ht="16.5" customHeight="1">
      <c r="A16" s="200" t="s">
        <v>10</v>
      </c>
      <c r="B16" s="117">
        <v>135</v>
      </c>
      <c r="C16" s="117">
        <v>19810</v>
      </c>
      <c r="D16" s="118">
        <v>136</v>
      </c>
      <c r="E16" s="119">
        <v>0</v>
      </c>
      <c r="F16" s="119">
        <v>281</v>
      </c>
      <c r="G16" s="120">
        <v>0</v>
      </c>
      <c r="H16" s="102">
        <f t="shared" si="3"/>
        <v>553</v>
      </c>
      <c r="I16" s="121">
        <v>39</v>
      </c>
      <c r="J16" s="122">
        <f t="shared" si="4"/>
        <v>2.79</v>
      </c>
      <c r="K16" s="122">
        <v>92</v>
      </c>
      <c r="L16" s="123">
        <f t="shared" si="1"/>
        <v>68.1</v>
      </c>
      <c r="M16" s="9"/>
      <c r="N16" s="134"/>
      <c r="O16" s="9"/>
      <c r="P16" s="9"/>
      <c r="Q16" s="9"/>
      <c r="R16" s="9"/>
      <c r="S16" s="9"/>
    </row>
    <row r="17" spans="1:19" s="16" customFormat="1" ht="6.75" customHeight="1">
      <c r="A17" s="204"/>
      <c r="B17" s="98"/>
      <c r="C17" s="98"/>
      <c r="D17" s="100"/>
      <c r="E17" s="101"/>
      <c r="F17" s="101"/>
      <c r="G17" s="66"/>
      <c r="H17" s="102">
        <f t="shared" si="3"/>
      </c>
      <c r="I17" s="124"/>
      <c r="J17" s="125">
        <f t="shared" si="4"/>
      </c>
      <c r="K17" s="110"/>
      <c r="L17" s="105"/>
      <c r="M17" s="9"/>
      <c r="N17" s="134"/>
      <c r="O17" s="9"/>
      <c r="P17" s="9"/>
      <c r="Q17" s="9"/>
      <c r="R17" s="9"/>
      <c r="S17" s="9"/>
    </row>
    <row r="18" spans="1:19" ht="16.5" customHeight="1">
      <c r="A18" s="205"/>
      <c r="B18" s="47">
        <v>136</v>
      </c>
      <c r="C18" s="47">
        <v>18978</v>
      </c>
      <c r="D18" s="48">
        <v>135</v>
      </c>
      <c r="E18" s="53">
        <v>1</v>
      </c>
      <c r="F18" s="49">
        <v>278</v>
      </c>
      <c r="G18" s="116">
        <v>0</v>
      </c>
      <c r="H18" s="106">
        <f>IF((D18*2+E18+F18+G18*0.5)=0,"",(D18*2+E18+F18+G18*0.5))</f>
        <v>549</v>
      </c>
      <c r="I18" s="77">
        <v>31</v>
      </c>
      <c r="J18" s="50">
        <f>IF(H18="","",ROUND((H18/C18*100),2))</f>
        <v>2.89</v>
      </c>
      <c r="K18" s="51">
        <v>95</v>
      </c>
      <c r="L18" s="52">
        <f>IF(K18="","",ROUND((K18/B18*100),1))</f>
        <v>69.9</v>
      </c>
      <c r="M18" s="16"/>
      <c r="N18" s="134"/>
      <c r="O18" s="16"/>
      <c r="P18" s="16"/>
      <c r="Q18" s="16"/>
      <c r="R18" s="16"/>
      <c r="S18" s="16"/>
    </row>
    <row r="19" spans="1:19" s="16" customFormat="1" ht="16.5" customHeight="1">
      <c r="A19" s="200" t="s">
        <v>11</v>
      </c>
      <c r="B19" s="117">
        <v>18</v>
      </c>
      <c r="C19" s="117">
        <v>1990</v>
      </c>
      <c r="D19" s="118">
        <v>3</v>
      </c>
      <c r="E19" s="119">
        <v>0</v>
      </c>
      <c r="F19" s="119">
        <v>8</v>
      </c>
      <c r="G19" s="120">
        <v>0</v>
      </c>
      <c r="H19" s="102">
        <f t="shared" si="3"/>
        <v>14</v>
      </c>
      <c r="I19" s="121">
        <v>3</v>
      </c>
      <c r="J19" s="155">
        <f t="shared" si="4"/>
        <v>0.7</v>
      </c>
      <c r="K19" s="122">
        <v>4</v>
      </c>
      <c r="L19" s="123">
        <f aca="true" t="shared" si="5" ref="L19:L56">IF(K19="","",ROUND((K19/B19*100),1))</f>
        <v>22.2</v>
      </c>
      <c r="M19" s="9"/>
      <c r="N19" s="134"/>
      <c r="O19" s="9"/>
      <c r="P19" s="9"/>
      <c r="Q19" s="9"/>
      <c r="R19" s="9"/>
      <c r="S19" s="9"/>
    </row>
    <row r="20" spans="1:19" s="16" customFormat="1" ht="6.75" customHeight="1">
      <c r="A20" s="204"/>
      <c r="B20" s="98"/>
      <c r="C20" s="98"/>
      <c r="D20" s="100"/>
      <c r="E20" s="101"/>
      <c r="F20" s="101"/>
      <c r="G20" s="66"/>
      <c r="H20" s="102">
        <f t="shared" si="3"/>
      </c>
      <c r="I20" s="124"/>
      <c r="J20" s="125">
        <f t="shared" si="4"/>
      </c>
      <c r="K20" s="110"/>
      <c r="L20" s="105">
        <f t="shared" si="5"/>
      </c>
      <c r="M20" s="9"/>
      <c r="N20" s="134"/>
      <c r="O20" s="9"/>
      <c r="P20" s="9"/>
      <c r="Q20" s="9"/>
      <c r="R20" s="9"/>
      <c r="S20" s="9"/>
    </row>
    <row r="21" spans="1:19" ht="16.5" customHeight="1">
      <c r="A21" s="205"/>
      <c r="B21" s="47">
        <v>18</v>
      </c>
      <c r="C21" s="47">
        <v>1981</v>
      </c>
      <c r="D21" s="48">
        <v>3</v>
      </c>
      <c r="E21" s="53">
        <v>0</v>
      </c>
      <c r="F21" s="49">
        <v>9</v>
      </c>
      <c r="G21" s="116">
        <v>0</v>
      </c>
      <c r="H21" s="106">
        <f>IF((D21*2+E21+F21+G21*0.5)=0,"",(D21*2+E21+F21+G21*0.5))</f>
        <v>15</v>
      </c>
      <c r="I21" s="77">
        <v>2</v>
      </c>
      <c r="J21" s="126">
        <f>IF(H21="","",ROUND((H21/C21*100),2))</f>
        <v>0.76</v>
      </c>
      <c r="K21" s="51">
        <v>5</v>
      </c>
      <c r="L21" s="52">
        <f>IF(K21="","",ROUND((K21/B21*100),1))</f>
        <v>27.8</v>
      </c>
      <c r="M21" s="16"/>
      <c r="N21" s="134"/>
      <c r="O21" s="16"/>
      <c r="P21" s="16"/>
      <c r="Q21" s="16"/>
      <c r="R21" s="16"/>
      <c r="S21" s="16"/>
    </row>
    <row r="22" spans="1:19" s="16" customFormat="1" ht="16.5" customHeight="1">
      <c r="A22" s="200" t="s">
        <v>53</v>
      </c>
      <c r="B22" s="117">
        <v>41</v>
      </c>
      <c r="C22" s="117">
        <v>5417</v>
      </c>
      <c r="D22" s="118">
        <v>27</v>
      </c>
      <c r="E22" s="119">
        <v>0</v>
      </c>
      <c r="F22" s="119">
        <v>60</v>
      </c>
      <c r="G22" s="120">
        <v>0</v>
      </c>
      <c r="H22" s="102">
        <f t="shared" si="3"/>
        <v>114</v>
      </c>
      <c r="I22" s="121">
        <v>5</v>
      </c>
      <c r="J22" s="155">
        <f t="shared" si="4"/>
        <v>2.1</v>
      </c>
      <c r="K22" s="122">
        <v>23</v>
      </c>
      <c r="L22" s="123">
        <f t="shared" si="5"/>
        <v>56.1</v>
      </c>
      <c r="M22" s="9"/>
      <c r="N22" s="134"/>
      <c r="O22" s="9"/>
      <c r="P22" s="9"/>
      <c r="Q22" s="9"/>
      <c r="R22" s="9"/>
      <c r="S22" s="9"/>
    </row>
    <row r="23" spans="1:19" s="16" customFormat="1" ht="6.75" customHeight="1">
      <c r="A23" s="204"/>
      <c r="B23" s="98"/>
      <c r="C23" s="98"/>
      <c r="D23" s="100"/>
      <c r="E23" s="101"/>
      <c r="F23" s="101"/>
      <c r="G23" s="66"/>
      <c r="H23" s="102">
        <f t="shared" si="3"/>
      </c>
      <c r="I23" s="124"/>
      <c r="J23" s="125">
        <f t="shared" si="4"/>
      </c>
      <c r="K23" s="110"/>
      <c r="L23" s="105">
        <f t="shared" si="5"/>
      </c>
      <c r="M23" s="9"/>
      <c r="N23" s="134"/>
      <c r="O23" s="9"/>
      <c r="P23" s="9"/>
      <c r="Q23" s="9"/>
      <c r="R23" s="9"/>
      <c r="S23" s="9"/>
    </row>
    <row r="24" spans="1:19" ht="16.5" customHeight="1">
      <c r="A24" s="205"/>
      <c r="B24" s="47">
        <v>37</v>
      </c>
      <c r="C24" s="47">
        <v>5194</v>
      </c>
      <c r="D24" s="48">
        <v>23</v>
      </c>
      <c r="E24" s="53">
        <v>1</v>
      </c>
      <c r="F24" s="49">
        <v>59</v>
      </c>
      <c r="G24" s="116">
        <v>0</v>
      </c>
      <c r="H24" s="106">
        <f>IF((D24*2+E24+F24+G24*0.5)=0,"",(D24*2+E24+F24+G24*0.5))</f>
        <v>106</v>
      </c>
      <c r="I24" s="77">
        <v>7</v>
      </c>
      <c r="J24" s="50">
        <f>IF(H24="","",ROUND((H24/C24*100),2))</f>
        <v>2.04</v>
      </c>
      <c r="K24" s="51">
        <v>24</v>
      </c>
      <c r="L24" s="52">
        <f>IF(K24="","",ROUND((K24/B24*100),1))</f>
        <v>64.9</v>
      </c>
      <c r="M24" s="16"/>
      <c r="N24" s="134"/>
      <c r="O24" s="16"/>
      <c r="P24" s="16"/>
      <c r="Q24" s="16"/>
      <c r="R24" s="16"/>
      <c r="S24" s="16"/>
    </row>
    <row r="25" spans="1:19" s="16" customFormat="1" ht="16.5" customHeight="1">
      <c r="A25" s="200" t="s">
        <v>60</v>
      </c>
      <c r="B25" s="117">
        <v>107</v>
      </c>
      <c r="C25" s="117">
        <v>15667</v>
      </c>
      <c r="D25" s="118">
        <v>38</v>
      </c>
      <c r="E25" s="119">
        <v>3</v>
      </c>
      <c r="F25" s="119">
        <v>137</v>
      </c>
      <c r="G25" s="120">
        <v>1</v>
      </c>
      <c r="H25" s="102">
        <f t="shared" si="3"/>
        <v>216.5</v>
      </c>
      <c r="I25" s="121">
        <v>13.5</v>
      </c>
      <c r="J25" s="122">
        <f t="shared" si="4"/>
        <v>1.38</v>
      </c>
      <c r="K25" s="122">
        <v>48</v>
      </c>
      <c r="L25" s="123">
        <f t="shared" si="5"/>
        <v>44.9</v>
      </c>
      <c r="M25" s="9"/>
      <c r="N25" s="134"/>
      <c r="O25" s="9"/>
      <c r="P25" s="9"/>
      <c r="Q25" s="9"/>
      <c r="R25" s="9"/>
      <c r="S25" s="9"/>
    </row>
    <row r="26" spans="1:19" s="16" customFormat="1" ht="6.75" customHeight="1">
      <c r="A26" s="204"/>
      <c r="B26" s="98"/>
      <c r="C26" s="98"/>
      <c r="D26" s="100"/>
      <c r="E26" s="101"/>
      <c r="F26" s="101"/>
      <c r="G26" s="66"/>
      <c r="H26" s="102">
        <f t="shared" si="3"/>
      </c>
      <c r="I26" s="124"/>
      <c r="J26" s="125">
        <f t="shared" si="4"/>
      </c>
      <c r="K26" s="110"/>
      <c r="L26" s="105">
        <f t="shared" si="5"/>
      </c>
      <c r="M26" s="9"/>
      <c r="N26" s="133"/>
      <c r="O26" s="9"/>
      <c r="P26" s="9"/>
      <c r="Q26" s="9"/>
      <c r="R26" s="9"/>
      <c r="S26" s="9"/>
    </row>
    <row r="27" spans="1:19" ht="16.5" customHeight="1">
      <c r="A27" s="205"/>
      <c r="B27" s="47">
        <v>110</v>
      </c>
      <c r="C27" s="47">
        <v>15617</v>
      </c>
      <c r="D27" s="48">
        <v>41</v>
      </c>
      <c r="E27" s="53">
        <v>6</v>
      </c>
      <c r="F27" s="49">
        <v>121</v>
      </c>
      <c r="G27" s="116">
        <v>0</v>
      </c>
      <c r="H27" s="106">
        <f>IF((D27*2+E27+F27+G27*0.5)=0,"",(D27*2+E27+F27+G27*0.5))</f>
        <v>209</v>
      </c>
      <c r="I27" s="77">
        <v>15</v>
      </c>
      <c r="J27" s="50">
        <f>IF(H27="","",ROUND((H27/C27*100),2))</f>
        <v>1.34</v>
      </c>
      <c r="K27" s="51">
        <v>50</v>
      </c>
      <c r="L27" s="52">
        <f>IF(K27="","",ROUND((K27/B27*100),1))</f>
        <v>45.5</v>
      </c>
      <c r="M27" s="16"/>
      <c r="N27" s="133"/>
      <c r="O27" s="16"/>
      <c r="P27" s="16"/>
      <c r="Q27" s="16"/>
      <c r="R27" s="16"/>
      <c r="S27" s="16"/>
    </row>
    <row r="28" spans="1:19" s="16" customFormat="1" ht="16.5" customHeight="1">
      <c r="A28" s="200" t="s">
        <v>59</v>
      </c>
      <c r="B28" s="117">
        <v>10</v>
      </c>
      <c r="C28" s="117">
        <v>4954</v>
      </c>
      <c r="D28" s="118">
        <v>22</v>
      </c>
      <c r="E28" s="119">
        <v>0</v>
      </c>
      <c r="F28" s="119">
        <v>33</v>
      </c>
      <c r="G28" s="120">
        <v>0</v>
      </c>
      <c r="H28" s="102">
        <f t="shared" si="3"/>
        <v>77</v>
      </c>
      <c r="I28" s="121">
        <v>0</v>
      </c>
      <c r="J28" s="127">
        <f t="shared" si="4"/>
        <v>1.55</v>
      </c>
      <c r="K28" s="122">
        <v>5</v>
      </c>
      <c r="L28" s="123">
        <f t="shared" si="5"/>
        <v>50</v>
      </c>
      <c r="M28" s="9"/>
      <c r="N28" s="20"/>
      <c r="O28" s="9"/>
      <c r="P28" s="9"/>
      <c r="Q28" s="9"/>
      <c r="R28" s="9"/>
      <c r="S28" s="9"/>
    </row>
    <row r="29" spans="1:19" s="16" customFormat="1" ht="6.75" customHeight="1">
      <c r="A29" s="204"/>
      <c r="B29" s="98"/>
      <c r="C29" s="98"/>
      <c r="D29" s="100"/>
      <c r="E29" s="101"/>
      <c r="F29" s="101"/>
      <c r="G29" s="66"/>
      <c r="H29" s="102">
        <f t="shared" si="3"/>
      </c>
      <c r="I29" s="124"/>
      <c r="J29" s="125">
        <f t="shared" si="4"/>
      </c>
      <c r="K29" s="110"/>
      <c r="L29" s="105">
        <f t="shared" si="5"/>
      </c>
      <c r="M29" s="9"/>
      <c r="N29" s="129"/>
      <c r="O29" s="9"/>
      <c r="P29" s="9"/>
      <c r="Q29" s="9"/>
      <c r="R29" s="9"/>
      <c r="S29" s="9"/>
    </row>
    <row r="30" spans="1:19" ht="16.5" customHeight="1">
      <c r="A30" s="205"/>
      <c r="B30" s="47">
        <v>11</v>
      </c>
      <c r="C30" s="47">
        <v>5374</v>
      </c>
      <c r="D30" s="48">
        <v>24</v>
      </c>
      <c r="E30" s="53">
        <v>0</v>
      </c>
      <c r="F30" s="49">
        <v>40</v>
      </c>
      <c r="G30" s="116">
        <v>0</v>
      </c>
      <c r="H30" s="106">
        <f>IF((D30*2+E30+F30+G30*0.5)=0,"",(D30*2+E30+F30+G30*0.5))</f>
        <v>88</v>
      </c>
      <c r="I30" s="77">
        <v>3</v>
      </c>
      <c r="J30" s="50">
        <f>IF(H30="","",ROUND((H30/C30*100),2))</f>
        <v>1.64</v>
      </c>
      <c r="K30" s="51">
        <v>4</v>
      </c>
      <c r="L30" s="52">
        <f>IF(K30="","",ROUND((K30/B30*100),1))</f>
        <v>36.4</v>
      </c>
      <c r="M30" s="16"/>
      <c r="N30" s="129"/>
      <c r="O30" s="16"/>
      <c r="P30" s="16"/>
      <c r="Q30" s="16"/>
      <c r="R30" s="16"/>
      <c r="S30" s="16"/>
    </row>
    <row r="31" spans="1:19" s="16" customFormat="1" ht="16.5" customHeight="1">
      <c r="A31" s="200" t="s">
        <v>66</v>
      </c>
      <c r="B31" s="117">
        <v>3</v>
      </c>
      <c r="C31" s="117">
        <v>241</v>
      </c>
      <c r="D31" s="118">
        <v>0</v>
      </c>
      <c r="E31" s="119">
        <v>0</v>
      </c>
      <c r="F31" s="119">
        <v>0</v>
      </c>
      <c r="G31" s="120">
        <v>0</v>
      </c>
      <c r="H31" s="102">
        <v>0</v>
      </c>
      <c r="I31" s="121">
        <v>0</v>
      </c>
      <c r="J31" s="155">
        <f t="shared" si="4"/>
        <v>0</v>
      </c>
      <c r="K31" s="122">
        <v>0</v>
      </c>
      <c r="L31" s="123">
        <f t="shared" si="5"/>
        <v>0</v>
      </c>
      <c r="M31" s="9"/>
      <c r="N31" s="129"/>
      <c r="O31" s="9"/>
      <c r="P31" s="9"/>
      <c r="Q31" s="9"/>
      <c r="R31" s="9"/>
      <c r="S31" s="9"/>
    </row>
    <row r="32" spans="1:19" s="16" customFormat="1" ht="6.75" customHeight="1">
      <c r="A32" s="204"/>
      <c r="B32" s="98"/>
      <c r="C32" s="98"/>
      <c r="D32" s="100"/>
      <c r="E32" s="101"/>
      <c r="F32" s="101"/>
      <c r="G32" s="66"/>
      <c r="H32" s="102">
        <f>IF((D32*2+E32+F32+G32*0.5)=0,"",(D32*2+E32+F32+G32*0.5))</f>
      </c>
      <c r="I32" s="124"/>
      <c r="J32" s="125">
        <f t="shared" si="4"/>
      </c>
      <c r="K32" s="110"/>
      <c r="L32" s="105">
        <f t="shared" si="5"/>
      </c>
      <c r="M32" s="9"/>
      <c r="N32" s="129"/>
      <c r="O32" s="9"/>
      <c r="P32" s="9"/>
      <c r="Q32" s="9"/>
      <c r="R32" s="9"/>
      <c r="S32" s="9"/>
    </row>
    <row r="33" spans="1:19" ht="16.5" customHeight="1">
      <c r="A33" s="205"/>
      <c r="B33" s="47">
        <v>4</v>
      </c>
      <c r="C33" s="47">
        <v>302</v>
      </c>
      <c r="D33" s="149">
        <v>0</v>
      </c>
      <c r="E33" s="53">
        <v>0</v>
      </c>
      <c r="F33" s="53">
        <v>0</v>
      </c>
      <c r="G33" s="116">
        <v>0</v>
      </c>
      <c r="H33" s="151">
        <v>0</v>
      </c>
      <c r="I33" s="140">
        <v>0</v>
      </c>
      <c r="J33" s="126">
        <f>IF(H33="","",ROUND((H33/C33*100),2))</f>
        <v>0</v>
      </c>
      <c r="K33" s="152">
        <v>0</v>
      </c>
      <c r="L33" s="153">
        <f>IF(K33="","",ROUND((K33/B33*100),1))</f>
        <v>0</v>
      </c>
      <c r="M33" s="16"/>
      <c r="N33" s="129"/>
      <c r="O33" s="16"/>
      <c r="P33" s="16"/>
      <c r="Q33" s="16"/>
      <c r="R33" s="16"/>
      <c r="S33" s="16"/>
    </row>
    <row r="34" spans="1:19" s="16" customFormat="1" ht="16.5" customHeight="1">
      <c r="A34" s="200" t="s">
        <v>54</v>
      </c>
      <c r="B34" s="117">
        <v>17</v>
      </c>
      <c r="C34" s="117">
        <v>2491</v>
      </c>
      <c r="D34" s="118">
        <v>10</v>
      </c>
      <c r="E34" s="119">
        <v>2</v>
      </c>
      <c r="F34" s="119">
        <v>19</v>
      </c>
      <c r="G34" s="120">
        <v>0</v>
      </c>
      <c r="H34" s="102">
        <f aca="true" t="shared" si="6" ref="H34:H45">IF((D34*2+E34+F34+G34*0.5)=0,"",(D34*2+E34+F34+G34*0.5))</f>
        <v>41</v>
      </c>
      <c r="I34" s="121">
        <v>2</v>
      </c>
      <c r="J34" s="127">
        <f t="shared" si="4"/>
        <v>1.65</v>
      </c>
      <c r="K34" s="122">
        <v>8</v>
      </c>
      <c r="L34" s="123">
        <f t="shared" si="5"/>
        <v>47.1</v>
      </c>
      <c r="M34" s="9"/>
      <c r="N34" s="129"/>
      <c r="O34" s="9"/>
      <c r="P34" s="9"/>
      <c r="Q34" s="9"/>
      <c r="R34" s="9"/>
      <c r="S34" s="9"/>
    </row>
    <row r="35" spans="1:19" s="16" customFormat="1" ht="6.75" customHeight="1">
      <c r="A35" s="204"/>
      <c r="B35" s="98"/>
      <c r="C35" s="98"/>
      <c r="D35" s="100"/>
      <c r="E35" s="101"/>
      <c r="F35" s="101"/>
      <c r="G35" s="66"/>
      <c r="H35" s="102">
        <f t="shared" si="6"/>
      </c>
      <c r="I35" s="124"/>
      <c r="J35" s="125">
        <f t="shared" si="4"/>
      </c>
      <c r="K35" s="110"/>
      <c r="L35" s="105">
        <f t="shared" si="5"/>
      </c>
      <c r="M35" s="9"/>
      <c r="N35" s="131"/>
      <c r="O35" s="9"/>
      <c r="P35" s="9"/>
      <c r="Q35" s="9"/>
      <c r="R35" s="9"/>
      <c r="S35" s="9"/>
    </row>
    <row r="36" spans="1:19" ht="16.5" customHeight="1">
      <c r="A36" s="205"/>
      <c r="B36" s="47">
        <v>11</v>
      </c>
      <c r="C36" s="47">
        <v>1890</v>
      </c>
      <c r="D36" s="48">
        <v>6</v>
      </c>
      <c r="E36" s="53">
        <v>0</v>
      </c>
      <c r="F36" s="49">
        <v>13</v>
      </c>
      <c r="G36" s="148">
        <v>0</v>
      </c>
      <c r="H36" s="106">
        <f t="shared" si="6"/>
        <v>25</v>
      </c>
      <c r="I36" s="150">
        <v>0</v>
      </c>
      <c r="J36" s="50">
        <f>IF(H36="","",ROUND((H36/C36*100),2))</f>
        <v>1.32</v>
      </c>
      <c r="K36" s="51">
        <v>3</v>
      </c>
      <c r="L36" s="52">
        <f>IF(K36="","",ROUND((K36/B36*100),1))</f>
        <v>27.3</v>
      </c>
      <c r="M36" s="16"/>
      <c r="N36" s="129"/>
      <c r="O36" s="16"/>
      <c r="P36" s="16"/>
      <c r="Q36" s="16"/>
      <c r="R36" s="16"/>
      <c r="S36" s="16"/>
    </row>
    <row r="37" spans="1:19" s="16" customFormat="1" ht="16.5" customHeight="1">
      <c r="A37" s="203" t="s">
        <v>67</v>
      </c>
      <c r="B37" s="117">
        <v>38</v>
      </c>
      <c r="C37" s="117">
        <v>4788</v>
      </c>
      <c r="D37" s="118">
        <v>11</v>
      </c>
      <c r="E37" s="119">
        <v>9</v>
      </c>
      <c r="F37" s="119">
        <v>32</v>
      </c>
      <c r="G37" s="120">
        <v>5</v>
      </c>
      <c r="H37" s="102">
        <f t="shared" si="6"/>
        <v>65.5</v>
      </c>
      <c r="I37" s="121">
        <v>7.5</v>
      </c>
      <c r="J37" s="127">
        <f t="shared" si="4"/>
        <v>1.37</v>
      </c>
      <c r="K37" s="122">
        <v>19</v>
      </c>
      <c r="L37" s="123">
        <f t="shared" si="5"/>
        <v>50</v>
      </c>
      <c r="M37" s="9"/>
      <c r="N37" s="129"/>
      <c r="O37" s="9"/>
      <c r="P37" s="9"/>
      <c r="Q37" s="9"/>
      <c r="R37" s="9"/>
      <c r="S37" s="9"/>
    </row>
    <row r="38" spans="1:19" s="16" customFormat="1" ht="6.75" customHeight="1">
      <c r="A38" s="206"/>
      <c r="B38" s="98"/>
      <c r="C38" s="98"/>
      <c r="D38" s="100"/>
      <c r="E38" s="101"/>
      <c r="F38" s="101"/>
      <c r="G38" s="66"/>
      <c r="H38" s="102">
        <f t="shared" si="6"/>
      </c>
      <c r="I38" s="128"/>
      <c r="J38" s="125">
        <f t="shared" si="4"/>
      </c>
      <c r="K38" s="110"/>
      <c r="L38" s="105">
        <f t="shared" si="5"/>
      </c>
      <c r="M38" s="9"/>
      <c r="N38" s="129"/>
      <c r="O38" s="9"/>
      <c r="P38" s="9"/>
      <c r="Q38" s="9"/>
      <c r="R38" s="9"/>
      <c r="S38" s="9"/>
    </row>
    <row r="39" spans="1:19" ht="16.5" customHeight="1">
      <c r="A39" s="206"/>
      <c r="B39" s="47">
        <v>33</v>
      </c>
      <c r="C39" s="47">
        <v>3800</v>
      </c>
      <c r="D39" s="48">
        <v>11</v>
      </c>
      <c r="E39" s="53">
        <v>6</v>
      </c>
      <c r="F39" s="49">
        <v>29</v>
      </c>
      <c r="G39" s="116">
        <v>1</v>
      </c>
      <c r="H39" s="106">
        <f t="shared" si="6"/>
        <v>57.5</v>
      </c>
      <c r="I39" s="140">
        <v>15</v>
      </c>
      <c r="J39" s="50">
        <f>IF(H39="","",ROUND((H39/C39*100),2))</f>
        <v>1.51</v>
      </c>
      <c r="K39" s="51">
        <v>18</v>
      </c>
      <c r="L39" s="52">
        <f>IF(K39="","",ROUND((K39/B39*100),1))</f>
        <v>54.5</v>
      </c>
      <c r="M39" s="16"/>
      <c r="N39" s="129"/>
      <c r="O39" s="16"/>
      <c r="P39" s="16"/>
      <c r="Q39" s="16"/>
      <c r="R39" s="16"/>
      <c r="S39" s="16"/>
    </row>
    <row r="40" spans="1:19" s="16" customFormat="1" ht="16.5" customHeight="1">
      <c r="A40" s="203" t="s">
        <v>55</v>
      </c>
      <c r="B40" s="117">
        <v>28</v>
      </c>
      <c r="C40" s="117">
        <v>4546</v>
      </c>
      <c r="D40" s="118">
        <v>18</v>
      </c>
      <c r="E40" s="119">
        <v>3</v>
      </c>
      <c r="F40" s="119">
        <v>40</v>
      </c>
      <c r="G40" s="120">
        <v>1</v>
      </c>
      <c r="H40" s="102">
        <f t="shared" si="6"/>
        <v>79.5</v>
      </c>
      <c r="I40" s="121">
        <v>16</v>
      </c>
      <c r="J40" s="122">
        <f t="shared" si="4"/>
        <v>1.75</v>
      </c>
      <c r="K40" s="122">
        <v>11</v>
      </c>
      <c r="L40" s="123">
        <f t="shared" si="5"/>
        <v>39.3</v>
      </c>
      <c r="M40" s="9"/>
      <c r="N40" s="129"/>
      <c r="O40" s="9"/>
      <c r="P40" s="9"/>
      <c r="Q40" s="9"/>
      <c r="R40" s="9"/>
      <c r="S40" s="9"/>
    </row>
    <row r="41" spans="1:19" s="16" customFormat="1" ht="6.75" customHeight="1">
      <c r="A41" s="206"/>
      <c r="B41" s="98"/>
      <c r="C41" s="98"/>
      <c r="D41" s="100"/>
      <c r="E41" s="101"/>
      <c r="F41" s="101"/>
      <c r="G41" s="66"/>
      <c r="H41" s="102">
        <f t="shared" si="6"/>
      </c>
      <c r="I41" s="124"/>
      <c r="J41" s="125">
        <f t="shared" si="4"/>
      </c>
      <c r="K41" s="110"/>
      <c r="L41" s="105">
        <f t="shared" si="5"/>
      </c>
      <c r="M41" s="9"/>
      <c r="N41" s="129"/>
      <c r="O41" s="9"/>
      <c r="P41" s="9"/>
      <c r="Q41" s="9"/>
      <c r="R41" s="9"/>
      <c r="S41" s="9"/>
    </row>
    <row r="42" spans="1:19" ht="16.5" customHeight="1">
      <c r="A42" s="207"/>
      <c r="B42" s="47">
        <v>26</v>
      </c>
      <c r="C42" s="47">
        <v>4539</v>
      </c>
      <c r="D42" s="48">
        <v>18</v>
      </c>
      <c r="E42" s="53">
        <v>3</v>
      </c>
      <c r="F42" s="49">
        <v>33</v>
      </c>
      <c r="G42" s="116">
        <v>0</v>
      </c>
      <c r="H42" s="106">
        <f t="shared" si="6"/>
        <v>72</v>
      </c>
      <c r="I42" s="77">
        <v>4</v>
      </c>
      <c r="J42" s="50">
        <f>IF(H42="","",ROUND((H42/C42*100),2))</f>
        <v>1.59</v>
      </c>
      <c r="K42" s="51">
        <v>10</v>
      </c>
      <c r="L42" s="52">
        <f>IF(K42="","",ROUND((K42/B42*100),1))</f>
        <v>38.5</v>
      </c>
      <c r="M42" s="16"/>
      <c r="N42" s="129"/>
      <c r="O42" s="16"/>
      <c r="P42" s="16"/>
      <c r="Q42" s="16"/>
      <c r="R42" s="16"/>
      <c r="S42" s="16"/>
    </row>
    <row r="43" spans="1:19" s="16" customFormat="1" ht="16.5" customHeight="1">
      <c r="A43" s="200" t="s">
        <v>12</v>
      </c>
      <c r="B43" s="117">
        <v>17</v>
      </c>
      <c r="C43" s="117">
        <v>1799</v>
      </c>
      <c r="D43" s="118">
        <v>11</v>
      </c>
      <c r="E43" s="119">
        <v>0</v>
      </c>
      <c r="F43" s="119">
        <v>10</v>
      </c>
      <c r="G43" s="120">
        <v>0</v>
      </c>
      <c r="H43" s="102">
        <f t="shared" si="6"/>
        <v>32</v>
      </c>
      <c r="I43" s="121">
        <v>0</v>
      </c>
      <c r="J43" s="122">
        <f t="shared" si="4"/>
        <v>1.78</v>
      </c>
      <c r="K43" s="122">
        <v>10</v>
      </c>
      <c r="L43" s="123">
        <f t="shared" si="5"/>
        <v>58.8</v>
      </c>
      <c r="M43" s="9"/>
      <c r="N43" s="132"/>
      <c r="O43" s="9"/>
      <c r="P43" s="9"/>
      <c r="Q43" s="9"/>
      <c r="R43" s="9"/>
      <c r="S43" s="9"/>
    </row>
    <row r="44" spans="1:19" s="16" customFormat="1" ht="6.75" customHeight="1">
      <c r="A44" s="204"/>
      <c r="B44" s="98"/>
      <c r="C44" s="98"/>
      <c r="D44" s="100"/>
      <c r="E44" s="101"/>
      <c r="F44" s="101"/>
      <c r="G44" s="66"/>
      <c r="H44" s="102">
        <f t="shared" si="6"/>
      </c>
      <c r="I44" s="124"/>
      <c r="J44" s="125">
        <f t="shared" si="4"/>
      </c>
      <c r="K44" s="110"/>
      <c r="L44" s="105">
        <f t="shared" si="5"/>
      </c>
      <c r="M44" s="9"/>
      <c r="N44" s="131"/>
      <c r="O44" s="9"/>
      <c r="P44" s="9"/>
      <c r="Q44" s="9"/>
      <c r="R44" s="9"/>
      <c r="S44" s="9"/>
    </row>
    <row r="45" spans="1:19" ht="16.5" customHeight="1">
      <c r="A45" s="205"/>
      <c r="B45" s="29">
        <v>20</v>
      </c>
      <c r="C45" s="29">
        <v>1980</v>
      </c>
      <c r="D45" s="33">
        <v>13</v>
      </c>
      <c r="E45" s="62">
        <v>0</v>
      </c>
      <c r="F45" s="30">
        <v>12</v>
      </c>
      <c r="G45" s="79">
        <v>0</v>
      </c>
      <c r="H45" s="80">
        <f t="shared" si="6"/>
        <v>38</v>
      </c>
      <c r="I45" s="144">
        <v>0</v>
      </c>
      <c r="J45" s="32">
        <f>IF(H45="","",ROUND((H45/C45*100),2))</f>
        <v>1.92</v>
      </c>
      <c r="K45" s="44">
        <v>12</v>
      </c>
      <c r="L45" s="34">
        <f>IF(K45="","",ROUND((K45/B45*100),1))</f>
        <v>60</v>
      </c>
      <c r="M45" s="16"/>
      <c r="N45" s="130"/>
      <c r="O45" s="16"/>
      <c r="P45" s="16"/>
      <c r="Q45" s="16"/>
      <c r="R45" s="16"/>
      <c r="S45" s="16"/>
    </row>
    <row r="46" spans="1:19" ht="16.5" customHeight="1">
      <c r="A46" s="162" t="s">
        <v>52</v>
      </c>
      <c r="B46" s="117">
        <v>195</v>
      </c>
      <c r="C46" s="117">
        <v>26615</v>
      </c>
      <c r="D46" s="118">
        <v>154</v>
      </c>
      <c r="E46" s="119">
        <v>23</v>
      </c>
      <c r="F46" s="119">
        <v>356</v>
      </c>
      <c r="G46" s="120">
        <v>12</v>
      </c>
      <c r="H46" s="102">
        <f aca="true" t="shared" si="7" ref="H46:H53">IF((D46*2+E46+F46+G46*0.5)=0,"",(D46*2+E46+F46+G46*0.5))</f>
        <v>693</v>
      </c>
      <c r="I46" s="121">
        <v>76.5</v>
      </c>
      <c r="J46" s="155">
        <f aca="true" t="shared" si="8" ref="J46:J53">IF(H46="","",ROUND((H46/C46*100),2))</f>
        <v>2.6</v>
      </c>
      <c r="K46" s="122">
        <v>142</v>
      </c>
      <c r="L46" s="123">
        <f aca="true" t="shared" si="9" ref="L46:L53">IF(K46="","",ROUND((K46/B46*100),1))</f>
        <v>72.8</v>
      </c>
      <c r="M46" s="16"/>
      <c r="N46" s="130"/>
      <c r="O46" s="16"/>
      <c r="P46" s="16"/>
      <c r="Q46" s="16"/>
      <c r="R46" s="16"/>
      <c r="S46" s="16"/>
    </row>
    <row r="47" spans="1:19" ht="6.75" customHeight="1">
      <c r="A47" s="163"/>
      <c r="B47" s="98"/>
      <c r="C47" s="98"/>
      <c r="D47" s="100"/>
      <c r="E47" s="101"/>
      <c r="F47" s="101"/>
      <c r="G47" s="66"/>
      <c r="H47" s="102">
        <f t="shared" si="7"/>
      </c>
      <c r="I47" s="124"/>
      <c r="J47" s="125">
        <f t="shared" si="8"/>
      </c>
      <c r="K47" s="110"/>
      <c r="L47" s="105">
        <f t="shared" si="9"/>
      </c>
      <c r="M47" s="16"/>
      <c r="N47" s="130"/>
      <c r="O47" s="16"/>
      <c r="P47" s="16"/>
      <c r="Q47" s="16"/>
      <c r="R47" s="16"/>
      <c r="S47" s="16"/>
    </row>
    <row r="48" spans="1:19" ht="16.5" customHeight="1">
      <c r="A48" s="164"/>
      <c r="B48" s="29">
        <v>190</v>
      </c>
      <c r="C48" s="29">
        <v>25624</v>
      </c>
      <c r="D48" s="33">
        <v>151</v>
      </c>
      <c r="E48" s="62">
        <v>16</v>
      </c>
      <c r="F48" s="30">
        <v>325</v>
      </c>
      <c r="G48" s="79">
        <v>13</v>
      </c>
      <c r="H48" s="80">
        <f>IF((D48*2+E48+F48+G48*0.5)=0,"",(D48*2+E48+F48+G48*0.5))</f>
        <v>649.5</v>
      </c>
      <c r="I48" s="78">
        <v>67</v>
      </c>
      <c r="J48" s="32">
        <f>IF(H48="","",ROUND((H48/C48*100),2))</f>
        <v>2.53</v>
      </c>
      <c r="K48" s="44">
        <v>129</v>
      </c>
      <c r="L48" s="34">
        <f>IF(K48="","",ROUND((K48/B48*100),1))</f>
        <v>67.9</v>
      </c>
      <c r="M48" s="16"/>
      <c r="N48" s="130"/>
      <c r="O48" s="16"/>
      <c r="P48" s="16"/>
      <c r="Q48" s="16"/>
      <c r="R48" s="16"/>
      <c r="S48" s="16"/>
    </row>
    <row r="49" spans="1:19" ht="16.5" customHeight="1">
      <c r="A49" s="200" t="s">
        <v>13</v>
      </c>
      <c r="B49" s="117">
        <v>16</v>
      </c>
      <c r="C49" s="117">
        <v>5559</v>
      </c>
      <c r="D49" s="118">
        <v>18</v>
      </c>
      <c r="E49" s="119">
        <v>1</v>
      </c>
      <c r="F49" s="119">
        <v>56</v>
      </c>
      <c r="G49" s="120">
        <v>0</v>
      </c>
      <c r="H49" s="102">
        <f t="shared" si="7"/>
        <v>93</v>
      </c>
      <c r="I49" s="121">
        <v>4</v>
      </c>
      <c r="J49" s="122">
        <f t="shared" si="8"/>
        <v>1.67</v>
      </c>
      <c r="K49" s="122">
        <v>9</v>
      </c>
      <c r="L49" s="123">
        <f t="shared" si="9"/>
        <v>56.3</v>
      </c>
      <c r="M49" s="16"/>
      <c r="N49" s="130"/>
      <c r="O49" s="16"/>
      <c r="P49" s="16"/>
      <c r="Q49" s="16"/>
      <c r="R49" s="16"/>
      <c r="S49" s="16"/>
    </row>
    <row r="50" spans="1:19" ht="6.75" customHeight="1">
      <c r="A50" s="204"/>
      <c r="B50" s="98"/>
      <c r="C50" s="98"/>
      <c r="D50" s="100"/>
      <c r="E50" s="101"/>
      <c r="F50" s="101"/>
      <c r="G50" s="66"/>
      <c r="H50" s="102">
        <f t="shared" si="7"/>
      </c>
      <c r="I50" s="124"/>
      <c r="J50" s="125">
        <f t="shared" si="8"/>
      </c>
      <c r="K50" s="110"/>
      <c r="L50" s="105">
        <f t="shared" si="9"/>
      </c>
      <c r="M50" s="16"/>
      <c r="N50" s="130"/>
      <c r="O50" s="16"/>
      <c r="P50" s="16"/>
      <c r="Q50" s="16"/>
      <c r="R50" s="16"/>
      <c r="S50" s="16"/>
    </row>
    <row r="51" spans="1:19" ht="16.5" customHeight="1">
      <c r="A51" s="205"/>
      <c r="B51" s="29">
        <v>14</v>
      </c>
      <c r="C51" s="29">
        <v>5337</v>
      </c>
      <c r="D51" s="33">
        <v>21</v>
      </c>
      <c r="E51" s="62">
        <v>0</v>
      </c>
      <c r="F51" s="30">
        <v>46</v>
      </c>
      <c r="G51" s="79">
        <v>0</v>
      </c>
      <c r="H51" s="80">
        <f>IF((D51*2+E51+F51+G51*0.5)=0,"",(D51*2+E51+F51+G51*0.5))</f>
        <v>88</v>
      </c>
      <c r="I51" s="78">
        <v>3</v>
      </c>
      <c r="J51" s="32">
        <f>IF(H51="","",ROUND((H51/C51*100),2))</f>
        <v>1.65</v>
      </c>
      <c r="K51" s="44">
        <v>7</v>
      </c>
      <c r="L51" s="34">
        <f>IF(K51="","",ROUND((K51/B51*100),1))</f>
        <v>50</v>
      </c>
      <c r="M51" s="16"/>
      <c r="N51" s="130"/>
      <c r="O51" s="16"/>
      <c r="P51" s="16"/>
      <c r="Q51" s="16"/>
      <c r="R51" s="16"/>
      <c r="S51" s="16"/>
    </row>
    <row r="52" spans="1:19" ht="16.5" customHeight="1">
      <c r="A52" s="200" t="s">
        <v>14</v>
      </c>
      <c r="B52" s="117">
        <v>45</v>
      </c>
      <c r="C52" s="117">
        <v>5782</v>
      </c>
      <c r="D52" s="118">
        <v>25</v>
      </c>
      <c r="E52" s="119">
        <v>3</v>
      </c>
      <c r="F52" s="119">
        <v>64</v>
      </c>
      <c r="G52" s="120">
        <v>0</v>
      </c>
      <c r="H52" s="102">
        <f t="shared" si="7"/>
        <v>117</v>
      </c>
      <c r="I52" s="121">
        <v>11</v>
      </c>
      <c r="J52" s="122">
        <f t="shared" si="8"/>
        <v>2.02</v>
      </c>
      <c r="K52" s="122">
        <v>29</v>
      </c>
      <c r="L52" s="123">
        <f t="shared" si="9"/>
        <v>64.4</v>
      </c>
      <c r="M52" s="16"/>
      <c r="N52" s="130"/>
      <c r="O52" s="16"/>
      <c r="P52" s="16"/>
      <c r="Q52" s="16"/>
      <c r="R52" s="16"/>
      <c r="S52" s="16"/>
    </row>
    <row r="53" spans="1:19" ht="6.75" customHeight="1">
      <c r="A53" s="204"/>
      <c r="B53" s="98"/>
      <c r="C53" s="98"/>
      <c r="D53" s="100"/>
      <c r="E53" s="101"/>
      <c r="F53" s="101"/>
      <c r="G53" s="66"/>
      <c r="H53" s="102">
        <f t="shared" si="7"/>
      </c>
      <c r="I53" s="124"/>
      <c r="J53" s="125">
        <f t="shared" si="8"/>
      </c>
      <c r="K53" s="110"/>
      <c r="L53" s="105">
        <f t="shared" si="9"/>
      </c>
      <c r="M53" s="16"/>
      <c r="N53" s="130"/>
      <c r="O53" s="16"/>
      <c r="P53" s="16"/>
      <c r="Q53" s="16"/>
      <c r="R53" s="16"/>
      <c r="S53" s="16"/>
    </row>
    <row r="54" spans="1:19" ht="16.5" customHeight="1">
      <c r="A54" s="205"/>
      <c r="B54" s="29">
        <v>48</v>
      </c>
      <c r="C54" s="29">
        <v>6224</v>
      </c>
      <c r="D54" s="33">
        <v>27</v>
      </c>
      <c r="E54" s="62">
        <v>0</v>
      </c>
      <c r="F54" s="30">
        <v>78</v>
      </c>
      <c r="G54" s="79">
        <v>0</v>
      </c>
      <c r="H54" s="80">
        <f>IF((D54*2+E54+F54+G54*0.5)=0,"",(D54*2+E54+F54+G54*0.5))</f>
        <v>132</v>
      </c>
      <c r="I54" s="78">
        <v>14</v>
      </c>
      <c r="J54" s="32">
        <f>IF(H54="","",ROUND((H54/C54*100),2))</f>
        <v>2.12</v>
      </c>
      <c r="K54" s="44">
        <v>33</v>
      </c>
      <c r="L54" s="34">
        <f>IF(K54="","",ROUND((K54/B54*100),1))</f>
        <v>68.8</v>
      </c>
      <c r="M54" s="16"/>
      <c r="N54" s="130"/>
      <c r="O54" s="16"/>
      <c r="P54" s="16"/>
      <c r="Q54" s="16"/>
      <c r="R54" s="16"/>
      <c r="S54" s="16"/>
    </row>
    <row r="55" spans="1:12" ht="16.5" customHeight="1">
      <c r="A55" s="200" t="s">
        <v>15</v>
      </c>
      <c r="B55" s="54">
        <v>6</v>
      </c>
      <c r="C55" s="54">
        <v>674</v>
      </c>
      <c r="D55" s="55">
        <v>1</v>
      </c>
      <c r="E55" s="56">
        <v>1</v>
      </c>
      <c r="F55" s="56">
        <v>7</v>
      </c>
      <c r="G55" s="67">
        <v>0</v>
      </c>
      <c r="H55" s="76">
        <f>IF((D55*2+E55+F55+G55*0.5)=0,"",(D55*2+E55+F55+G55*0.5))</f>
        <v>10</v>
      </c>
      <c r="I55" s="75">
        <v>0</v>
      </c>
      <c r="J55" s="156">
        <f t="shared" si="4"/>
        <v>1.48</v>
      </c>
      <c r="K55" s="58">
        <v>4</v>
      </c>
      <c r="L55" s="59">
        <f t="shared" si="5"/>
        <v>66.7</v>
      </c>
    </row>
    <row r="56" spans="1:12" ht="6.75" customHeight="1">
      <c r="A56" s="204"/>
      <c r="B56" s="35"/>
      <c r="C56" s="35"/>
      <c r="D56" s="39"/>
      <c r="E56" s="37"/>
      <c r="F56" s="37"/>
      <c r="G56" s="36"/>
      <c r="H56" s="76">
        <f>IF((D56*2+E56+F56+G56*0.5)=0,"",(D56*2+E56+F56+G56*0.5))</f>
      </c>
      <c r="I56" s="68"/>
      <c r="J56" s="41">
        <f t="shared" si="4"/>
      </c>
      <c r="K56" s="40"/>
      <c r="L56" s="60">
        <f t="shared" si="5"/>
      </c>
    </row>
    <row r="57" spans="1:19" ht="16.5" customHeight="1">
      <c r="A57" s="205"/>
      <c r="B57" s="29">
        <v>5</v>
      </c>
      <c r="C57" s="29">
        <v>628</v>
      </c>
      <c r="D57" s="63">
        <v>0</v>
      </c>
      <c r="E57" s="62">
        <v>1</v>
      </c>
      <c r="F57" s="30">
        <v>4</v>
      </c>
      <c r="G57" s="79">
        <v>0</v>
      </c>
      <c r="H57" s="80">
        <f>IF((D57*2+E57+F57+G57*0.5)=0,"",(D57*2+E57+F57+G57*0.5))</f>
        <v>5</v>
      </c>
      <c r="I57" s="141">
        <v>0</v>
      </c>
      <c r="J57" s="65">
        <f>IF(H57="","",ROUND((H57/C57*100),2))</f>
        <v>0.8</v>
      </c>
      <c r="K57" s="44">
        <v>3</v>
      </c>
      <c r="L57" s="34">
        <f>IF(K57="","",ROUND((K57/B57*100),1))</f>
        <v>60</v>
      </c>
      <c r="M57" s="16"/>
      <c r="N57" s="16"/>
      <c r="O57" s="16"/>
      <c r="P57" s="16"/>
      <c r="Q57" s="16"/>
      <c r="R57" s="16"/>
      <c r="S57" s="16"/>
    </row>
    <row r="58" spans="1:9" ht="15" customHeight="1">
      <c r="A58" s="27" t="s">
        <v>39</v>
      </c>
      <c r="B58" s="21" t="s">
        <v>8</v>
      </c>
      <c r="C58" s="24"/>
      <c r="D58" s="25"/>
      <c r="E58" s="25"/>
      <c r="F58" s="24"/>
      <c r="G58" s="25"/>
      <c r="H58" s="25"/>
      <c r="I58" s="25"/>
    </row>
    <row r="59" spans="1:9" ht="15" customHeight="1">
      <c r="A59" s="22"/>
      <c r="B59" s="23" t="s">
        <v>65</v>
      </c>
      <c r="C59" s="24"/>
      <c r="D59" s="25"/>
      <c r="E59" s="25"/>
      <c r="F59" s="24"/>
      <c r="G59" s="25"/>
      <c r="H59" s="25"/>
      <c r="I59" s="25"/>
    </row>
    <row r="60" ht="18.75" customHeight="1">
      <c r="A60" s="9" t="s">
        <v>3</v>
      </c>
    </row>
    <row r="61" spans="1:16" ht="18" customHeight="1">
      <c r="A61" s="186" t="s">
        <v>18</v>
      </c>
      <c r="B61" s="3" t="s">
        <v>37</v>
      </c>
      <c r="C61" s="166" t="s">
        <v>7</v>
      </c>
      <c r="D61" s="167"/>
      <c r="E61" s="167"/>
      <c r="F61" s="167"/>
      <c r="G61" s="167"/>
      <c r="H61" s="166" t="s">
        <v>19</v>
      </c>
      <c r="I61" s="167"/>
      <c r="J61" s="167"/>
      <c r="K61" s="167"/>
      <c r="L61" s="167"/>
      <c r="M61" s="166" t="s">
        <v>20</v>
      </c>
      <c r="N61" s="167"/>
      <c r="O61" s="167"/>
      <c r="P61" s="168"/>
    </row>
    <row r="62" spans="1:16" ht="18" customHeight="1">
      <c r="A62" s="187"/>
      <c r="B62" s="191" t="s">
        <v>38</v>
      </c>
      <c r="C62" s="173" t="s">
        <v>68</v>
      </c>
      <c r="D62" s="169" t="s">
        <v>69</v>
      </c>
      <c r="E62" s="169" t="s">
        <v>70</v>
      </c>
      <c r="F62" s="171" t="s">
        <v>71</v>
      </c>
      <c r="G62" s="1"/>
      <c r="H62" s="173" t="s">
        <v>72</v>
      </c>
      <c r="I62" s="169" t="s">
        <v>74</v>
      </c>
      <c r="J62" s="169" t="s">
        <v>75</v>
      </c>
      <c r="K62" s="171" t="s">
        <v>71</v>
      </c>
      <c r="L62" s="1"/>
      <c r="M62" s="173" t="s">
        <v>76</v>
      </c>
      <c r="N62" s="169" t="s">
        <v>77</v>
      </c>
      <c r="O62" s="171" t="s">
        <v>78</v>
      </c>
      <c r="P62" s="6"/>
    </row>
    <row r="63" spans="1:16" ht="60" customHeight="1">
      <c r="A63" s="188"/>
      <c r="B63" s="192"/>
      <c r="C63" s="189"/>
      <c r="D63" s="170"/>
      <c r="E63" s="170"/>
      <c r="F63" s="172"/>
      <c r="G63" s="5" t="s">
        <v>73</v>
      </c>
      <c r="H63" s="174"/>
      <c r="I63" s="185"/>
      <c r="J63" s="185"/>
      <c r="K63" s="172"/>
      <c r="L63" s="5" t="s">
        <v>73</v>
      </c>
      <c r="M63" s="189"/>
      <c r="N63" s="170"/>
      <c r="O63" s="172"/>
      <c r="P63" s="5" t="s">
        <v>73</v>
      </c>
    </row>
    <row r="64" spans="1:16" ht="21" customHeight="1">
      <c r="A64" s="193" t="s">
        <v>9</v>
      </c>
      <c r="B64" s="17" t="s">
        <v>0</v>
      </c>
      <c r="C64" s="15" t="s">
        <v>0</v>
      </c>
      <c r="D64" s="13" t="s">
        <v>0</v>
      </c>
      <c r="E64" s="13" t="s">
        <v>0</v>
      </c>
      <c r="F64" s="14" t="s">
        <v>0</v>
      </c>
      <c r="G64" s="18" t="s">
        <v>0</v>
      </c>
      <c r="H64" s="15" t="s">
        <v>0</v>
      </c>
      <c r="I64" s="13" t="s">
        <v>0</v>
      </c>
      <c r="J64" s="13" t="s">
        <v>0</v>
      </c>
      <c r="K64" s="19" t="s">
        <v>0</v>
      </c>
      <c r="L64" s="18" t="s">
        <v>0</v>
      </c>
      <c r="M64" s="26" t="s">
        <v>0</v>
      </c>
      <c r="N64" s="13" t="s">
        <v>0</v>
      </c>
      <c r="O64" s="19" t="s">
        <v>0</v>
      </c>
      <c r="P64" s="12" t="s">
        <v>0</v>
      </c>
    </row>
    <row r="65" spans="1:18" s="16" customFormat="1" ht="21" customHeight="1">
      <c r="A65" s="190"/>
      <c r="B65" s="85">
        <f aca="true" t="shared" si="10" ref="B65:E66">B67+B69+B71+B73+B75+B77+B79+B81+B83+B93+B95+B85+B87+B89+B91</f>
        <v>2132.5</v>
      </c>
      <c r="C65" s="147">
        <f t="shared" si="10"/>
        <v>348</v>
      </c>
      <c r="D65" s="37">
        <f t="shared" si="10"/>
        <v>32</v>
      </c>
      <c r="E65" s="37">
        <f t="shared" si="10"/>
        <v>722</v>
      </c>
      <c r="F65" s="38">
        <f>IF((C65*2+E65+D65)=0,"",(C65*2+E65+D65))</f>
        <v>1450</v>
      </c>
      <c r="G65" s="45">
        <f>G67+G69+G71+G73+G75+G77+G79+G81+G83+G93+G95+G85+G87+G89+G91</f>
        <v>104</v>
      </c>
      <c r="H65" s="147">
        <f>H67+H69+H71+H73+H75+H77+H79+H81+H83+H93+H95+H85+H87+H89+H91</f>
        <v>133</v>
      </c>
      <c r="I65" s="37">
        <f>I67+I69+I71+I73+I75+I77+I79+I81+I83+I93+I95+I85+I87+I89+I91</f>
        <v>13</v>
      </c>
      <c r="J65" s="37">
        <f>J67+J69+J71+J73+J75+J77+J79+J81+J83+J93+J95+J85+J87+J89+J91</f>
        <v>357</v>
      </c>
      <c r="K65" s="46">
        <f>IF((H65*2+J65+I65)=0,"",(H65*2+J65+I65))</f>
        <v>636</v>
      </c>
      <c r="L65" s="45">
        <f>L67+L69+L71+L73+L75+L77+L79+L81+L83+L93+L95+L85+L87+L89+L91</f>
        <v>67</v>
      </c>
      <c r="M65" s="70">
        <f>M67+M69+M71+M73+M75+M77+M79+M81+M83+M93+M95+M85+M87+M89+M91</f>
        <v>37</v>
      </c>
      <c r="N65" s="37">
        <f>N67+N69+N71+N73+N75+N77+N79+N81+N83+N93+N95+N85+N87+N89+N91</f>
        <v>19</v>
      </c>
      <c r="O65" s="81">
        <f>IF((M65+N65*0.5)=0,"",(M65+N65*0.5))</f>
        <v>46.5</v>
      </c>
      <c r="P65" s="145">
        <f>P67+P69+P71+P73+P75+P77+P79+P81+P83+P93+P95+P85+P87+P89+P91</f>
        <v>9.5</v>
      </c>
      <c r="Q65" s="9"/>
      <c r="R65" s="154"/>
    </row>
    <row r="66" spans="1:18" ht="21" customHeight="1">
      <c r="A66" s="194"/>
      <c r="B66" s="74">
        <f t="shared" si="10"/>
        <v>2059</v>
      </c>
      <c r="C66" s="33">
        <f t="shared" si="10"/>
        <v>342</v>
      </c>
      <c r="D66" s="62">
        <f t="shared" si="10"/>
        <v>26</v>
      </c>
      <c r="E66" s="30">
        <f t="shared" si="10"/>
        <v>724</v>
      </c>
      <c r="F66" s="31">
        <f>IF((C66*2+E66+D66)=0,"",(C66*2+E66+D66))</f>
        <v>1434</v>
      </c>
      <c r="G66" s="61">
        <f aca="true" t="shared" si="11" ref="G66:L66">G68+G70+G72+G74+G76+G78+G80+G82+G84+G94+G96+G86+G88+G90+G92</f>
        <v>96</v>
      </c>
      <c r="H66" s="33">
        <f t="shared" si="11"/>
        <v>137</v>
      </c>
      <c r="I66" s="62">
        <f>I68+I70+I72+I74+I76+I78+I80+I82+I84+I94+I96+I86+I88+I90+I92</f>
        <v>8</v>
      </c>
      <c r="J66" s="30">
        <f>J68+J70+J72+J74+J76+J78+J80+J82+J84+J94+J96+J86+J88+J90+J92</f>
        <v>317</v>
      </c>
      <c r="K66" s="43">
        <f>IF((H66*2+J66+I66)=0,"",(H66*2+J66+I66))</f>
        <v>599</v>
      </c>
      <c r="L66" s="61">
        <f t="shared" si="11"/>
        <v>60</v>
      </c>
      <c r="M66" s="69">
        <f>M68+M70+M72+M74+M76+M78+M80+M82+M84+M94+M96+M86+M88+M90+M92</f>
        <v>19</v>
      </c>
      <c r="N66" s="30">
        <f>N68+N70+N72+N74+N76+N78+N80+N82+N84+N94+N96+N86+N88+N90+N92</f>
        <v>14</v>
      </c>
      <c r="O66" s="84">
        <f>IF((M66+N66*0.5)=0,"",(M66+N66*0.5))</f>
        <v>26</v>
      </c>
      <c r="P66" s="143">
        <f>P68+P70+P72+P74+P76+P78+P80+P82+P84+P94+P96+P86+P88+P90+P92</f>
        <v>6</v>
      </c>
      <c r="Q66" s="16"/>
      <c r="R66" s="154"/>
    </row>
    <row r="67" spans="1:18" s="16" customFormat="1" ht="21" customHeight="1">
      <c r="A67" s="161" t="s">
        <v>43</v>
      </c>
      <c r="B67" s="86">
        <f aca="true" t="shared" si="12" ref="B67:B83">F67+K67+O67</f>
        <v>27</v>
      </c>
      <c r="C67" s="55">
        <v>6</v>
      </c>
      <c r="D67" s="56">
        <v>0</v>
      </c>
      <c r="E67" s="56">
        <v>13</v>
      </c>
      <c r="F67" s="57">
        <f aca="true" t="shared" si="13" ref="F67:F96">C67*2+E67+D67</f>
        <v>25</v>
      </c>
      <c r="G67" s="71">
        <v>3</v>
      </c>
      <c r="H67" s="55">
        <v>1</v>
      </c>
      <c r="I67" s="56">
        <v>0</v>
      </c>
      <c r="J67" s="56">
        <v>0</v>
      </c>
      <c r="K67" s="57">
        <f aca="true" t="shared" si="14" ref="K67:K96">H67*2+J67+I67</f>
        <v>2</v>
      </c>
      <c r="L67" s="71">
        <v>0</v>
      </c>
      <c r="M67" s="72">
        <v>0</v>
      </c>
      <c r="N67" s="56">
        <v>0</v>
      </c>
      <c r="O67" s="82">
        <f aca="true" t="shared" si="15" ref="O67:O96">N67*0.5+M67</f>
        <v>0</v>
      </c>
      <c r="P67" s="83">
        <v>0</v>
      </c>
      <c r="Q67" s="9"/>
      <c r="R67" s="154"/>
    </row>
    <row r="68" spans="1:18" ht="21" customHeight="1">
      <c r="A68" s="161"/>
      <c r="B68" s="74">
        <f>F68+K68+O68</f>
        <v>25</v>
      </c>
      <c r="C68" s="33">
        <v>5</v>
      </c>
      <c r="D68" s="62">
        <v>0</v>
      </c>
      <c r="E68" s="30">
        <v>13</v>
      </c>
      <c r="F68" s="31">
        <f t="shared" si="13"/>
        <v>23</v>
      </c>
      <c r="G68" s="61">
        <v>1</v>
      </c>
      <c r="H68" s="33">
        <v>1</v>
      </c>
      <c r="I68" s="62">
        <v>0</v>
      </c>
      <c r="J68" s="62">
        <v>0</v>
      </c>
      <c r="K68" s="31">
        <f t="shared" si="14"/>
        <v>2</v>
      </c>
      <c r="L68" s="61">
        <v>0</v>
      </c>
      <c r="M68" s="73">
        <v>0</v>
      </c>
      <c r="N68" s="62">
        <v>0</v>
      </c>
      <c r="O68" s="142">
        <f t="shared" si="15"/>
        <v>0</v>
      </c>
      <c r="P68" s="144">
        <v>0</v>
      </c>
      <c r="Q68" s="16"/>
      <c r="R68" s="154"/>
    </row>
    <row r="69" spans="1:18" s="16" customFormat="1" ht="21" customHeight="1">
      <c r="A69" s="161" t="s">
        <v>44</v>
      </c>
      <c r="B69" s="86">
        <f t="shared" si="12"/>
        <v>553</v>
      </c>
      <c r="C69" s="55">
        <v>80</v>
      </c>
      <c r="D69" s="56">
        <v>0</v>
      </c>
      <c r="E69" s="56">
        <v>156</v>
      </c>
      <c r="F69" s="57">
        <f t="shared" si="13"/>
        <v>316</v>
      </c>
      <c r="G69" s="71">
        <v>27</v>
      </c>
      <c r="H69" s="55">
        <v>56</v>
      </c>
      <c r="I69" s="56">
        <v>0</v>
      </c>
      <c r="J69" s="56">
        <v>121</v>
      </c>
      <c r="K69" s="57">
        <f t="shared" si="14"/>
        <v>233</v>
      </c>
      <c r="L69" s="71">
        <v>11</v>
      </c>
      <c r="M69" s="72">
        <v>4</v>
      </c>
      <c r="N69" s="56">
        <v>0</v>
      </c>
      <c r="O69" s="82">
        <f t="shared" si="15"/>
        <v>4</v>
      </c>
      <c r="P69" s="83">
        <v>1</v>
      </c>
      <c r="Q69" s="9"/>
      <c r="R69" s="154"/>
    </row>
    <row r="70" spans="1:18" ht="21" customHeight="1">
      <c r="A70" s="161"/>
      <c r="B70" s="74">
        <f>F70+K70+O70</f>
        <v>549</v>
      </c>
      <c r="C70" s="33">
        <v>74</v>
      </c>
      <c r="D70" s="62">
        <v>1</v>
      </c>
      <c r="E70" s="30">
        <v>149</v>
      </c>
      <c r="F70" s="31">
        <f t="shared" si="13"/>
        <v>298</v>
      </c>
      <c r="G70" s="42">
        <v>19</v>
      </c>
      <c r="H70" s="33">
        <v>61</v>
      </c>
      <c r="I70" s="62">
        <v>0</v>
      </c>
      <c r="J70" s="30">
        <v>128</v>
      </c>
      <c r="K70" s="31">
        <f t="shared" si="14"/>
        <v>250</v>
      </c>
      <c r="L70" s="61">
        <v>11</v>
      </c>
      <c r="M70" s="69">
        <v>1</v>
      </c>
      <c r="N70" s="62">
        <v>0</v>
      </c>
      <c r="O70" s="84">
        <f t="shared" si="15"/>
        <v>1</v>
      </c>
      <c r="P70" s="144">
        <v>1</v>
      </c>
      <c r="Q70" s="16"/>
      <c r="R70" s="154"/>
    </row>
    <row r="71" spans="1:18" s="16" customFormat="1" ht="21" customHeight="1">
      <c r="A71" s="161" t="s">
        <v>45</v>
      </c>
      <c r="B71" s="86">
        <f t="shared" si="12"/>
        <v>14</v>
      </c>
      <c r="C71" s="55">
        <v>3</v>
      </c>
      <c r="D71" s="56">
        <v>0</v>
      </c>
      <c r="E71" s="56">
        <v>8</v>
      </c>
      <c r="F71" s="57">
        <f t="shared" si="13"/>
        <v>14</v>
      </c>
      <c r="G71" s="71">
        <v>3</v>
      </c>
      <c r="H71" s="55">
        <v>0</v>
      </c>
      <c r="I71" s="56">
        <v>0</v>
      </c>
      <c r="J71" s="56">
        <v>0</v>
      </c>
      <c r="K71" s="57">
        <f t="shared" si="14"/>
        <v>0</v>
      </c>
      <c r="L71" s="71">
        <v>0</v>
      </c>
      <c r="M71" s="72">
        <v>0</v>
      </c>
      <c r="N71" s="56">
        <v>0</v>
      </c>
      <c r="O71" s="82">
        <f t="shared" si="15"/>
        <v>0</v>
      </c>
      <c r="P71" s="83">
        <v>0</v>
      </c>
      <c r="Q71" s="9"/>
      <c r="R71" s="154"/>
    </row>
    <row r="72" spans="1:18" ht="21" customHeight="1">
      <c r="A72" s="161"/>
      <c r="B72" s="74">
        <f>F72+K72+O72</f>
        <v>15</v>
      </c>
      <c r="C72" s="33">
        <v>3</v>
      </c>
      <c r="D72" s="62">
        <v>0</v>
      </c>
      <c r="E72" s="30">
        <v>9</v>
      </c>
      <c r="F72" s="31">
        <f t="shared" si="13"/>
        <v>15</v>
      </c>
      <c r="G72" s="61">
        <v>2</v>
      </c>
      <c r="H72" s="63">
        <v>0</v>
      </c>
      <c r="I72" s="62">
        <v>0</v>
      </c>
      <c r="J72" s="62">
        <v>0</v>
      </c>
      <c r="K72" s="64">
        <f t="shared" si="14"/>
        <v>0</v>
      </c>
      <c r="L72" s="61">
        <v>0</v>
      </c>
      <c r="M72" s="73">
        <v>0</v>
      </c>
      <c r="N72" s="62">
        <v>0</v>
      </c>
      <c r="O72" s="142">
        <f t="shared" si="15"/>
        <v>0</v>
      </c>
      <c r="P72" s="144">
        <v>0</v>
      </c>
      <c r="Q72" s="16"/>
      <c r="R72" s="154"/>
    </row>
    <row r="73" spans="1:18" s="16" customFormat="1" ht="21" customHeight="1">
      <c r="A73" s="161" t="s">
        <v>56</v>
      </c>
      <c r="B73" s="86">
        <f t="shared" si="12"/>
        <v>114</v>
      </c>
      <c r="C73" s="55">
        <v>26</v>
      </c>
      <c r="D73" s="56">
        <v>0</v>
      </c>
      <c r="E73" s="56">
        <v>58</v>
      </c>
      <c r="F73" s="57">
        <f t="shared" si="13"/>
        <v>110</v>
      </c>
      <c r="G73" s="71">
        <v>5</v>
      </c>
      <c r="H73" s="55">
        <v>1</v>
      </c>
      <c r="I73" s="56">
        <v>0</v>
      </c>
      <c r="J73" s="56">
        <v>1</v>
      </c>
      <c r="K73" s="57">
        <f t="shared" si="14"/>
        <v>3</v>
      </c>
      <c r="L73" s="71">
        <v>0</v>
      </c>
      <c r="M73" s="72">
        <v>1</v>
      </c>
      <c r="N73" s="56">
        <v>0</v>
      </c>
      <c r="O73" s="82">
        <f t="shared" si="15"/>
        <v>1</v>
      </c>
      <c r="P73" s="83">
        <v>0</v>
      </c>
      <c r="Q73" s="9"/>
      <c r="R73" s="154"/>
    </row>
    <row r="74" spans="1:18" ht="21" customHeight="1">
      <c r="A74" s="161"/>
      <c r="B74" s="74">
        <f>F74+K74+O74</f>
        <v>106</v>
      </c>
      <c r="C74" s="33">
        <v>22</v>
      </c>
      <c r="D74" s="62">
        <v>1</v>
      </c>
      <c r="E74" s="30">
        <v>57</v>
      </c>
      <c r="F74" s="31">
        <f t="shared" si="13"/>
        <v>102</v>
      </c>
      <c r="G74" s="61">
        <v>7</v>
      </c>
      <c r="H74" s="63">
        <v>1</v>
      </c>
      <c r="I74" s="62">
        <v>0</v>
      </c>
      <c r="J74" s="30">
        <v>2</v>
      </c>
      <c r="K74" s="31">
        <f t="shared" si="14"/>
        <v>4</v>
      </c>
      <c r="L74" s="61">
        <v>0</v>
      </c>
      <c r="M74" s="73">
        <v>0</v>
      </c>
      <c r="N74" s="62">
        <v>0</v>
      </c>
      <c r="O74" s="142">
        <f t="shared" si="15"/>
        <v>0</v>
      </c>
      <c r="P74" s="144">
        <v>0</v>
      </c>
      <c r="Q74" s="16"/>
      <c r="R74" s="154"/>
    </row>
    <row r="75" spans="1:18" s="16" customFormat="1" ht="21" customHeight="1">
      <c r="A75" s="161" t="s">
        <v>57</v>
      </c>
      <c r="B75" s="86">
        <f t="shared" si="12"/>
        <v>216.5</v>
      </c>
      <c r="C75" s="55">
        <v>32</v>
      </c>
      <c r="D75" s="56">
        <v>2</v>
      </c>
      <c r="E75" s="56">
        <v>97</v>
      </c>
      <c r="F75" s="57">
        <f t="shared" si="13"/>
        <v>163</v>
      </c>
      <c r="G75" s="71">
        <v>6</v>
      </c>
      <c r="H75" s="55">
        <v>6</v>
      </c>
      <c r="I75" s="56">
        <v>1</v>
      </c>
      <c r="J75" s="56">
        <v>33</v>
      </c>
      <c r="K75" s="57">
        <f t="shared" si="14"/>
        <v>46</v>
      </c>
      <c r="L75" s="71">
        <v>6</v>
      </c>
      <c r="M75" s="72">
        <v>7</v>
      </c>
      <c r="N75" s="56">
        <v>1</v>
      </c>
      <c r="O75" s="82">
        <f t="shared" si="15"/>
        <v>7.5</v>
      </c>
      <c r="P75" s="83">
        <v>1.5</v>
      </c>
      <c r="Q75" s="9"/>
      <c r="R75" s="154"/>
    </row>
    <row r="76" spans="1:18" ht="21" customHeight="1">
      <c r="A76" s="161"/>
      <c r="B76" s="74">
        <f t="shared" si="12"/>
        <v>209</v>
      </c>
      <c r="C76" s="33">
        <v>35</v>
      </c>
      <c r="D76" s="62">
        <v>3</v>
      </c>
      <c r="E76" s="30">
        <v>93</v>
      </c>
      <c r="F76" s="31">
        <f t="shared" si="13"/>
        <v>166</v>
      </c>
      <c r="G76" s="61">
        <v>10</v>
      </c>
      <c r="H76" s="33">
        <v>6</v>
      </c>
      <c r="I76" s="62">
        <v>3</v>
      </c>
      <c r="J76" s="30">
        <v>26</v>
      </c>
      <c r="K76" s="31">
        <f t="shared" si="14"/>
        <v>41</v>
      </c>
      <c r="L76" s="61">
        <v>5</v>
      </c>
      <c r="M76" s="73">
        <v>2</v>
      </c>
      <c r="N76" s="62">
        <v>0</v>
      </c>
      <c r="O76" s="142">
        <f t="shared" si="15"/>
        <v>2</v>
      </c>
      <c r="P76" s="144">
        <v>0</v>
      </c>
      <c r="Q76" s="16"/>
      <c r="R76" s="154"/>
    </row>
    <row r="77" spans="1:18" s="16" customFormat="1" ht="21" customHeight="1">
      <c r="A77" s="161" t="s">
        <v>58</v>
      </c>
      <c r="B77" s="86">
        <f t="shared" si="12"/>
        <v>77</v>
      </c>
      <c r="C77" s="55">
        <v>22</v>
      </c>
      <c r="D77" s="56">
        <v>0</v>
      </c>
      <c r="E77" s="56">
        <v>33</v>
      </c>
      <c r="F77" s="57">
        <f t="shared" si="13"/>
        <v>77</v>
      </c>
      <c r="G77" s="71">
        <v>0</v>
      </c>
      <c r="H77" s="55">
        <v>0</v>
      </c>
      <c r="I77" s="56">
        <v>0</v>
      </c>
      <c r="J77" s="56">
        <v>0</v>
      </c>
      <c r="K77" s="57">
        <f t="shared" si="14"/>
        <v>0</v>
      </c>
      <c r="L77" s="71">
        <v>0</v>
      </c>
      <c r="M77" s="72">
        <v>0</v>
      </c>
      <c r="N77" s="56">
        <v>0</v>
      </c>
      <c r="O77" s="82">
        <f t="shared" si="15"/>
        <v>0</v>
      </c>
      <c r="P77" s="83">
        <v>0</v>
      </c>
      <c r="Q77" s="9"/>
      <c r="R77" s="154"/>
    </row>
    <row r="78" spans="1:18" ht="21" customHeight="1">
      <c r="A78" s="161"/>
      <c r="B78" s="74">
        <f>F78+K78+O78</f>
        <v>88</v>
      </c>
      <c r="C78" s="33">
        <v>24</v>
      </c>
      <c r="D78" s="62">
        <v>0</v>
      </c>
      <c r="E78" s="30">
        <v>40</v>
      </c>
      <c r="F78" s="31">
        <f t="shared" si="13"/>
        <v>88</v>
      </c>
      <c r="G78" s="61">
        <v>3</v>
      </c>
      <c r="H78" s="63">
        <v>0</v>
      </c>
      <c r="I78" s="62">
        <v>0</v>
      </c>
      <c r="J78" s="62">
        <v>0</v>
      </c>
      <c r="K78" s="64">
        <f t="shared" si="14"/>
        <v>0</v>
      </c>
      <c r="L78" s="61">
        <v>0</v>
      </c>
      <c r="M78" s="73">
        <v>0</v>
      </c>
      <c r="N78" s="62">
        <v>0</v>
      </c>
      <c r="O78" s="142">
        <f t="shared" si="15"/>
        <v>0</v>
      </c>
      <c r="P78" s="144">
        <v>0</v>
      </c>
      <c r="Q78" s="16"/>
      <c r="R78" s="154"/>
    </row>
    <row r="79" spans="1:18" s="16" customFormat="1" ht="21" customHeight="1">
      <c r="A79" s="161" t="s">
        <v>46</v>
      </c>
      <c r="B79" s="86">
        <f t="shared" si="12"/>
        <v>0</v>
      </c>
      <c r="C79" s="55">
        <v>0</v>
      </c>
      <c r="D79" s="56">
        <v>0</v>
      </c>
      <c r="E79" s="56">
        <v>0</v>
      </c>
      <c r="F79" s="57">
        <f t="shared" si="13"/>
        <v>0</v>
      </c>
      <c r="G79" s="71">
        <v>0</v>
      </c>
      <c r="H79" s="55">
        <v>0</v>
      </c>
      <c r="I79" s="56">
        <v>0</v>
      </c>
      <c r="J79" s="56">
        <v>0</v>
      </c>
      <c r="K79" s="57">
        <f t="shared" si="14"/>
        <v>0</v>
      </c>
      <c r="L79" s="71">
        <v>0</v>
      </c>
      <c r="M79" s="72">
        <v>0</v>
      </c>
      <c r="N79" s="56">
        <v>0</v>
      </c>
      <c r="O79" s="82">
        <f t="shared" si="15"/>
        <v>0</v>
      </c>
      <c r="P79" s="83">
        <v>0</v>
      </c>
      <c r="Q79" s="9"/>
      <c r="R79" s="154"/>
    </row>
    <row r="80" spans="1:18" ht="21" customHeight="1">
      <c r="A80" s="161"/>
      <c r="B80" s="157">
        <f>F80+K80+O80</f>
        <v>0</v>
      </c>
      <c r="C80" s="63">
        <v>0</v>
      </c>
      <c r="D80" s="62">
        <v>0</v>
      </c>
      <c r="E80" s="62">
        <v>0</v>
      </c>
      <c r="F80" s="158">
        <f t="shared" si="13"/>
        <v>0</v>
      </c>
      <c r="G80" s="61">
        <v>0</v>
      </c>
      <c r="H80" s="63">
        <v>0</v>
      </c>
      <c r="I80" s="62">
        <v>0</v>
      </c>
      <c r="J80" s="62">
        <v>0</v>
      </c>
      <c r="K80" s="64">
        <f t="shared" si="14"/>
        <v>0</v>
      </c>
      <c r="L80" s="61">
        <v>0</v>
      </c>
      <c r="M80" s="73">
        <v>0</v>
      </c>
      <c r="N80" s="62">
        <v>0</v>
      </c>
      <c r="O80" s="142">
        <f t="shared" si="15"/>
        <v>0</v>
      </c>
      <c r="P80" s="144">
        <v>0</v>
      </c>
      <c r="Q80" s="16"/>
      <c r="R80" s="154"/>
    </row>
    <row r="81" spans="1:18" s="16" customFormat="1" ht="21" customHeight="1">
      <c r="A81" s="159" t="s">
        <v>64</v>
      </c>
      <c r="B81" s="86">
        <f t="shared" si="12"/>
        <v>41</v>
      </c>
      <c r="C81" s="55">
        <v>10</v>
      </c>
      <c r="D81" s="56">
        <v>2</v>
      </c>
      <c r="E81" s="56">
        <v>18</v>
      </c>
      <c r="F81" s="57">
        <f t="shared" si="13"/>
        <v>40</v>
      </c>
      <c r="G81" s="71">
        <v>2</v>
      </c>
      <c r="H81" s="55">
        <v>0</v>
      </c>
      <c r="I81" s="56">
        <v>0</v>
      </c>
      <c r="J81" s="56">
        <v>0</v>
      </c>
      <c r="K81" s="57">
        <f t="shared" si="14"/>
        <v>0</v>
      </c>
      <c r="L81" s="71">
        <v>0</v>
      </c>
      <c r="M81" s="72">
        <v>1</v>
      </c>
      <c r="N81" s="56">
        <v>0</v>
      </c>
      <c r="O81" s="82">
        <f t="shared" si="15"/>
        <v>1</v>
      </c>
      <c r="P81" s="83">
        <v>0</v>
      </c>
      <c r="Q81" s="9"/>
      <c r="R81" s="154"/>
    </row>
    <row r="82" spans="1:18" ht="21" customHeight="1">
      <c r="A82" s="160"/>
      <c r="B82" s="74">
        <f>F82+K82+O82</f>
        <v>25</v>
      </c>
      <c r="C82" s="33">
        <v>6</v>
      </c>
      <c r="D82" s="62">
        <v>0</v>
      </c>
      <c r="E82" s="30">
        <v>13</v>
      </c>
      <c r="F82" s="31">
        <f t="shared" si="13"/>
        <v>25</v>
      </c>
      <c r="G82" s="61">
        <v>0</v>
      </c>
      <c r="H82" s="63">
        <v>0</v>
      </c>
      <c r="I82" s="62">
        <v>0</v>
      </c>
      <c r="J82" s="62">
        <v>0</v>
      </c>
      <c r="K82" s="64">
        <f t="shared" si="14"/>
        <v>0</v>
      </c>
      <c r="L82" s="61">
        <v>0</v>
      </c>
      <c r="M82" s="73">
        <v>0</v>
      </c>
      <c r="N82" s="62">
        <v>0</v>
      </c>
      <c r="O82" s="142">
        <f t="shared" si="15"/>
        <v>0</v>
      </c>
      <c r="P82" s="144">
        <v>0</v>
      </c>
      <c r="Q82" s="16"/>
      <c r="R82" s="154"/>
    </row>
    <row r="83" spans="1:18" s="16" customFormat="1" ht="21" customHeight="1">
      <c r="A83" s="161" t="s">
        <v>61</v>
      </c>
      <c r="B83" s="86">
        <f t="shared" si="12"/>
        <v>65.5</v>
      </c>
      <c r="C83" s="55">
        <v>8</v>
      </c>
      <c r="D83" s="56">
        <v>5</v>
      </c>
      <c r="E83" s="56">
        <v>16</v>
      </c>
      <c r="F83" s="57">
        <f t="shared" si="13"/>
        <v>37</v>
      </c>
      <c r="G83" s="71">
        <v>3</v>
      </c>
      <c r="H83" s="55">
        <v>3</v>
      </c>
      <c r="I83" s="56">
        <v>4</v>
      </c>
      <c r="J83" s="56">
        <v>16</v>
      </c>
      <c r="K83" s="57">
        <f t="shared" si="14"/>
        <v>26</v>
      </c>
      <c r="L83" s="71">
        <v>3</v>
      </c>
      <c r="M83" s="72">
        <v>0</v>
      </c>
      <c r="N83" s="56">
        <v>5</v>
      </c>
      <c r="O83" s="82">
        <f t="shared" si="15"/>
        <v>2.5</v>
      </c>
      <c r="P83" s="83">
        <v>1.5</v>
      </c>
      <c r="Q83" s="9"/>
      <c r="R83" s="154"/>
    </row>
    <row r="84" spans="1:18" ht="21" customHeight="1">
      <c r="A84" s="161"/>
      <c r="B84" s="74">
        <f>F84+K84+O84</f>
        <v>57.5</v>
      </c>
      <c r="C84" s="33">
        <v>8</v>
      </c>
      <c r="D84" s="62">
        <v>3</v>
      </c>
      <c r="E84" s="30">
        <v>13</v>
      </c>
      <c r="F84" s="31">
        <f t="shared" si="13"/>
        <v>32</v>
      </c>
      <c r="G84" s="61">
        <v>4</v>
      </c>
      <c r="H84" s="63">
        <v>3</v>
      </c>
      <c r="I84" s="62">
        <v>3</v>
      </c>
      <c r="J84" s="62">
        <v>16</v>
      </c>
      <c r="K84" s="31">
        <f t="shared" si="14"/>
        <v>25</v>
      </c>
      <c r="L84" s="61">
        <v>11</v>
      </c>
      <c r="M84" s="73">
        <v>0</v>
      </c>
      <c r="N84" s="62">
        <v>1</v>
      </c>
      <c r="O84" s="142">
        <f t="shared" si="15"/>
        <v>0.5</v>
      </c>
      <c r="P84" s="144">
        <v>0</v>
      </c>
      <c r="Q84" s="16"/>
      <c r="R84" s="154"/>
    </row>
    <row r="85" spans="1:18" ht="21" customHeight="1">
      <c r="A85" s="159" t="s">
        <v>62</v>
      </c>
      <c r="B85" s="86">
        <f aca="true" t="shared" si="16" ref="B85:B91">F85+K85+O85</f>
        <v>79.5</v>
      </c>
      <c r="C85" s="55">
        <v>13</v>
      </c>
      <c r="D85" s="56">
        <v>3</v>
      </c>
      <c r="E85" s="56">
        <v>17</v>
      </c>
      <c r="F85" s="57">
        <f t="shared" si="13"/>
        <v>46</v>
      </c>
      <c r="G85" s="71">
        <v>4</v>
      </c>
      <c r="H85" s="55">
        <v>5</v>
      </c>
      <c r="I85" s="56">
        <v>0</v>
      </c>
      <c r="J85" s="56">
        <v>20</v>
      </c>
      <c r="K85" s="57">
        <f t="shared" si="14"/>
        <v>30</v>
      </c>
      <c r="L85" s="71">
        <v>9</v>
      </c>
      <c r="M85" s="72">
        <v>3</v>
      </c>
      <c r="N85" s="56">
        <v>1</v>
      </c>
      <c r="O85" s="82">
        <f t="shared" si="15"/>
        <v>3.5</v>
      </c>
      <c r="P85" s="83">
        <v>3</v>
      </c>
      <c r="Q85" s="16"/>
      <c r="R85" s="154"/>
    </row>
    <row r="86" spans="1:18" ht="21" customHeight="1">
      <c r="A86" s="160"/>
      <c r="B86" s="74">
        <f>F86+K86+O86</f>
        <v>72</v>
      </c>
      <c r="C86" s="33">
        <v>15</v>
      </c>
      <c r="D86" s="62">
        <v>3</v>
      </c>
      <c r="E86" s="30">
        <v>18</v>
      </c>
      <c r="F86" s="31">
        <f t="shared" si="13"/>
        <v>51</v>
      </c>
      <c r="G86" s="61">
        <v>4</v>
      </c>
      <c r="H86" s="63">
        <v>3</v>
      </c>
      <c r="I86" s="62">
        <v>0</v>
      </c>
      <c r="J86" s="62">
        <v>15</v>
      </c>
      <c r="K86" s="31">
        <f t="shared" si="14"/>
        <v>21</v>
      </c>
      <c r="L86" s="61">
        <v>0</v>
      </c>
      <c r="M86" s="73">
        <v>0</v>
      </c>
      <c r="N86" s="62">
        <v>0</v>
      </c>
      <c r="O86" s="142">
        <f t="shared" si="15"/>
        <v>0</v>
      </c>
      <c r="P86" s="144">
        <v>0</v>
      </c>
      <c r="Q86" s="16"/>
      <c r="R86" s="154"/>
    </row>
    <row r="87" spans="1:18" ht="21" customHeight="1">
      <c r="A87" s="161" t="s">
        <v>47</v>
      </c>
      <c r="B87" s="86">
        <f t="shared" si="16"/>
        <v>32</v>
      </c>
      <c r="C87" s="55">
        <v>11</v>
      </c>
      <c r="D87" s="56">
        <v>0</v>
      </c>
      <c r="E87" s="56">
        <v>10</v>
      </c>
      <c r="F87" s="57">
        <f t="shared" si="13"/>
        <v>32</v>
      </c>
      <c r="G87" s="71">
        <v>0</v>
      </c>
      <c r="H87" s="55">
        <v>0</v>
      </c>
      <c r="I87" s="56">
        <v>0</v>
      </c>
      <c r="J87" s="56">
        <v>0</v>
      </c>
      <c r="K87" s="57">
        <f t="shared" si="14"/>
        <v>0</v>
      </c>
      <c r="L87" s="71">
        <v>0</v>
      </c>
      <c r="M87" s="72">
        <v>0</v>
      </c>
      <c r="N87" s="56">
        <v>0</v>
      </c>
      <c r="O87" s="82">
        <f t="shared" si="15"/>
        <v>0</v>
      </c>
      <c r="P87" s="83">
        <v>0</v>
      </c>
      <c r="Q87" s="16"/>
      <c r="R87" s="154"/>
    </row>
    <row r="88" spans="1:18" ht="21" customHeight="1">
      <c r="A88" s="161"/>
      <c r="B88" s="74">
        <f>F88+K88+O88</f>
        <v>38</v>
      </c>
      <c r="C88" s="33">
        <v>13</v>
      </c>
      <c r="D88" s="62">
        <v>0</v>
      </c>
      <c r="E88" s="30">
        <v>12</v>
      </c>
      <c r="F88" s="31">
        <f t="shared" si="13"/>
        <v>38</v>
      </c>
      <c r="G88" s="61">
        <v>0</v>
      </c>
      <c r="H88" s="63">
        <v>0</v>
      </c>
      <c r="I88" s="62">
        <v>0</v>
      </c>
      <c r="J88" s="62">
        <v>0</v>
      </c>
      <c r="K88" s="64">
        <f t="shared" si="14"/>
        <v>0</v>
      </c>
      <c r="L88" s="61">
        <v>0</v>
      </c>
      <c r="M88" s="73">
        <v>0</v>
      </c>
      <c r="N88" s="62">
        <v>0</v>
      </c>
      <c r="O88" s="142">
        <f t="shared" si="15"/>
        <v>0</v>
      </c>
      <c r="P88" s="144">
        <v>0</v>
      </c>
      <c r="Q88" s="16"/>
      <c r="R88" s="154"/>
    </row>
    <row r="89" spans="1:18" ht="21" customHeight="1">
      <c r="A89" s="161" t="s">
        <v>48</v>
      </c>
      <c r="B89" s="86">
        <f t="shared" si="16"/>
        <v>693</v>
      </c>
      <c r="C89" s="55">
        <v>100</v>
      </c>
      <c r="D89" s="56">
        <v>16</v>
      </c>
      <c r="E89" s="56">
        <v>197</v>
      </c>
      <c r="F89" s="57">
        <f t="shared" si="13"/>
        <v>413</v>
      </c>
      <c r="G89" s="71">
        <v>40</v>
      </c>
      <c r="H89" s="55">
        <v>54</v>
      </c>
      <c r="I89" s="56">
        <v>7</v>
      </c>
      <c r="J89" s="56">
        <v>140</v>
      </c>
      <c r="K89" s="57">
        <f t="shared" si="14"/>
        <v>255</v>
      </c>
      <c r="L89" s="71">
        <v>34</v>
      </c>
      <c r="M89" s="72">
        <v>19</v>
      </c>
      <c r="N89" s="56">
        <v>12</v>
      </c>
      <c r="O89" s="82">
        <f t="shared" si="15"/>
        <v>25</v>
      </c>
      <c r="P89" s="83">
        <v>2.5</v>
      </c>
      <c r="Q89" s="16"/>
      <c r="R89" s="154"/>
    </row>
    <row r="90" spans="1:18" ht="21" customHeight="1">
      <c r="A90" s="161"/>
      <c r="B90" s="74">
        <f>F90+K90+O90</f>
        <v>649.5</v>
      </c>
      <c r="C90" s="33">
        <v>95</v>
      </c>
      <c r="D90" s="62">
        <v>14</v>
      </c>
      <c r="E90" s="30">
        <v>198</v>
      </c>
      <c r="F90" s="31">
        <f t="shared" si="13"/>
        <v>402</v>
      </c>
      <c r="G90" s="61">
        <v>30</v>
      </c>
      <c r="H90" s="63">
        <v>56</v>
      </c>
      <c r="I90" s="62">
        <v>2</v>
      </c>
      <c r="J90" s="62">
        <v>113</v>
      </c>
      <c r="K90" s="31">
        <f t="shared" si="14"/>
        <v>227</v>
      </c>
      <c r="L90" s="61">
        <v>32</v>
      </c>
      <c r="M90" s="73">
        <v>14</v>
      </c>
      <c r="N90" s="62">
        <v>13</v>
      </c>
      <c r="O90" s="142">
        <f t="shared" si="15"/>
        <v>20.5</v>
      </c>
      <c r="P90" s="144">
        <v>5</v>
      </c>
      <c r="Q90" s="16"/>
      <c r="R90" s="154"/>
    </row>
    <row r="91" spans="1:18" s="16" customFormat="1" ht="21" customHeight="1">
      <c r="A91" s="161" t="s">
        <v>49</v>
      </c>
      <c r="B91" s="86">
        <f t="shared" si="16"/>
        <v>93</v>
      </c>
      <c r="C91" s="55">
        <v>14</v>
      </c>
      <c r="D91" s="56">
        <v>0</v>
      </c>
      <c r="E91" s="56">
        <v>38</v>
      </c>
      <c r="F91" s="57">
        <f t="shared" si="13"/>
        <v>66</v>
      </c>
      <c r="G91" s="71">
        <v>3</v>
      </c>
      <c r="H91" s="55">
        <v>4</v>
      </c>
      <c r="I91" s="56">
        <v>1</v>
      </c>
      <c r="J91" s="56">
        <v>18</v>
      </c>
      <c r="K91" s="57">
        <f t="shared" si="14"/>
        <v>27</v>
      </c>
      <c r="L91" s="71">
        <v>1</v>
      </c>
      <c r="M91" s="72">
        <v>0</v>
      </c>
      <c r="N91" s="56">
        <v>0</v>
      </c>
      <c r="O91" s="82">
        <f t="shared" si="15"/>
        <v>0</v>
      </c>
      <c r="P91" s="83">
        <v>0</v>
      </c>
      <c r="Q91" s="9"/>
      <c r="R91" s="154"/>
    </row>
    <row r="92" spans="1:18" ht="21" customHeight="1">
      <c r="A92" s="161"/>
      <c r="B92" s="74">
        <f>F92+K92+O92</f>
        <v>88</v>
      </c>
      <c r="C92" s="33">
        <v>18</v>
      </c>
      <c r="D92" s="62">
        <v>0</v>
      </c>
      <c r="E92" s="30">
        <v>36</v>
      </c>
      <c r="F92" s="31">
        <f t="shared" si="13"/>
        <v>72</v>
      </c>
      <c r="G92" s="61">
        <v>2</v>
      </c>
      <c r="H92" s="63">
        <v>3</v>
      </c>
      <c r="I92" s="62">
        <v>0</v>
      </c>
      <c r="J92" s="62">
        <v>10</v>
      </c>
      <c r="K92" s="31">
        <f t="shared" si="14"/>
        <v>16</v>
      </c>
      <c r="L92" s="61">
        <v>1</v>
      </c>
      <c r="M92" s="73">
        <v>0</v>
      </c>
      <c r="N92" s="62">
        <v>0</v>
      </c>
      <c r="O92" s="142">
        <f t="shared" si="15"/>
        <v>0</v>
      </c>
      <c r="P92" s="144">
        <v>0</v>
      </c>
      <c r="Q92" s="16"/>
      <c r="R92" s="154"/>
    </row>
    <row r="93" spans="1:18" s="16" customFormat="1" ht="21" customHeight="1">
      <c r="A93" s="161" t="s">
        <v>50</v>
      </c>
      <c r="B93" s="86">
        <f>F93+K93+O93</f>
        <v>117</v>
      </c>
      <c r="C93" s="55">
        <v>22</v>
      </c>
      <c r="D93" s="56">
        <v>3</v>
      </c>
      <c r="E93" s="56">
        <v>55</v>
      </c>
      <c r="F93" s="57">
        <f t="shared" si="13"/>
        <v>102</v>
      </c>
      <c r="G93" s="71">
        <v>8</v>
      </c>
      <c r="H93" s="55">
        <v>3</v>
      </c>
      <c r="I93" s="56">
        <v>0</v>
      </c>
      <c r="J93" s="56">
        <v>7</v>
      </c>
      <c r="K93" s="57">
        <f t="shared" si="14"/>
        <v>13</v>
      </c>
      <c r="L93" s="71">
        <v>3</v>
      </c>
      <c r="M93" s="72">
        <v>2</v>
      </c>
      <c r="N93" s="56">
        <v>0</v>
      </c>
      <c r="O93" s="82">
        <f t="shared" si="15"/>
        <v>2</v>
      </c>
      <c r="P93" s="83">
        <v>0</v>
      </c>
      <c r="Q93" s="9"/>
      <c r="R93" s="154"/>
    </row>
    <row r="94" spans="1:18" ht="21" customHeight="1">
      <c r="A94" s="161"/>
      <c r="B94" s="74">
        <f>F94+K94+O94</f>
        <v>132</v>
      </c>
      <c r="C94" s="33">
        <v>24</v>
      </c>
      <c r="D94" s="62">
        <v>0</v>
      </c>
      <c r="E94" s="30">
        <v>70</v>
      </c>
      <c r="F94" s="31">
        <f t="shared" si="13"/>
        <v>118</v>
      </c>
      <c r="G94" s="61">
        <v>14</v>
      </c>
      <c r="H94" s="33">
        <v>3</v>
      </c>
      <c r="I94" s="62">
        <v>0</v>
      </c>
      <c r="J94" s="30">
        <v>6</v>
      </c>
      <c r="K94" s="31">
        <f t="shared" si="14"/>
        <v>12</v>
      </c>
      <c r="L94" s="61">
        <v>0</v>
      </c>
      <c r="M94" s="73">
        <v>2</v>
      </c>
      <c r="N94" s="62">
        <v>0</v>
      </c>
      <c r="O94" s="142">
        <f t="shared" si="15"/>
        <v>2</v>
      </c>
      <c r="P94" s="144">
        <v>0</v>
      </c>
      <c r="Q94" s="16"/>
      <c r="R94" s="154"/>
    </row>
    <row r="95" spans="1:18" ht="21" customHeight="1">
      <c r="A95" s="161" t="s">
        <v>51</v>
      </c>
      <c r="B95" s="86">
        <f>F95+K95+O95</f>
        <v>10</v>
      </c>
      <c r="C95" s="55">
        <v>1</v>
      </c>
      <c r="D95" s="56">
        <v>1</v>
      </c>
      <c r="E95" s="56">
        <v>6</v>
      </c>
      <c r="F95" s="57">
        <f t="shared" si="13"/>
        <v>9</v>
      </c>
      <c r="G95" s="71">
        <v>0</v>
      </c>
      <c r="H95" s="55">
        <v>0</v>
      </c>
      <c r="I95" s="56">
        <v>0</v>
      </c>
      <c r="J95" s="56">
        <v>1</v>
      </c>
      <c r="K95" s="57">
        <f t="shared" si="14"/>
        <v>1</v>
      </c>
      <c r="L95" s="71">
        <v>0</v>
      </c>
      <c r="M95" s="72">
        <v>0</v>
      </c>
      <c r="N95" s="56">
        <v>0</v>
      </c>
      <c r="O95" s="82">
        <f t="shared" si="15"/>
        <v>0</v>
      </c>
      <c r="P95" s="83">
        <v>0</v>
      </c>
      <c r="R95" s="154"/>
    </row>
    <row r="96" spans="1:18" ht="21" customHeight="1">
      <c r="A96" s="161"/>
      <c r="B96" s="74">
        <f>F96+K96+O96</f>
        <v>5</v>
      </c>
      <c r="C96" s="63">
        <v>0</v>
      </c>
      <c r="D96" s="62">
        <v>1</v>
      </c>
      <c r="E96" s="30">
        <v>3</v>
      </c>
      <c r="F96" s="31">
        <f t="shared" si="13"/>
        <v>4</v>
      </c>
      <c r="G96" s="61">
        <v>0</v>
      </c>
      <c r="H96" s="63">
        <v>0</v>
      </c>
      <c r="I96" s="62">
        <v>0</v>
      </c>
      <c r="J96" s="30">
        <v>1</v>
      </c>
      <c r="K96" s="31">
        <f t="shared" si="14"/>
        <v>1</v>
      </c>
      <c r="L96" s="61">
        <v>0</v>
      </c>
      <c r="M96" s="73">
        <v>0</v>
      </c>
      <c r="N96" s="62">
        <v>0</v>
      </c>
      <c r="O96" s="142">
        <f t="shared" si="15"/>
        <v>0</v>
      </c>
      <c r="P96" s="144">
        <v>0</v>
      </c>
      <c r="Q96" s="16"/>
      <c r="R96" s="154"/>
    </row>
    <row r="97" ht="20.25" customHeight="1">
      <c r="B97" s="21" t="s">
        <v>17</v>
      </c>
    </row>
    <row r="98" spans="2:3" ht="20.25" customHeight="1">
      <c r="B98" s="23" t="s">
        <v>63</v>
      </c>
      <c r="C98" s="23"/>
    </row>
  </sheetData>
  <sheetProtection/>
  <mergeCells count="59">
    <mergeCell ref="A46:A48"/>
    <mergeCell ref="A37:A39"/>
    <mergeCell ref="A40:A42"/>
    <mergeCell ref="A19:A21"/>
    <mergeCell ref="A22:A24"/>
    <mergeCell ref="A25:A27"/>
    <mergeCell ref="A28:A30"/>
    <mergeCell ref="A31:A33"/>
    <mergeCell ref="A55:A57"/>
    <mergeCell ref="A34:A36"/>
    <mergeCell ref="A43:A45"/>
    <mergeCell ref="A49:A51"/>
    <mergeCell ref="A52:A54"/>
    <mergeCell ref="M62:M63"/>
    <mergeCell ref="N62:N63"/>
    <mergeCell ref="O62:O63"/>
    <mergeCell ref="H62:H63"/>
    <mergeCell ref="I62:I63"/>
    <mergeCell ref="J62:J63"/>
    <mergeCell ref="K62:K63"/>
    <mergeCell ref="H61:L61"/>
    <mergeCell ref="C62:C63"/>
    <mergeCell ref="D62:D63"/>
    <mergeCell ref="E62:E63"/>
    <mergeCell ref="F62:F63"/>
    <mergeCell ref="A9:A12"/>
    <mergeCell ref="A13:A15"/>
    <mergeCell ref="A16:A18"/>
    <mergeCell ref="M61:P61"/>
    <mergeCell ref="G7:G8"/>
    <mergeCell ref="J7:J8"/>
    <mergeCell ref="L7:L8"/>
    <mergeCell ref="K7:K8"/>
    <mergeCell ref="A61:A63"/>
    <mergeCell ref="A64:A66"/>
    <mergeCell ref="A67:A68"/>
    <mergeCell ref="A69:A70"/>
    <mergeCell ref="A71:A72"/>
    <mergeCell ref="C61:G61"/>
    <mergeCell ref="B62:B63"/>
    <mergeCell ref="A95:A96"/>
    <mergeCell ref="A81:A82"/>
    <mergeCell ref="A83:A84"/>
    <mergeCell ref="A91:A92"/>
    <mergeCell ref="A93:A94"/>
    <mergeCell ref="A73:A74"/>
    <mergeCell ref="A75:A76"/>
    <mergeCell ref="A77:A78"/>
    <mergeCell ref="A79:A80"/>
    <mergeCell ref="A6:A8"/>
    <mergeCell ref="D6:I6"/>
    <mergeCell ref="B7:B8"/>
    <mergeCell ref="C7:C8"/>
    <mergeCell ref="D7:D8"/>
    <mergeCell ref="E7:E8"/>
    <mergeCell ref="F7:F8"/>
    <mergeCell ref="A85:A86"/>
    <mergeCell ref="A87:A88"/>
    <mergeCell ref="A89:A90"/>
  </mergeCells>
  <printOptions/>
  <pageMargins left="0.57" right="0.2" top="0.3" bottom="0.37" header="0.2" footer="0.2"/>
  <pageSetup firstPageNumber="9" useFirstPageNumber="1" horizontalDpi="600" verticalDpi="600" orientation="landscape" paperSize="9" scale="70" r:id="rId1"/>
  <headerFooter alignWithMargins="0">
    <oddFooter>&amp;C&amp;"ＭＳ 明朝,標準"&amp;16-&amp;11　&amp;15&amp;P&amp;11　&amp;16-</oddFooter>
  </headerFooter>
  <rowBreaks count="2" manualBreakCount="2">
    <brk id="3" max="255" man="1"/>
    <brk id="59" max="255" man="1"/>
  </rowBreaks>
  <ignoredErrors>
    <ignoredError sqref="K65 O65 F65 H10 J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main2</dc:creator>
  <cp:keywords/>
  <dc:description/>
  <cp:lastModifiedBy>kikaku</cp:lastModifiedBy>
  <cp:lastPrinted>2010-10-01T00:55:46Z</cp:lastPrinted>
  <dcterms:created xsi:type="dcterms:W3CDTF">2005-12-06T00:22:10Z</dcterms:created>
  <dcterms:modified xsi:type="dcterms:W3CDTF">2010-11-04T02:01:04Z</dcterms:modified>
  <cp:category/>
  <cp:version/>
  <cp:contentType/>
  <cp:contentStatus/>
</cp:coreProperties>
</file>