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707" activeTab="0"/>
  </bookViews>
  <sheets>
    <sheet name="発表資料（詳細票1・民間企業 ）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<sst xmlns="http://schemas.openxmlformats.org/spreadsheetml/2006/main" count="86" uniqueCount="56">
  <si>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人</t>
  </si>
  <si>
    <t>＜詳細表＞</t>
  </si>
  <si>
    <t>　②障害種別雇用状況</t>
  </si>
  <si>
    <t>法定雇用障害者の算定の基礎となる労働者数</t>
  </si>
  <si>
    <t>企業数</t>
  </si>
  <si>
    <t>企業</t>
  </si>
  <si>
    <t>②身体障害者の数</t>
  </si>
  <si>
    <t>　①　概況</t>
  </si>
  <si>
    <t>規模計</t>
  </si>
  <si>
    <t>1,000以上</t>
  </si>
  <si>
    <t>１（１）①の表と同じ</t>
  </si>
  <si>
    <t>１（１）②の表と同じ</t>
  </si>
  <si>
    <t>区分</t>
  </si>
  <si>
    <t>③知的障害者の数</t>
  </si>
  <si>
    <t>④精神障害者の数</t>
  </si>
  <si>
    <t>Ａ.重度身体障害者及び重度知的障害者</t>
  </si>
  <si>
    <t>Ｅ．　計　　　</t>
  </si>
  <si>
    <t>Ａ×２＋Ｂ＋Ｃ＋Ｄ×0.5</t>
  </si>
  <si>
    <t>法定雇用率達成企業の数</t>
  </si>
  <si>
    <t>法定雇用率達成企業の割合</t>
  </si>
  <si>
    <t>Ｆ．うち新規雇用分　</t>
  </si>
  <si>
    <t>②</t>
  </si>
  <si>
    <t>④</t>
  </si>
  <si>
    <t>⑤</t>
  </si>
  <si>
    <t>⑥</t>
  </si>
  <si>
    <t>Ｂ.重度身体障害者及び重度知的障害者である短時間労働者</t>
  </si>
  <si>
    <t>Ｃ．重度以外の身体障害者、知的障害者及び精神障害者</t>
  </si>
  <si>
    <t>Ｄ．精神障害者である短時間労働者</t>
  </si>
  <si>
    <t>実雇用率
Ｅ÷②×100</t>
  </si>
  <si>
    <t>％</t>
  </si>
  <si>
    <t>％</t>
  </si>
  <si>
    <t>５６～９９</t>
  </si>
  <si>
    <t>１００～２９９</t>
  </si>
  <si>
    <t>３００～４９９</t>
  </si>
  <si>
    <t>５００～９９９</t>
  </si>
  <si>
    <t>５６～９９</t>
  </si>
  <si>
    <t>１００～２９９</t>
  </si>
  <si>
    <t>３００～４９９</t>
  </si>
  <si>
    <t>５００～９９９</t>
  </si>
  <si>
    <t>①</t>
  </si>
  <si>
    <t>障害者の数</t>
  </si>
  <si>
    <t xml:space="preserve">注 </t>
  </si>
  <si>
    <t>③障害者の数</t>
  </si>
  <si>
    <t>（２）企業規模別の雇用状況　　　</t>
  </si>
  <si>
    <t>１．民間企業における雇用状況　（法定雇用率１．８％）</t>
  </si>
  <si>
    <t>a.重度身体障害者</t>
  </si>
  <si>
    <t>b．　重度
身体障害者である短時間労働者</t>
  </si>
  <si>
    <t>c．重度以外の身体障害者</t>
  </si>
  <si>
    <t>e．　計　　　
a×２＋b＋c</t>
  </si>
  <si>
    <t>a.重度知的障害者</t>
  </si>
  <si>
    <t>f．うち新規雇用分</t>
  </si>
  <si>
    <t>b．　重度
知的障害者である短時間労働者</t>
  </si>
  <si>
    <t>c．重度以外の知的障害者</t>
  </si>
  <si>
    <t>c.精神障害者</t>
  </si>
  <si>
    <t>d．精神障害者である短時間労働者</t>
  </si>
  <si>
    <t>e．　計　　　
c＋d×0.5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</si>
</sst>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#,##0\)"/>
    <numFmt numFmtId="178" formatCode="0.00_ "/>
    <numFmt numFmtId="179" formatCode="#,##0_ ;[Red]\-#,##0\ "/>
    <numFmt numFmtId="180" formatCode="#,##0&quot;人&quot;"/>
    <numFmt numFmtId="181" formatCode="\(##,###\)"/>
    <numFmt numFmtId="182" formatCode="\(##,###.0\)"/>
    <numFmt numFmtId="183" formatCode="\(##,###.00\)"/>
    <numFmt numFmtId="184" formatCode="\(##,##0.00\)"/>
    <numFmt numFmtId="185" formatCode="\&lt;##,###\&gt;"/>
    <numFmt numFmtId="186" formatCode="\&lt;##,###.##\&gt;"/>
    <numFmt numFmtId="187" formatCode="0.00;_砀"/>
    <numFmt numFmtId="188" formatCode="\&lt;##,##0.00\&gt;"/>
    <numFmt numFmtId="189" formatCode="\&lt;##,###.00\&gt;"/>
    <numFmt numFmtId="190" formatCode="#,##0.0;[Red]\-#,##0.0"/>
    <numFmt numFmtId="191" formatCode="#,##0.0_ ;[Red]\-#,##0.0\ "/>
    <numFmt numFmtId="192" formatCode="0.0_);[Red]\(0.0\)"/>
    <numFmt numFmtId="193" formatCode="\&lt;##,##0\&gt;"/>
    <numFmt numFmtId="194" formatCode="\(##,##0\)"/>
    <numFmt numFmtId="195" formatCode="\&lt;##,###.#0\&gt;"/>
    <numFmt numFmtId="196" formatCode="#,##0_ "/>
    <numFmt numFmtId="197" formatCode="#,##0.0_ "/>
    <numFmt numFmtId="198" formatCode="#,##0.00_ "/>
    <numFmt numFmtId="199" formatCode="\(##,##0.0\)"/>
    <numFmt numFmtId="200" formatCode="\(###,##0.0\)"/>
    <numFmt numFmtId="201" formatCode="\(##0###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.5"/>
      <name val="ＭＳ Ｐ明朝"/>
      <family val="1"/>
    </font>
    <font>
      <b/>
      <sz val="11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14" xfId="48" applyFont="1" applyBorder="1" applyAlignment="1">
      <alignment horizontal="left" vertical="center" wrapText="1"/>
    </xf>
    <xf numFmtId="38" fontId="2" fillId="0" borderId="14" xfId="48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38" fontId="2" fillId="0" borderId="13" xfId="48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8" fontId="2" fillId="0" borderId="19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181" fontId="7" fillId="0" borderId="20" xfId="48" applyNumberFormat="1" applyFont="1" applyBorder="1" applyAlignment="1">
      <alignment horizontal="right" vertical="center"/>
    </xf>
    <xf numFmtId="181" fontId="7" fillId="0" borderId="21" xfId="0" applyNumberFormat="1" applyFont="1" applyBorder="1" applyAlignment="1">
      <alignment horizontal="right" vertical="center"/>
    </xf>
    <xf numFmtId="181" fontId="7" fillId="0" borderId="22" xfId="48" applyNumberFormat="1" applyFont="1" applyBorder="1" applyAlignment="1">
      <alignment horizontal="right" vertical="center"/>
    </xf>
    <xf numFmtId="183" fontId="7" fillId="0" borderId="20" xfId="0" applyNumberFormat="1" applyFont="1" applyBorder="1" applyAlignment="1">
      <alignment horizontal="right" vertical="center"/>
    </xf>
    <xf numFmtId="181" fontId="7" fillId="0" borderId="23" xfId="0" applyNumberFormat="1" applyFont="1" applyBorder="1" applyAlignment="1">
      <alignment horizontal="right" vertical="center"/>
    </xf>
    <xf numFmtId="182" fontId="7" fillId="0" borderId="20" xfId="0" applyNumberFormat="1" applyFont="1" applyBorder="1" applyAlignment="1">
      <alignment horizontal="right" vertical="center"/>
    </xf>
    <xf numFmtId="38" fontId="8" fillId="0" borderId="24" xfId="48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185" fontId="8" fillId="0" borderId="19" xfId="48" applyNumberFormat="1" applyFont="1" applyBorder="1" applyAlignment="1">
      <alignment horizontal="right" vertical="center"/>
    </xf>
    <xf numFmtId="188" fontId="8" fillId="0" borderId="24" xfId="0" applyNumberFormat="1" applyFont="1" applyBorder="1" applyAlignment="1">
      <alignment horizontal="right" vertical="center"/>
    </xf>
    <xf numFmtId="181" fontId="7" fillId="0" borderId="27" xfId="48" applyNumberFormat="1" applyFont="1" applyBorder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0" xfId="48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3" fontId="7" fillId="0" borderId="20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2" fontId="7" fillId="0" borderId="20" xfId="0" applyNumberFormat="1" applyFont="1" applyFill="1" applyBorder="1" applyAlignment="1">
      <alignment horizontal="right" vertical="center"/>
    </xf>
    <xf numFmtId="194" fontId="7" fillId="0" borderId="21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2" fontId="8" fillId="0" borderId="24" xfId="0" applyNumberFormat="1" applyFont="1" applyBorder="1" applyAlignment="1">
      <alignment horizontal="right" vertical="center"/>
    </xf>
    <xf numFmtId="195" fontId="8" fillId="0" borderId="24" xfId="0" applyNumberFormat="1" applyFont="1" applyBorder="1" applyAlignment="1">
      <alignment horizontal="right" vertical="center"/>
    </xf>
    <xf numFmtId="190" fontId="8" fillId="0" borderId="19" xfId="48" applyNumberFormat="1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94" fontId="7" fillId="0" borderId="27" xfId="48" applyNumberFormat="1" applyFont="1" applyBorder="1" applyAlignment="1">
      <alignment horizontal="right" vertical="center"/>
    </xf>
    <xf numFmtId="194" fontId="7" fillId="0" borderId="21" xfId="0" applyNumberFormat="1" applyFont="1" applyBorder="1" applyAlignment="1">
      <alignment horizontal="right" vertical="center"/>
    </xf>
    <xf numFmtId="194" fontId="7" fillId="0" borderId="23" xfId="0" applyNumberFormat="1" applyFont="1" applyBorder="1" applyAlignment="1">
      <alignment horizontal="right" vertical="center"/>
    </xf>
    <xf numFmtId="194" fontId="7" fillId="0" borderId="22" xfId="48" applyNumberFormat="1" applyFont="1" applyBorder="1" applyAlignment="1">
      <alignment horizontal="right" vertical="center"/>
    </xf>
    <xf numFmtId="182" fontId="7" fillId="0" borderId="23" xfId="48" applyNumberFormat="1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190" fontId="2" fillId="0" borderId="16" xfId="48" applyNumberFormat="1" applyFont="1" applyBorder="1" applyAlignment="1">
      <alignment horizontal="right" vertical="center"/>
    </xf>
    <xf numFmtId="190" fontId="8" fillId="0" borderId="16" xfId="48" applyNumberFormat="1" applyFont="1" applyBorder="1" applyAlignment="1">
      <alignment horizontal="right" vertical="center"/>
    </xf>
    <xf numFmtId="190" fontId="2" fillId="0" borderId="0" xfId="0" applyNumberFormat="1" applyFont="1" applyAlignment="1">
      <alignment vertical="center"/>
    </xf>
    <xf numFmtId="190" fontId="8" fillId="0" borderId="24" xfId="48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182" fontId="7" fillId="0" borderId="11" xfId="0" applyNumberFormat="1" applyFont="1" applyBorder="1" applyAlignment="1">
      <alignment horizontal="right" vertical="center"/>
    </xf>
    <xf numFmtId="182" fontId="7" fillId="0" borderId="20" xfId="48" applyNumberFormat="1" applyFont="1" applyBorder="1" applyAlignment="1">
      <alignment horizontal="right" vertical="center"/>
    </xf>
    <xf numFmtId="182" fontId="7" fillId="0" borderId="22" xfId="48" applyNumberFormat="1" applyFont="1" applyFill="1" applyBorder="1" applyAlignment="1">
      <alignment horizontal="right" vertical="center"/>
    </xf>
    <xf numFmtId="182" fontId="7" fillId="0" borderId="22" xfId="48" applyNumberFormat="1" applyFont="1" applyBorder="1" applyAlignment="1">
      <alignment horizontal="right" vertical="center"/>
    </xf>
    <xf numFmtId="197" fontId="8" fillId="0" borderId="26" xfId="48" applyNumberFormat="1" applyFont="1" applyBorder="1" applyAlignment="1">
      <alignment horizontal="right" vertical="center"/>
    </xf>
    <xf numFmtId="197" fontId="8" fillId="0" borderId="13" xfId="48" applyNumberFormat="1" applyFont="1" applyBorder="1" applyAlignment="1">
      <alignment horizontal="right" vertical="center"/>
    </xf>
    <xf numFmtId="181" fontId="7" fillId="0" borderId="23" xfId="48" applyNumberFormat="1" applyFont="1" applyBorder="1" applyAlignment="1">
      <alignment horizontal="right" vertical="center"/>
    </xf>
    <xf numFmtId="181" fontId="7" fillId="0" borderId="31" xfId="48" applyNumberFormat="1" applyFont="1" applyBorder="1" applyAlignment="1">
      <alignment horizontal="right" vertical="center"/>
    </xf>
    <xf numFmtId="181" fontId="7" fillId="0" borderId="32" xfId="48" applyNumberFormat="1" applyFont="1" applyBorder="1" applyAlignment="1">
      <alignment horizontal="right" vertical="center"/>
    </xf>
    <xf numFmtId="181" fontId="7" fillId="0" borderId="33" xfId="48" applyNumberFormat="1" applyFont="1" applyBorder="1" applyAlignment="1">
      <alignment horizontal="right" vertical="center"/>
    </xf>
    <xf numFmtId="182" fontId="7" fillId="0" borderId="33" xfId="48" applyNumberFormat="1" applyFont="1" applyBorder="1" applyAlignment="1">
      <alignment horizontal="right" vertical="center"/>
    </xf>
    <xf numFmtId="38" fontId="8" fillId="0" borderId="29" xfId="48" applyFont="1" applyBorder="1" applyAlignment="1">
      <alignment horizontal="right" vertical="center"/>
    </xf>
    <xf numFmtId="194" fontId="7" fillId="0" borderId="28" xfId="0" applyNumberFormat="1" applyFont="1" applyBorder="1" applyAlignment="1">
      <alignment horizontal="right" vertical="center"/>
    </xf>
    <xf numFmtId="199" fontId="7" fillId="0" borderId="20" xfId="48" applyNumberFormat="1" applyFont="1" applyBorder="1" applyAlignment="1">
      <alignment horizontal="right" vertical="center"/>
    </xf>
    <xf numFmtId="199" fontId="7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horizontal="left" vertical="top" wrapText="1"/>
    </xf>
    <xf numFmtId="0" fontId="2" fillId="0" borderId="26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38" fontId="2" fillId="0" borderId="24" xfId="48" applyFont="1" applyBorder="1" applyAlignment="1">
      <alignment vertical="top" wrapText="1"/>
    </xf>
    <xf numFmtId="38" fontId="2" fillId="0" borderId="20" xfId="48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8" fontId="2" fillId="0" borderId="24" xfId="48" applyFont="1" applyBorder="1" applyAlignment="1">
      <alignment horizontal="center" vertical="top"/>
    </xf>
    <xf numFmtId="38" fontId="2" fillId="0" borderId="20" xfId="48" applyFont="1" applyBorder="1" applyAlignment="1">
      <alignment horizontal="center" vertical="top"/>
    </xf>
    <xf numFmtId="0" fontId="2" fillId="0" borderId="2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120" zoomScaleNormal="120" zoomScaleSheetLayoutView="75" zoomScalePageLayoutView="0" workbookViewId="0" topLeftCell="A1">
      <selection activeCell="A48" sqref="A48:IV142"/>
    </sheetView>
  </sheetViews>
  <sheetFormatPr defaultColWidth="9.00390625" defaultRowHeight="13.5"/>
  <cols>
    <col min="1" max="1" width="10.875" style="12" customWidth="1"/>
    <col min="2" max="2" width="10.125" style="11" customWidth="1"/>
    <col min="3" max="3" width="12.625" style="11" customWidth="1"/>
    <col min="4" max="5" width="12.625" style="12" customWidth="1"/>
    <col min="6" max="6" width="12.625" style="11" customWidth="1"/>
    <col min="7" max="7" width="12.625" style="12" customWidth="1"/>
    <col min="8" max="8" width="11.75390625" style="12" customWidth="1"/>
    <col min="9" max="9" width="11.375" style="12" customWidth="1"/>
    <col min="10" max="16" width="12.625" style="12" customWidth="1"/>
    <col min="17" max="16384" width="9.00390625" style="12" customWidth="1"/>
  </cols>
  <sheetData>
    <row r="1" ht="18" customHeight="1">
      <c r="A1" s="10" t="s">
        <v>1</v>
      </c>
    </row>
    <row r="2" ht="14.25">
      <c r="A2" s="13"/>
    </row>
    <row r="3" ht="19.5" customHeight="1">
      <c r="A3" s="29" t="s">
        <v>44</v>
      </c>
    </row>
    <row r="4" ht="14.25">
      <c r="A4" s="13" t="s">
        <v>43</v>
      </c>
    </row>
    <row r="5" ht="15" customHeight="1">
      <c r="A5" s="12" t="s">
        <v>7</v>
      </c>
    </row>
    <row r="6" spans="1:12" ht="18" customHeight="1">
      <c r="A6" s="111" t="s">
        <v>12</v>
      </c>
      <c r="B6" s="5" t="s">
        <v>39</v>
      </c>
      <c r="C6" s="14" t="s">
        <v>21</v>
      </c>
      <c r="D6" s="102" t="s">
        <v>42</v>
      </c>
      <c r="E6" s="103"/>
      <c r="F6" s="103"/>
      <c r="G6" s="103"/>
      <c r="H6" s="103"/>
      <c r="I6" s="104"/>
      <c r="J6" s="4" t="s">
        <v>22</v>
      </c>
      <c r="K6" s="4" t="s">
        <v>23</v>
      </c>
      <c r="L6" s="6" t="s">
        <v>24</v>
      </c>
    </row>
    <row r="7" spans="1:12" ht="18" customHeight="1">
      <c r="A7" s="101"/>
      <c r="B7" s="125" t="s">
        <v>4</v>
      </c>
      <c r="C7" s="121" t="s">
        <v>3</v>
      </c>
      <c r="D7" s="129" t="s">
        <v>15</v>
      </c>
      <c r="E7" s="114" t="s">
        <v>25</v>
      </c>
      <c r="F7" s="114" t="s">
        <v>26</v>
      </c>
      <c r="G7" s="114" t="s">
        <v>27</v>
      </c>
      <c r="H7" s="3" t="s">
        <v>16</v>
      </c>
      <c r="I7" s="8"/>
      <c r="J7" s="98" t="s">
        <v>28</v>
      </c>
      <c r="K7" s="100" t="s">
        <v>18</v>
      </c>
      <c r="L7" s="98" t="s">
        <v>19</v>
      </c>
    </row>
    <row r="8" spans="1:12" ht="60" customHeight="1">
      <c r="A8" s="112"/>
      <c r="B8" s="126"/>
      <c r="C8" s="122"/>
      <c r="D8" s="130"/>
      <c r="E8" s="115"/>
      <c r="F8" s="115"/>
      <c r="G8" s="115"/>
      <c r="H8" s="2" t="s">
        <v>17</v>
      </c>
      <c r="I8" s="9" t="s">
        <v>20</v>
      </c>
      <c r="J8" s="99"/>
      <c r="K8" s="101"/>
      <c r="L8" s="120"/>
    </row>
    <row r="9" spans="1:12" ht="16.5" customHeight="1">
      <c r="A9" s="93" t="s">
        <v>8</v>
      </c>
      <c r="B9" s="15" t="s">
        <v>5</v>
      </c>
      <c r="C9" s="15" t="s">
        <v>0</v>
      </c>
      <c r="D9" s="19" t="s">
        <v>0</v>
      </c>
      <c r="E9" s="16" t="s">
        <v>0</v>
      </c>
      <c r="F9" s="24" t="s">
        <v>0</v>
      </c>
      <c r="G9" s="16" t="s">
        <v>0</v>
      </c>
      <c r="H9" s="17" t="s">
        <v>0</v>
      </c>
      <c r="I9" s="73" t="s">
        <v>0</v>
      </c>
      <c r="J9" s="18" t="s">
        <v>29</v>
      </c>
      <c r="K9" s="18" t="s">
        <v>5</v>
      </c>
      <c r="L9" s="18" t="s">
        <v>30</v>
      </c>
    </row>
    <row r="10" spans="1:18" s="20" customFormat="1" ht="16.5" customHeight="1">
      <c r="A10" s="96"/>
      <c r="B10" s="36">
        <f aca="true" t="shared" si="0" ref="B10:I12">B13+B16+B19+B22+B25</f>
        <v>694</v>
      </c>
      <c r="C10" s="36">
        <f t="shared" si="0"/>
        <v>102381</v>
      </c>
      <c r="D10" s="39">
        <f t="shared" si="0"/>
        <v>481</v>
      </c>
      <c r="E10" s="37">
        <f t="shared" si="0"/>
        <v>45</v>
      </c>
      <c r="F10" s="89">
        <f t="shared" si="0"/>
        <v>1116</v>
      </c>
      <c r="G10" s="37">
        <f t="shared" si="0"/>
        <v>19</v>
      </c>
      <c r="H10" s="58">
        <f>IF((D10*2+E10+F10+G10*0.5)=0,"",(D10*2+E10+F10+G10*0.5))</f>
        <v>2132.5</v>
      </c>
      <c r="I10" s="58">
        <f t="shared" si="0"/>
        <v>180.5</v>
      </c>
      <c r="J10" s="56">
        <f aca="true" t="shared" si="1" ref="J10:J25">IF(H10="","",ROUND((H10/C10*100),2))</f>
        <v>2.08</v>
      </c>
      <c r="K10" s="40">
        <f>K13+K16+K19+K22+K25</f>
        <v>414</v>
      </c>
      <c r="L10" s="40">
        <f aca="true" t="shared" si="2" ref="L10:L25">IF(K10="","",ROUND((K10/B10*100),1))</f>
        <v>59.7</v>
      </c>
      <c r="M10" s="12"/>
      <c r="N10" s="12"/>
      <c r="O10" s="12"/>
      <c r="P10" s="12"/>
      <c r="Q10" s="12"/>
      <c r="R10" s="12"/>
    </row>
    <row r="11" spans="1:18" s="20" customFormat="1" ht="16.5" customHeight="1">
      <c r="A11" s="96"/>
      <c r="B11" s="36"/>
      <c r="C11" s="36"/>
      <c r="D11" s="39"/>
      <c r="E11" s="37"/>
      <c r="F11" s="55"/>
      <c r="G11" s="37"/>
      <c r="H11" s="41"/>
      <c r="I11" s="58"/>
      <c r="J11" s="57">
        <f t="shared" si="1"/>
      </c>
      <c r="K11" s="40"/>
      <c r="L11" s="40">
        <f t="shared" si="2"/>
      </c>
      <c r="M11" s="12"/>
      <c r="N11" s="12"/>
      <c r="O11" s="12"/>
      <c r="P11" s="12"/>
      <c r="Q11" s="12"/>
      <c r="R11" s="12"/>
    </row>
    <row r="12" spans="1:18" ht="16.5" customHeight="1">
      <c r="A12" s="97"/>
      <c r="B12" s="30">
        <f t="shared" si="0"/>
        <v>680</v>
      </c>
      <c r="C12" s="30">
        <f t="shared" si="0"/>
        <v>99430</v>
      </c>
      <c r="D12" s="34">
        <f t="shared" si="0"/>
        <v>479</v>
      </c>
      <c r="E12" s="31">
        <f t="shared" si="0"/>
        <v>34</v>
      </c>
      <c r="F12" s="46">
        <f t="shared" si="0"/>
        <v>1060</v>
      </c>
      <c r="G12" s="31">
        <f t="shared" si="0"/>
        <v>14</v>
      </c>
      <c r="H12" s="81">
        <f>IF((D12*2+E12+F12+G12*0.5)=0,"",(D12*2+E12+F12+G12*0.5))</f>
        <v>2059</v>
      </c>
      <c r="I12" s="81">
        <v>162</v>
      </c>
      <c r="J12" s="33">
        <f t="shared" si="1"/>
        <v>2.07</v>
      </c>
      <c r="K12" s="44">
        <f>K15+K18+K21+K24+K27</f>
        <v>404</v>
      </c>
      <c r="L12" s="35">
        <f t="shared" si="2"/>
        <v>59.4</v>
      </c>
      <c r="M12" s="20"/>
      <c r="N12" s="20"/>
      <c r="O12" s="20"/>
      <c r="P12" s="20"/>
      <c r="Q12" s="20"/>
      <c r="R12" s="20"/>
    </row>
    <row r="13" spans="1:18" s="20" customFormat="1" ht="16.5" customHeight="1">
      <c r="A13" s="93" t="s">
        <v>31</v>
      </c>
      <c r="B13" s="36">
        <v>307</v>
      </c>
      <c r="C13" s="36">
        <v>22512</v>
      </c>
      <c r="D13" s="39">
        <v>94</v>
      </c>
      <c r="E13" s="37">
        <v>13</v>
      </c>
      <c r="F13" s="55">
        <v>248</v>
      </c>
      <c r="G13" s="37">
        <v>5</v>
      </c>
      <c r="H13" s="58">
        <f>D13*2+E13+F13+G13*0.5</f>
        <v>451.5</v>
      </c>
      <c r="I13" s="58">
        <v>34</v>
      </c>
      <c r="J13" s="40">
        <f t="shared" si="1"/>
        <v>2.01</v>
      </c>
      <c r="K13" s="40">
        <v>161</v>
      </c>
      <c r="L13" s="40">
        <f t="shared" si="2"/>
        <v>52.4</v>
      </c>
      <c r="M13" s="12"/>
      <c r="N13" s="12"/>
      <c r="O13" s="12"/>
      <c r="P13" s="12"/>
      <c r="Q13" s="12"/>
      <c r="R13" s="12"/>
    </row>
    <row r="14" spans="1:18" s="20" customFormat="1" ht="16.5" customHeight="1">
      <c r="A14" s="96"/>
      <c r="B14" s="36"/>
      <c r="C14" s="36"/>
      <c r="D14" s="39"/>
      <c r="E14" s="37"/>
      <c r="F14" s="55"/>
      <c r="G14" s="37"/>
      <c r="H14" s="41"/>
      <c r="I14" s="58"/>
      <c r="J14" s="42">
        <f t="shared" si="1"/>
      </c>
      <c r="K14" s="40"/>
      <c r="L14" s="40">
        <f t="shared" si="2"/>
      </c>
      <c r="M14" s="12"/>
      <c r="N14" s="12"/>
      <c r="O14" s="12"/>
      <c r="P14" s="12"/>
      <c r="Q14" s="12"/>
      <c r="R14" s="12"/>
    </row>
    <row r="15" spans="1:18" ht="16.5" customHeight="1">
      <c r="A15" s="97"/>
      <c r="B15" s="47">
        <v>296</v>
      </c>
      <c r="C15" s="47">
        <v>21699</v>
      </c>
      <c r="D15" s="48">
        <v>100</v>
      </c>
      <c r="E15" s="49">
        <v>8</v>
      </c>
      <c r="F15" s="50">
        <v>235</v>
      </c>
      <c r="G15" s="49">
        <v>3</v>
      </c>
      <c r="H15" s="80">
        <f>D15*2+E15+F15+G15*0.5</f>
        <v>444.5</v>
      </c>
      <c r="I15" s="80">
        <v>38</v>
      </c>
      <c r="J15" s="51">
        <f t="shared" si="1"/>
        <v>2.05</v>
      </c>
      <c r="K15" s="52">
        <v>166</v>
      </c>
      <c r="L15" s="53">
        <f t="shared" si="2"/>
        <v>56.1</v>
      </c>
      <c r="M15" s="20"/>
      <c r="N15" s="20"/>
      <c r="O15" s="20"/>
      <c r="P15" s="20"/>
      <c r="Q15" s="20"/>
      <c r="R15" s="20"/>
    </row>
    <row r="16" spans="1:18" s="20" customFormat="1" ht="16.5" customHeight="1">
      <c r="A16" s="93" t="s">
        <v>32</v>
      </c>
      <c r="B16" s="59">
        <v>308</v>
      </c>
      <c r="C16" s="59">
        <v>43121</v>
      </c>
      <c r="D16" s="60">
        <v>181</v>
      </c>
      <c r="E16" s="61">
        <v>20</v>
      </c>
      <c r="F16" s="62">
        <v>502</v>
      </c>
      <c r="G16" s="61">
        <v>10</v>
      </c>
      <c r="H16" s="58">
        <f>D16*2+E16+F16+G16*0.5</f>
        <v>889</v>
      </c>
      <c r="I16" s="74">
        <v>80</v>
      </c>
      <c r="J16" s="63">
        <f t="shared" si="1"/>
        <v>2.06</v>
      </c>
      <c r="K16" s="63">
        <v>204</v>
      </c>
      <c r="L16" s="63">
        <f t="shared" si="2"/>
        <v>66.2</v>
      </c>
      <c r="M16" s="12"/>
      <c r="N16" s="12"/>
      <c r="O16" s="12"/>
      <c r="P16" s="12"/>
      <c r="Q16" s="12"/>
      <c r="R16" s="12"/>
    </row>
    <row r="17" spans="1:18" s="20" customFormat="1" ht="16.5" customHeight="1">
      <c r="A17" s="94"/>
      <c r="B17" s="36"/>
      <c r="C17" s="36"/>
      <c r="D17" s="39"/>
      <c r="E17" s="37"/>
      <c r="F17" s="55"/>
      <c r="G17" s="37"/>
      <c r="H17" s="41"/>
      <c r="I17" s="58"/>
      <c r="J17" s="42">
        <f t="shared" si="1"/>
      </c>
      <c r="K17" s="40"/>
      <c r="L17" s="40">
        <f t="shared" si="2"/>
      </c>
      <c r="M17" s="12"/>
      <c r="N17" s="12"/>
      <c r="O17" s="12"/>
      <c r="P17" s="12"/>
      <c r="Q17" s="12"/>
      <c r="R17" s="12"/>
    </row>
    <row r="18" spans="1:18" ht="16.5" customHeight="1">
      <c r="A18" s="95"/>
      <c r="B18" s="47">
        <v>306</v>
      </c>
      <c r="C18" s="47">
        <v>42365</v>
      </c>
      <c r="D18" s="48">
        <v>171</v>
      </c>
      <c r="E18" s="49">
        <v>16</v>
      </c>
      <c r="F18" s="50">
        <v>479</v>
      </c>
      <c r="G18" s="49">
        <v>9</v>
      </c>
      <c r="H18" s="80">
        <f>D18*2+E18+F18+G18*0.5</f>
        <v>841.5</v>
      </c>
      <c r="I18" s="80">
        <v>84</v>
      </c>
      <c r="J18" s="51">
        <f t="shared" si="1"/>
        <v>1.99</v>
      </c>
      <c r="K18" s="52">
        <v>190</v>
      </c>
      <c r="L18" s="53">
        <f t="shared" si="2"/>
        <v>62.1</v>
      </c>
      <c r="M18" s="20"/>
      <c r="N18" s="20"/>
      <c r="O18" s="20"/>
      <c r="P18" s="20"/>
      <c r="Q18" s="20"/>
      <c r="R18" s="20"/>
    </row>
    <row r="19" spans="1:18" s="20" customFormat="1" ht="16.5" customHeight="1">
      <c r="A19" s="93" t="s">
        <v>33</v>
      </c>
      <c r="B19" s="59">
        <v>52</v>
      </c>
      <c r="C19" s="59">
        <v>16813</v>
      </c>
      <c r="D19" s="60">
        <v>107</v>
      </c>
      <c r="E19" s="61">
        <v>9</v>
      </c>
      <c r="F19" s="62">
        <v>193</v>
      </c>
      <c r="G19" s="61">
        <v>3</v>
      </c>
      <c r="H19" s="58">
        <f>D19*2+E19+F19+G19*0.5</f>
        <v>417.5</v>
      </c>
      <c r="I19" s="74">
        <v>35.5</v>
      </c>
      <c r="J19" s="63">
        <f t="shared" si="1"/>
        <v>2.48</v>
      </c>
      <c r="K19" s="63">
        <v>30</v>
      </c>
      <c r="L19" s="63">
        <f t="shared" si="2"/>
        <v>57.7</v>
      </c>
      <c r="M19" s="12"/>
      <c r="N19" s="12"/>
      <c r="O19" s="12"/>
      <c r="P19" s="12"/>
      <c r="Q19" s="12"/>
      <c r="R19" s="12"/>
    </row>
    <row r="20" spans="1:18" s="20" customFormat="1" ht="16.5" customHeight="1">
      <c r="A20" s="94"/>
      <c r="B20" s="36"/>
      <c r="C20" s="36"/>
      <c r="D20" s="39"/>
      <c r="E20" s="37"/>
      <c r="F20" s="55"/>
      <c r="G20" s="37"/>
      <c r="H20" s="41"/>
      <c r="I20" s="58"/>
      <c r="J20" s="64">
        <f t="shared" si="1"/>
      </c>
      <c r="K20" s="40"/>
      <c r="L20" s="40">
        <f t="shared" si="2"/>
      </c>
      <c r="M20" s="12"/>
      <c r="N20" s="12"/>
      <c r="O20" s="12"/>
      <c r="P20" s="12"/>
      <c r="Q20" s="12"/>
      <c r="R20" s="12"/>
    </row>
    <row r="21" spans="1:18" ht="16.5" customHeight="1">
      <c r="A21" s="95"/>
      <c r="B21" s="47">
        <v>52</v>
      </c>
      <c r="C21" s="47">
        <v>16246</v>
      </c>
      <c r="D21" s="48">
        <v>108</v>
      </c>
      <c r="E21" s="49">
        <v>6</v>
      </c>
      <c r="F21" s="50">
        <v>176</v>
      </c>
      <c r="G21" s="54">
        <v>1</v>
      </c>
      <c r="H21" s="80">
        <f>D21*2+E21+F21+G21*0.5</f>
        <v>398.5</v>
      </c>
      <c r="I21" s="80">
        <v>24</v>
      </c>
      <c r="J21" s="51">
        <f t="shared" si="1"/>
        <v>2.45</v>
      </c>
      <c r="K21" s="52">
        <v>30</v>
      </c>
      <c r="L21" s="53">
        <f t="shared" si="2"/>
        <v>57.7</v>
      </c>
      <c r="M21" s="20"/>
      <c r="N21" s="20"/>
      <c r="O21" s="20"/>
      <c r="P21" s="20"/>
      <c r="Q21" s="20"/>
      <c r="R21" s="20"/>
    </row>
    <row r="22" spans="1:18" s="20" customFormat="1" ht="16.5" customHeight="1">
      <c r="A22" s="93" t="s">
        <v>34</v>
      </c>
      <c r="B22" s="59">
        <v>22</v>
      </c>
      <c r="C22" s="59">
        <v>12547</v>
      </c>
      <c r="D22" s="60">
        <v>62</v>
      </c>
      <c r="E22" s="61">
        <v>3</v>
      </c>
      <c r="F22" s="62">
        <v>121</v>
      </c>
      <c r="G22" s="61">
        <v>1</v>
      </c>
      <c r="H22" s="58">
        <f>D22*2+E22+F22+G22*0.5</f>
        <v>248.5</v>
      </c>
      <c r="I22" s="74">
        <v>27</v>
      </c>
      <c r="J22" s="63">
        <f t="shared" si="1"/>
        <v>1.98</v>
      </c>
      <c r="K22" s="63">
        <v>16</v>
      </c>
      <c r="L22" s="63">
        <f t="shared" si="2"/>
        <v>72.7</v>
      </c>
      <c r="M22" s="12"/>
      <c r="N22" s="12"/>
      <c r="O22" s="12"/>
      <c r="P22" s="12"/>
      <c r="Q22" s="12"/>
      <c r="R22" s="12"/>
    </row>
    <row r="23" spans="1:18" s="20" customFormat="1" ht="16.5" customHeight="1">
      <c r="A23" s="94"/>
      <c r="B23" s="36"/>
      <c r="C23" s="36"/>
      <c r="D23" s="39"/>
      <c r="E23" s="37"/>
      <c r="F23" s="55"/>
      <c r="G23" s="37"/>
      <c r="H23" s="41"/>
      <c r="I23" s="58"/>
      <c r="J23" s="57">
        <f t="shared" si="1"/>
      </c>
      <c r="K23" s="40"/>
      <c r="L23" s="40">
        <f t="shared" si="2"/>
      </c>
      <c r="M23" s="12"/>
      <c r="N23" s="12"/>
      <c r="O23" s="12"/>
      <c r="P23" s="12"/>
      <c r="Q23" s="12"/>
      <c r="R23" s="12"/>
    </row>
    <row r="24" spans="1:18" ht="16.5" customHeight="1">
      <c r="A24" s="95"/>
      <c r="B24" s="47">
        <v>21</v>
      </c>
      <c r="C24" s="47">
        <v>11470</v>
      </c>
      <c r="D24" s="48">
        <v>58</v>
      </c>
      <c r="E24" s="49">
        <v>4</v>
      </c>
      <c r="F24" s="50">
        <v>116</v>
      </c>
      <c r="G24" s="54">
        <v>1</v>
      </c>
      <c r="H24" s="80">
        <f>D24*2+E24+F24+G24*0.5</f>
        <v>236.5</v>
      </c>
      <c r="I24" s="80">
        <v>12</v>
      </c>
      <c r="J24" s="51">
        <f t="shared" si="1"/>
        <v>2.06</v>
      </c>
      <c r="K24" s="52">
        <v>16</v>
      </c>
      <c r="L24" s="53">
        <f t="shared" si="2"/>
        <v>76.2</v>
      </c>
      <c r="M24" s="20"/>
      <c r="N24" s="20"/>
      <c r="O24" s="20"/>
      <c r="P24" s="20"/>
      <c r="Q24" s="20"/>
      <c r="R24" s="20"/>
    </row>
    <row r="25" spans="1:12" ht="16.5" customHeight="1">
      <c r="A25" s="93" t="s">
        <v>9</v>
      </c>
      <c r="B25" s="59">
        <v>5</v>
      </c>
      <c r="C25" s="59">
        <v>7388</v>
      </c>
      <c r="D25" s="60">
        <v>37</v>
      </c>
      <c r="E25" s="61">
        <v>0</v>
      </c>
      <c r="F25" s="62">
        <v>52</v>
      </c>
      <c r="G25" s="61">
        <v>0</v>
      </c>
      <c r="H25" s="58">
        <f>D25*2+E25+F25+G25*0.5</f>
        <v>126</v>
      </c>
      <c r="I25" s="74">
        <v>4</v>
      </c>
      <c r="J25" s="77">
        <f t="shared" si="1"/>
        <v>1.71</v>
      </c>
      <c r="K25" s="63">
        <v>3</v>
      </c>
      <c r="L25" s="65">
        <f t="shared" si="2"/>
        <v>60</v>
      </c>
    </row>
    <row r="26" spans="1:12" ht="16.5" customHeight="1">
      <c r="A26" s="94"/>
      <c r="B26" s="36"/>
      <c r="C26" s="36"/>
      <c r="D26" s="39"/>
      <c r="E26" s="37"/>
      <c r="F26" s="55"/>
      <c r="G26" s="37"/>
      <c r="H26" s="41"/>
      <c r="I26" s="58"/>
      <c r="J26" s="57">
        <f>IF(H26="","",ROUND((H26/C26*100),2))</f>
      </c>
      <c r="K26" s="40"/>
      <c r="L26" s="66">
        <f>IF(K26="","",ROUND((K26/B26*100),1))</f>
      </c>
    </row>
    <row r="27" spans="1:18" ht="16.5" customHeight="1">
      <c r="A27" s="95"/>
      <c r="B27" s="47">
        <v>5</v>
      </c>
      <c r="C27" s="47">
        <v>7650</v>
      </c>
      <c r="D27" s="48">
        <v>42</v>
      </c>
      <c r="E27" s="54">
        <v>0</v>
      </c>
      <c r="F27" s="50">
        <v>54</v>
      </c>
      <c r="G27" s="54">
        <v>0</v>
      </c>
      <c r="H27" s="80">
        <f>D27*2+E27+F27+G27*0.5</f>
        <v>138</v>
      </c>
      <c r="I27" s="80">
        <v>4</v>
      </c>
      <c r="J27" s="51">
        <f>IF(H27="","",ROUND((H27/C27*100),2))</f>
        <v>1.8</v>
      </c>
      <c r="K27" s="52">
        <v>2</v>
      </c>
      <c r="L27" s="53">
        <f>IF(K27="","",ROUND((K27/B27*100),1))</f>
        <v>40</v>
      </c>
      <c r="M27" s="20"/>
      <c r="N27" s="20"/>
      <c r="O27" s="20"/>
      <c r="P27" s="20"/>
      <c r="Q27" s="20"/>
      <c r="R27" s="20"/>
    </row>
    <row r="28" spans="1:9" ht="13.5">
      <c r="A28" s="28" t="s">
        <v>41</v>
      </c>
      <c r="B28" s="25" t="s">
        <v>10</v>
      </c>
      <c r="I28" s="75"/>
    </row>
    <row r="29" spans="1:2" ht="13.5">
      <c r="A29" s="26"/>
      <c r="B29" s="27"/>
    </row>
    <row r="30" ht="13.5">
      <c r="A30" s="12" t="s">
        <v>2</v>
      </c>
    </row>
    <row r="31" spans="1:16" ht="18" customHeight="1">
      <c r="A31" s="116" t="s">
        <v>12</v>
      </c>
      <c r="B31" s="5" t="s">
        <v>39</v>
      </c>
      <c r="C31" s="102" t="s">
        <v>6</v>
      </c>
      <c r="D31" s="103"/>
      <c r="E31" s="103"/>
      <c r="F31" s="103"/>
      <c r="G31" s="103"/>
      <c r="H31" s="102" t="s">
        <v>13</v>
      </c>
      <c r="I31" s="103"/>
      <c r="J31" s="103"/>
      <c r="K31" s="103"/>
      <c r="L31" s="103"/>
      <c r="M31" s="102" t="s">
        <v>14</v>
      </c>
      <c r="N31" s="103"/>
      <c r="O31" s="103"/>
      <c r="P31" s="104"/>
    </row>
    <row r="32" spans="1:16" ht="18" customHeight="1">
      <c r="A32" s="117"/>
      <c r="B32" s="127" t="s">
        <v>40</v>
      </c>
      <c r="C32" s="109" t="s">
        <v>45</v>
      </c>
      <c r="D32" s="105" t="s">
        <v>46</v>
      </c>
      <c r="E32" s="105" t="s">
        <v>47</v>
      </c>
      <c r="F32" s="107" t="s">
        <v>48</v>
      </c>
      <c r="G32" s="1"/>
      <c r="H32" s="109" t="s">
        <v>49</v>
      </c>
      <c r="I32" s="105" t="s">
        <v>51</v>
      </c>
      <c r="J32" s="105" t="s">
        <v>52</v>
      </c>
      <c r="K32" s="107" t="s">
        <v>48</v>
      </c>
      <c r="L32" s="1"/>
      <c r="M32" s="109" t="s">
        <v>53</v>
      </c>
      <c r="N32" s="105" t="s">
        <v>54</v>
      </c>
      <c r="O32" s="107" t="s">
        <v>55</v>
      </c>
      <c r="P32" s="8"/>
    </row>
    <row r="33" spans="1:16" ht="60" customHeight="1">
      <c r="A33" s="118"/>
      <c r="B33" s="128"/>
      <c r="C33" s="119"/>
      <c r="D33" s="106"/>
      <c r="E33" s="106"/>
      <c r="F33" s="108"/>
      <c r="G33" s="7" t="s">
        <v>50</v>
      </c>
      <c r="H33" s="110"/>
      <c r="I33" s="113"/>
      <c r="J33" s="113"/>
      <c r="K33" s="108"/>
      <c r="L33" s="7" t="s">
        <v>50</v>
      </c>
      <c r="M33" s="119"/>
      <c r="N33" s="106"/>
      <c r="O33" s="108"/>
      <c r="P33" s="7" t="s">
        <v>50</v>
      </c>
    </row>
    <row r="34" spans="1:16" ht="19.5" customHeight="1">
      <c r="A34" s="123" t="s">
        <v>8</v>
      </c>
      <c r="B34" s="21" t="s">
        <v>0</v>
      </c>
      <c r="C34" s="19" t="s">
        <v>0</v>
      </c>
      <c r="D34" s="16" t="s">
        <v>0</v>
      </c>
      <c r="E34" s="16" t="s">
        <v>0</v>
      </c>
      <c r="F34" s="17" t="s">
        <v>0</v>
      </c>
      <c r="G34" s="23" t="s">
        <v>0</v>
      </c>
      <c r="H34" s="19" t="s">
        <v>0</v>
      </c>
      <c r="I34" s="16" t="s">
        <v>0</v>
      </c>
      <c r="J34" s="16" t="s">
        <v>0</v>
      </c>
      <c r="K34" s="17" t="s">
        <v>0</v>
      </c>
      <c r="L34" s="23" t="s">
        <v>0</v>
      </c>
      <c r="M34" s="19" t="s">
        <v>0</v>
      </c>
      <c r="N34" s="16" t="s">
        <v>0</v>
      </c>
      <c r="O34" s="22" t="s">
        <v>0</v>
      </c>
      <c r="P34" s="15" t="s">
        <v>0</v>
      </c>
    </row>
    <row r="35" spans="1:17" s="20" customFormat="1" ht="19.5" customHeight="1">
      <c r="A35" s="124"/>
      <c r="B35" s="82">
        <f>B37+B39+B41+B43+B45</f>
        <v>2132.5</v>
      </c>
      <c r="C35" s="39">
        <f>C37+C39+C41+C43+C45</f>
        <v>348</v>
      </c>
      <c r="D35" s="37">
        <f>D37+D39+D41+D43+D45</f>
        <v>32</v>
      </c>
      <c r="E35" s="37">
        <f>E37+E39+E41+E43+E45</f>
        <v>722</v>
      </c>
      <c r="F35" s="38">
        <f aca="true" t="shared" si="3" ref="F35:P36">F37+F39+F41+F43+F45</f>
        <v>1450</v>
      </c>
      <c r="G35" s="45">
        <f>G37+G39+G41+G43+G45</f>
        <v>104</v>
      </c>
      <c r="H35" s="39">
        <f t="shared" si="3"/>
        <v>133</v>
      </c>
      <c r="I35" s="37">
        <f>I37+I39+I41+I43+I45</f>
        <v>13</v>
      </c>
      <c r="J35" s="37">
        <f>J37+J39+J41+J43+J45</f>
        <v>357</v>
      </c>
      <c r="K35" s="38">
        <f t="shared" si="3"/>
        <v>636</v>
      </c>
      <c r="L35" s="45">
        <f t="shared" si="3"/>
        <v>67</v>
      </c>
      <c r="M35" s="39">
        <f t="shared" si="3"/>
        <v>37</v>
      </c>
      <c r="N35" s="37">
        <f t="shared" si="3"/>
        <v>19</v>
      </c>
      <c r="O35" s="72">
        <f t="shared" si="3"/>
        <v>46.5</v>
      </c>
      <c r="P35" s="76">
        <f t="shared" si="3"/>
        <v>9.5</v>
      </c>
      <c r="Q35" s="12"/>
    </row>
    <row r="36" spans="1:17" ht="19.5" customHeight="1">
      <c r="A36" s="131"/>
      <c r="B36" s="71">
        <f>B38+B40+B42+B44+B46</f>
        <v>2059</v>
      </c>
      <c r="C36" s="85">
        <f aca="true" t="shared" si="4" ref="C36:L36">C38+C40+C42+C44+C46</f>
        <v>342</v>
      </c>
      <c r="D36" s="86">
        <f>D38+D40+D42+D44+D46</f>
        <v>26</v>
      </c>
      <c r="E36" s="86">
        <f>E38+E40+E42+E44+E46</f>
        <v>724</v>
      </c>
      <c r="F36" s="87">
        <f t="shared" si="4"/>
        <v>1434</v>
      </c>
      <c r="G36" s="84">
        <f t="shared" si="4"/>
        <v>96</v>
      </c>
      <c r="H36" s="85">
        <f t="shared" si="4"/>
        <v>137</v>
      </c>
      <c r="I36" s="86">
        <f>I38+I40+I42+I44+I46</f>
        <v>8</v>
      </c>
      <c r="J36" s="86">
        <f>J38+J40+J42+J44+J46</f>
        <v>317</v>
      </c>
      <c r="K36" s="87">
        <f t="shared" si="4"/>
        <v>599</v>
      </c>
      <c r="L36" s="84">
        <f t="shared" si="4"/>
        <v>60</v>
      </c>
      <c r="M36" s="85">
        <f t="shared" si="3"/>
        <v>19</v>
      </c>
      <c r="N36" s="86">
        <f t="shared" si="3"/>
        <v>14</v>
      </c>
      <c r="O36" s="88">
        <f t="shared" si="3"/>
        <v>26</v>
      </c>
      <c r="P36" s="79">
        <f t="shared" si="3"/>
        <v>6</v>
      </c>
      <c r="Q36" s="20"/>
    </row>
    <row r="37" spans="1:17" s="20" customFormat="1" ht="19.5" customHeight="1">
      <c r="A37" s="94" t="s">
        <v>35</v>
      </c>
      <c r="B37" s="83">
        <f>F37+K37+O37</f>
        <v>451.5</v>
      </c>
      <c r="C37" s="39">
        <v>66</v>
      </c>
      <c r="D37" s="37">
        <v>8</v>
      </c>
      <c r="E37" s="37">
        <v>121</v>
      </c>
      <c r="F37" s="38">
        <f aca="true" t="shared" si="5" ref="F37:F46">D37+E37+C37*2</f>
        <v>261</v>
      </c>
      <c r="G37" s="45">
        <v>9</v>
      </c>
      <c r="H37" s="39">
        <v>28</v>
      </c>
      <c r="I37" s="37">
        <v>5</v>
      </c>
      <c r="J37" s="37">
        <v>121</v>
      </c>
      <c r="K37" s="38">
        <f aca="true" t="shared" si="6" ref="K37:K46">I37+J37+H37*2</f>
        <v>182</v>
      </c>
      <c r="L37" s="45">
        <v>24</v>
      </c>
      <c r="M37" s="39">
        <v>6</v>
      </c>
      <c r="N37" s="37">
        <v>5</v>
      </c>
      <c r="O37" s="72">
        <f aca="true" t="shared" si="7" ref="O37:O46">N37*0.5+M37</f>
        <v>8.5</v>
      </c>
      <c r="P37" s="76">
        <v>1</v>
      </c>
      <c r="Q37" s="12"/>
    </row>
    <row r="38" spans="1:17" ht="19.5" customHeight="1">
      <c r="A38" s="95"/>
      <c r="B38" s="71">
        <f>F38+K38+O38</f>
        <v>444.5</v>
      </c>
      <c r="C38" s="34">
        <v>66</v>
      </c>
      <c r="D38" s="31">
        <v>7</v>
      </c>
      <c r="E38" s="31">
        <v>132</v>
      </c>
      <c r="F38" s="32">
        <f t="shared" si="5"/>
        <v>271</v>
      </c>
      <c r="G38" s="43">
        <v>23</v>
      </c>
      <c r="H38" s="34">
        <v>34</v>
      </c>
      <c r="I38" s="68">
        <v>1</v>
      </c>
      <c r="J38" s="31">
        <v>101</v>
      </c>
      <c r="K38" s="32">
        <f t="shared" si="6"/>
        <v>170</v>
      </c>
      <c r="L38" s="43">
        <v>15</v>
      </c>
      <c r="M38" s="34">
        <v>2</v>
      </c>
      <c r="N38" s="31">
        <v>3</v>
      </c>
      <c r="O38" s="78">
        <f t="shared" si="7"/>
        <v>3.5</v>
      </c>
      <c r="P38" s="91">
        <v>0</v>
      </c>
      <c r="Q38" s="20"/>
    </row>
    <row r="39" spans="1:17" s="20" customFormat="1" ht="19.5" customHeight="1">
      <c r="A39" s="132" t="s">
        <v>36</v>
      </c>
      <c r="B39" s="83">
        <f aca="true" t="shared" si="8" ref="B39:B45">F39+K39+O39</f>
        <v>889</v>
      </c>
      <c r="C39" s="39">
        <v>128</v>
      </c>
      <c r="D39" s="61">
        <v>14</v>
      </c>
      <c r="E39" s="37">
        <v>350</v>
      </c>
      <c r="F39" s="38">
        <f t="shared" si="5"/>
        <v>620</v>
      </c>
      <c r="G39" s="45">
        <v>44</v>
      </c>
      <c r="H39" s="39">
        <v>53</v>
      </c>
      <c r="I39" s="61">
        <v>6</v>
      </c>
      <c r="J39" s="37">
        <v>129</v>
      </c>
      <c r="K39" s="38">
        <f t="shared" si="6"/>
        <v>241</v>
      </c>
      <c r="L39" s="45">
        <v>31</v>
      </c>
      <c r="M39" s="39">
        <v>23</v>
      </c>
      <c r="N39" s="37">
        <v>10</v>
      </c>
      <c r="O39" s="72">
        <f t="shared" si="7"/>
        <v>28</v>
      </c>
      <c r="P39" s="76">
        <v>5</v>
      </c>
      <c r="Q39" s="12"/>
    </row>
    <row r="40" spans="1:17" ht="19.5" customHeight="1">
      <c r="A40" s="132"/>
      <c r="B40" s="71">
        <f>F40+K40+O40</f>
        <v>841.5</v>
      </c>
      <c r="C40" s="34">
        <v>123</v>
      </c>
      <c r="D40" s="31">
        <v>10</v>
      </c>
      <c r="E40" s="31">
        <v>348</v>
      </c>
      <c r="F40" s="32">
        <f t="shared" si="5"/>
        <v>604</v>
      </c>
      <c r="G40" s="43">
        <v>50</v>
      </c>
      <c r="H40" s="34">
        <v>48</v>
      </c>
      <c r="I40" s="31">
        <v>6</v>
      </c>
      <c r="J40" s="31">
        <v>118</v>
      </c>
      <c r="K40" s="32">
        <f t="shared" si="6"/>
        <v>220</v>
      </c>
      <c r="L40" s="43">
        <v>28</v>
      </c>
      <c r="M40" s="34">
        <v>13</v>
      </c>
      <c r="N40" s="31">
        <v>9</v>
      </c>
      <c r="O40" s="78">
        <f t="shared" si="7"/>
        <v>17.5</v>
      </c>
      <c r="P40" s="91">
        <v>6</v>
      </c>
      <c r="Q40" s="20"/>
    </row>
    <row r="41" spans="1:17" s="20" customFormat="1" ht="19.5" customHeight="1">
      <c r="A41" s="132" t="s">
        <v>37</v>
      </c>
      <c r="B41" s="83">
        <f t="shared" si="8"/>
        <v>417.5</v>
      </c>
      <c r="C41" s="39">
        <v>59</v>
      </c>
      <c r="D41" s="61">
        <v>8</v>
      </c>
      <c r="E41" s="37">
        <v>114</v>
      </c>
      <c r="F41" s="38">
        <f t="shared" si="5"/>
        <v>240</v>
      </c>
      <c r="G41" s="45">
        <v>22</v>
      </c>
      <c r="H41" s="39">
        <v>48</v>
      </c>
      <c r="I41" s="61">
        <v>1</v>
      </c>
      <c r="J41" s="37">
        <v>73</v>
      </c>
      <c r="K41" s="38">
        <f t="shared" si="6"/>
        <v>170</v>
      </c>
      <c r="L41" s="45">
        <v>10</v>
      </c>
      <c r="M41" s="39">
        <v>6</v>
      </c>
      <c r="N41" s="37">
        <v>3</v>
      </c>
      <c r="O41" s="72">
        <f t="shared" si="7"/>
        <v>7.5</v>
      </c>
      <c r="P41" s="76">
        <v>3.5</v>
      </c>
      <c r="Q41" s="12"/>
    </row>
    <row r="42" spans="1:17" ht="19.5" customHeight="1">
      <c r="A42" s="132"/>
      <c r="B42" s="71">
        <f>F42+K42+O42</f>
        <v>398.5</v>
      </c>
      <c r="C42" s="34">
        <v>57</v>
      </c>
      <c r="D42" s="31">
        <v>6</v>
      </c>
      <c r="E42" s="31">
        <v>107</v>
      </c>
      <c r="F42" s="32">
        <f t="shared" si="5"/>
        <v>227</v>
      </c>
      <c r="G42" s="43">
        <v>11</v>
      </c>
      <c r="H42" s="34">
        <v>51</v>
      </c>
      <c r="I42" s="68">
        <v>0</v>
      </c>
      <c r="J42" s="31">
        <v>66</v>
      </c>
      <c r="K42" s="32">
        <f t="shared" si="6"/>
        <v>168</v>
      </c>
      <c r="L42" s="43">
        <v>13</v>
      </c>
      <c r="M42" s="69">
        <v>3</v>
      </c>
      <c r="N42" s="68">
        <v>1</v>
      </c>
      <c r="O42" s="92">
        <f t="shared" si="7"/>
        <v>3.5</v>
      </c>
      <c r="P42" s="91">
        <v>0</v>
      </c>
      <c r="Q42" s="20"/>
    </row>
    <row r="43" spans="1:17" s="20" customFormat="1" ht="19.5" customHeight="1">
      <c r="A43" s="132" t="s">
        <v>38</v>
      </c>
      <c r="B43" s="83">
        <f t="shared" si="8"/>
        <v>248.5</v>
      </c>
      <c r="C43" s="39">
        <v>60</v>
      </c>
      <c r="D43" s="61">
        <v>2</v>
      </c>
      <c r="E43" s="37">
        <v>95</v>
      </c>
      <c r="F43" s="38">
        <f t="shared" si="5"/>
        <v>217</v>
      </c>
      <c r="G43" s="45">
        <v>25</v>
      </c>
      <c r="H43" s="39">
        <v>2</v>
      </c>
      <c r="I43" s="61">
        <v>1</v>
      </c>
      <c r="J43" s="37">
        <v>25</v>
      </c>
      <c r="K43" s="38">
        <f t="shared" si="6"/>
        <v>30</v>
      </c>
      <c r="L43" s="45">
        <v>2</v>
      </c>
      <c r="M43" s="39">
        <v>1</v>
      </c>
      <c r="N43" s="37">
        <v>1</v>
      </c>
      <c r="O43" s="72">
        <f t="shared" si="7"/>
        <v>1.5</v>
      </c>
      <c r="P43" s="76">
        <v>0</v>
      </c>
      <c r="Q43" s="12"/>
    </row>
    <row r="44" spans="1:17" ht="19.5" customHeight="1">
      <c r="A44" s="132"/>
      <c r="B44" s="71">
        <f>F44+K44+O44</f>
        <v>236.5</v>
      </c>
      <c r="C44" s="34">
        <v>54</v>
      </c>
      <c r="D44" s="31">
        <v>3</v>
      </c>
      <c r="E44" s="31">
        <v>91</v>
      </c>
      <c r="F44" s="32">
        <f t="shared" si="5"/>
        <v>202</v>
      </c>
      <c r="G44" s="30">
        <v>10</v>
      </c>
      <c r="H44" s="90">
        <v>4</v>
      </c>
      <c r="I44" s="68">
        <v>1</v>
      </c>
      <c r="J44" s="31">
        <v>25</v>
      </c>
      <c r="K44" s="32">
        <f t="shared" si="6"/>
        <v>34</v>
      </c>
      <c r="L44" s="43">
        <v>2</v>
      </c>
      <c r="M44" s="69">
        <v>0</v>
      </c>
      <c r="N44" s="68">
        <v>1</v>
      </c>
      <c r="O44" s="92">
        <f t="shared" si="7"/>
        <v>0.5</v>
      </c>
      <c r="P44" s="91">
        <v>0</v>
      </c>
      <c r="Q44" s="20"/>
    </row>
    <row r="45" spans="1:16" ht="19.5" customHeight="1">
      <c r="A45" s="93" t="s">
        <v>9</v>
      </c>
      <c r="B45" s="83">
        <f t="shared" si="8"/>
        <v>126</v>
      </c>
      <c r="C45" s="39">
        <v>35</v>
      </c>
      <c r="D45" s="61">
        <v>0</v>
      </c>
      <c r="E45" s="37">
        <v>42</v>
      </c>
      <c r="F45" s="38">
        <f t="shared" si="5"/>
        <v>112</v>
      </c>
      <c r="G45" s="45">
        <v>4</v>
      </c>
      <c r="H45" s="39">
        <v>2</v>
      </c>
      <c r="I45" s="61">
        <v>0</v>
      </c>
      <c r="J45" s="37">
        <v>9</v>
      </c>
      <c r="K45" s="38">
        <f t="shared" si="6"/>
        <v>13</v>
      </c>
      <c r="L45" s="45">
        <v>0</v>
      </c>
      <c r="M45" s="39">
        <v>1</v>
      </c>
      <c r="N45" s="37">
        <v>0</v>
      </c>
      <c r="O45" s="72">
        <f t="shared" si="7"/>
        <v>1</v>
      </c>
      <c r="P45" s="76">
        <v>0</v>
      </c>
    </row>
    <row r="46" spans="1:17" ht="15.75" customHeight="1">
      <c r="A46" s="95"/>
      <c r="B46" s="71">
        <f>F46+K46+O46</f>
        <v>138</v>
      </c>
      <c r="C46" s="34">
        <v>42</v>
      </c>
      <c r="D46" s="68">
        <v>0</v>
      </c>
      <c r="E46" s="31">
        <v>46</v>
      </c>
      <c r="F46" s="32">
        <f t="shared" si="5"/>
        <v>130</v>
      </c>
      <c r="G46" s="43">
        <v>2</v>
      </c>
      <c r="H46" s="69">
        <v>0</v>
      </c>
      <c r="I46" s="68">
        <v>0</v>
      </c>
      <c r="J46" s="68">
        <v>7</v>
      </c>
      <c r="K46" s="70">
        <f t="shared" si="6"/>
        <v>7</v>
      </c>
      <c r="L46" s="67">
        <v>2</v>
      </c>
      <c r="M46" s="69">
        <v>1</v>
      </c>
      <c r="N46" s="68">
        <v>0</v>
      </c>
      <c r="O46" s="92">
        <f t="shared" si="7"/>
        <v>1</v>
      </c>
      <c r="P46" s="91">
        <v>0</v>
      </c>
      <c r="Q46" s="20"/>
    </row>
    <row r="47" spans="1:2" ht="13.5">
      <c r="A47" s="28" t="s">
        <v>41</v>
      </c>
      <c r="B47" s="25" t="s">
        <v>11</v>
      </c>
    </row>
  </sheetData>
  <sheetProtection/>
  <mergeCells count="39">
    <mergeCell ref="A37:A38"/>
    <mergeCell ref="A39:A40"/>
    <mergeCell ref="A41:A42"/>
    <mergeCell ref="A43:A44"/>
    <mergeCell ref="A45:A46"/>
    <mergeCell ref="C32:C33"/>
    <mergeCell ref="I32:I33"/>
    <mergeCell ref="J32:J33"/>
    <mergeCell ref="K32:K33"/>
    <mergeCell ref="M32:M33"/>
    <mergeCell ref="A6:A8"/>
    <mergeCell ref="D6:I6"/>
    <mergeCell ref="B7:B8"/>
    <mergeCell ref="C7:C8"/>
    <mergeCell ref="D7:D8"/>
    <mergeCell ref="E7:E8"/>
    <mergeCell ref="L7:L8"/>
    <mergeCell ref="A31:A33"/>
    <mergeCell ref="B32:B33"/>
    <mergeCell ref="A34:A36"/>
    <mergeCell ref="F7:F8"/>
    <mergeCell ref="G7:G8"/>
    <mergeCell ref="O32:O33"/>
    <mergeCell ref="C31:G31"/>
    <mergeCell ref="A19:A21"/>
    <mergeCell ref="J7:J8"/>
    <mergeCell ref="K7:K8"/>
    <mergeCell ref="H31:L31"/>
    <mergeCell ref="M31:P31"/>
    <mergeCell ref="D32:D33"/>
    <mergeCell ref="E32:E33"/>
    <mergeCell ref="F32:F33"/>
    <mergeCell ref="H32:H33"/>
    <mergeCell ref="N32:N33"/>
    <mergeCell ref="A22:A24"/>
    <mergeCell ref="A25:A27"/>
    <mergeCell ref="A9:A12"/>
    <mergeCell ref="A13:A15"/>
    <mergeCell ref="A16:A18"/>
  </mergeCells>
  <printOptions/>
  <pageMargins left="0.57" right="0.2" top="0.3" bottom="0.37" header="0.2" footer="0.2"/>
  <pageSetup firstPageNumber="9" useFirstPageNumber="1" horizontalDpi="600" verticalDpi="600" orientation="landscape" paperSize="9" scale="70" r:id="rId1"/>
  <headerFooter alignWithMargins="0">
    <oddFooter>&amp;C&amp;"ＭＳ 明朝,標準"&amp;16-&amp;11　&amp;15&amp;P&amp;11　&amp;16-</oddFooter>
  </headerFooter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main2</dc:creator>
  <cp:keywords/>
  <dc:description/>
  <cp:lastModifiedBy>kikaku</cp:lastModifiedBy>
  <cp:lastPrinted>2010-10-01T00:55:46Z</cp:lastPrinted>
  <dcterms:created xsi:type="dcterms:W3CDTF">2005-12-06T00:22:10Z</dcterms:created>
  <dcterms:modified xsi:type="dcterms:W3CDTF">2010-11-04T02:00:41Z</dcterms:modified>
  <cp:category/>
  <cp:version/>
  <cp:contentType/>
  <cp:contentStatus/>
</cp:coreProperties>
</file>