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19200" windowHeight="11355"/>
  </bookViews>
  <sheets>
    <sheet name="チェック票" sheetId="1" r:id="rId1"/>
    <sheet name="解説" sheetId="3" r:id="rId2"/>
    <sheet name="評　価" sheetId="2" r:id="rId3"/>
  </sheets>
  <definedNames>
    <definedName name="_xlnm._FilterDatabase" localSheetId="1" hidden="1">解説!$A$9:$C$9</definedName>
    <definedName name="_xlnm.Print_Area" localSheetId="0">チェック票!$A$1:$K$96</definedName>
    <definedName name="_xlnm.Print_Area" localSheetId="1">解説!$A$1:$C$21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9" i="1" l="1"/>
  <c r="I3" i="2" l="1"/>
  <c r="O11" i="2" l="1"/>
  <c r="H52" i="1" s="1"/>
  <c r="O12" i="2"/>
  <c r="H54" i="1" s="1"/>
  <c r="O13" i="2"/>
  <c r="H56" i="1" s="1"/>
  <c r="O14" i="2"/>
  <c r="H58" i="1" s="1"/>
  <c r="O15" i="2"/>
  <c r="H61" i="1" s="1"/>
  <c r="O16" i="2"/>
  <c r="H63" i="1" s="1"/>
  <c r="L63" i="1" s="1"/>
  <c r="O17" i="2"/>
  <c r="H65" i="1" s="1"/>
  <c r="O18" i="2"/>
  <c r="H67" i="1" s="1"/>
  <c r="L67" i="1" s="1"/>
  <c r="O10" i="2"/>
  <c r="H50" i="1" s="1"/>
  <c r="I58" i="1" l="1"/>
  <c r="I50" i="1"/>
  <c r="L65" i="1"/>
  <c r="I65" i="1"/>
  <c r="L54" i="1"/>
  <c r="I54" i="1"/>
  <c r="J54" i="1" s="1"/>
  <c r="I63" i="1"/>
  <c r="L61" i="1"/>
  <c r="L58" i="1"/>
  <c r="L56" i="1"/>
  <c r="L52" i="1"/>
  <c r="L50" i="1" l="1"/>
  <c r="H4" i="1"/>
  <c r="E12" i="1" l="1"/>
  <c r="D12" i="1" s="1"/>
  <c r="I2" i="2" s="1"/>
  <c r="E28" i="1" l="1"/>
  <c r="D28" i="1" s="1"/>
  <c r="I4" i="2" s="1"/>
  <c r="J63" i="1" l="1"/>
  <c r="J5" i="2" s="1"/>
  <c r="J3" i="2" l="1"/>
  <c r="J65" i="1"/>
  <c r="J6" i="2" s="1"/>
  <c r="J58" i="1"/>
  <c r="J4" i="2" s="1"/>
  <c r="J50" i="1"/>
  <c r="J2" i="2" s="1"/>
  <c r="E46" i="1"/>
  <c r="D46" i="1" s="1"/>
  <c r="I6" i="2" s="1"/>
  <c r="M6" i="2" l="1"/>
  <c r="K6" i="2"/>
  <c r="J7" i="2"/>
  <c r="M3" i="2"/>
  <c r="K3" i="2"/>
  <c r="M2" i="2"/>
  <c r="K2" i="2"/>
  <c r="M4" i="2"/>
  <c r="K4" i="2"/>
  <c r="L6" i="2"/>
  <c r="N6" i="2" s="1"/>
  <c r="L3" i="2"/>
  <c r="N3" i="2" s="1"/>
  <c r="L2" i="2"/>
  <c r="N2" i="2" s="1"/>
  <c r="L4" i="2"/>
  <c r="N4" i="2" s="1"/>
  <c r="E37" i="1"/>
  <c r="D37" i="1" s="1"/>
  <c r="I5" i="2" s="1"/>
  <c r="K5" i="2" l="1"/>
  <c r="M5" i="2"/>
  <c r="M7" i="2" s="1"/>
  <c r="L5" i="2"/>
  <c r="I7" i="2"/>
  <c r="I8" i="2"/>
  <c r="K8" i="2"/>
  <c r="K7" i="2"/>
  <c r="O6" i="2"/>
  <c r="P6" i="2" s="1"/>
  <c r="O3" i="2"/>
  <c r="P3" i="2" s="1"/>
  <c r="O4" i="2"/>
  <c r="P4" i="2" s="1"/>
  <c r="O2" i="2"/>
  <c r="P2" i="2" s="1"/>
  <c r="N5" i="2" l="1"/>
  <c r="N7" i="2" s="1"/>
  <c r="O5" i="2"/>
  <c r="P5" i="2" s="1"/>
  <c r="P7" i="2" l="1"/>
  <c r="P8" i="2"/>
  <c r="F70" i="1" s="1"/>
  <c r="O7" i="2"/>
</calcChain>
</file>

<file path=xl/sharedStrings.xml><?xml version="1.0" encoding="utf-8"?>
<sst xmlns="http://schemas.openxmlformats.org/spreadsheetml/2006/main" count="117" uniqueCount="97">
  <si>
    <t>転倒等リスク評価セルフチェック票</t>
    <rPh sb="0" eb="2">
      <t>テントウ</t>
    </rPh>
    <rPh sb="2" eb="3">
      <t>ナド</t>
    </rPh>
    <rPh sb="6" eb="8">
      <t>ヒョウカ</t>
    </rPh>
    <rPh sb="15" eb="16">
      <t>ヒョウ</t>
    </rPh>
    <phoneticPr fontId="1"/>
  </si>
  <si>
    <t>Ⅰ　身体機能計測結果</t>
    <rPh sb="2" eb="4">
      <t>シンタイ</t>
    </rPh>
    <rPh sb="4" eb="6">
      <t>キノウ</t>
    </rPh>
    <rPh sb="6" eb="8">
      <t>ケイソク</t>
    </rPh>
    <rPh sb="8" eb="10">
      <t>ケッカ</t>
    </rPh>
    <phoneticPr fontId="1"/>
  </si>
  <si>
    <t>CM</t>
    <phoneticPr fontId="1"/>
  </si>
  <si>
    <t>評　価</t>
    <rPh sb="0" eb="1">
      <t>ヒョウ</t>
    </rPh>
    <rPh sb="2" eb="3">
      <t>アタイ</t>
    </rPh>
    <phoneticPr fontId="1"/>
  </si>
  <si>
    <t>➡</t>
    <phoneticPr fontId="1"/>
  </si>
  <si>
    <t>回/20秒</t>
    <rPh sb="0" eb="1">
      <t>カイ</t>
    </rPh>
    <rPh sb="4" eb="5">
      <t>ビョウ</t>
    </rPh>
    <phoneticPr fontId="1"/>
  </si>
  <si>
    <t>秒</t>
    <rPh sb="0" eb="1">
      <t>ビョウ</t>
    </rPh>
    <phoneticPr fontId="1"/>
  </si>
  <si>
    <t>２ステップテスト</t>
    <phoneticPr fontId="1"/>
  </si>
  <si>
    <t>座位ステッピングテスト</t>
    <rPh sb="0" eb="1">
      <t>ザ</t>
    </rPh>
    <rPh sb="1" eb="2">
      <t>クライ</t>
    </rPh>
    <phoneticPr fontId="1"/>
  </si>
  <si>
    <t>閉眼片足立ち</t>
    <rPh sb="0" eb="2">
      <t>ヘイガン</t>
    </rPh>
    <rPh sb="2" eb="4">
      <t>カタアシ</t>
    </rPh>
    <rPh sb="4" eb="5">
      <t>ダ</t>
    </rPh>
    <phoneticPr fontId="1"/>
  </si>
  <si>
    <t>開眼片足立ち</t>
    <rPh sb="0" eb="2">
      <t>カイガン</t>
    </rPh>
    <rPh sb="2" eb="4">
      <t>カタアシ</t>
    </rPh>
    <rPh sb="4" eb="5">
      <t>ダ</t>
    </rPh>
    <phoneticPr fontId="1"/>
  </si>
  <si>
    <t>２ステップテスト１回目</t>
    <rPh sb="9" eb="11">
      <t>カイメ</t>
    </rPh>
    <phoneticPr fontId="1"/>
  </si>
  <si>
    <t>２ステップテスト２回目</t>
    <rPh sb="9" eb="11">
      <t>カイメ</t>
    </rPh>
    <phoneticPr fontId="1"/>
  </si>
  <si>
    <t>ファンクショナルリーチ</t>
    <phoneticPr fontId="1"/>
  </si>
  <si>
    <t>座位ステッピングテスト</t>
    <rPh sb="0" eb="2">
      <t>ザイ</t>
    </rPh>
    <phoneticPr fontId="1"/>
  </si>
  <si>
    <t>ファンクショナルリーチ１回目</t>
    <rPh sb="12" eb="14">
      <t>カイメ</t>
    </rPh>
    <phoneticPr fontId="1"/>
  </si>
  <si>
    <t>ファンクショナルリーチ２回目</t>
    <rPh sb="12" eb="14">
      <t>カイメ</t>
    </rPh>
    <phoneticPr fontId="1"/>
  </si>
  <si>
    <t>閉眼片足立ち１回目</t>
    <rPh sb="0" eb="2">
      <t>ヘイガン</t>
    </rPh>
    <rPh sb="2" eb="4">
      <t>カタアシ</t>
    </rPh>
    <rPh sb="4" eb="5">
      <t>ダ</t>
    </rPh>
    <rPh sb="7" eb="8">
      <t>カイ</t>
    </rPh>
    <rPh sb="8" eb="9">
      <t>メ</t>
    </rPh>
    <phoneticPr fontId="1"/>
  </si>
  <si>
    <t>閉眼片足立ち２回目</t>
    <rPh sb="0" eb="2">
      <t>ヘイガン</t>
    </rPh>
    <rPh sb="2" eb="4">
      <t>カタアシ</t>
    </rPh>
    <rPh sb="4" eb="5">
      <t>ダ</t>
    </rPh>
    <rPh sb="7" eb="8">
      <t>カイ</t>
    </rPh>
    <rPh sb="8" eb="9">
      <t>メ</t>
    </rPh>
    <phoneticPr fontId="1"/>
  </si>
  <si>
    <t>背もたれがある回転しない椅子に腰かけ、足元に３０ｃｍ幅のラインを引き、その内側に足を置き、
「ラインの外側➡内側」が１回とカウントして２０秒間で何回開閉できるか測定します。</t>
    <phoneticPr fontId="1"/>
  </si>
  <si>
    <t>開眼片足立ち２回目</t>
    <rPh sb="0" eb="2">
      <t>カイガン</t>
    </rPh>
    <rPh sb="2" eb="4">
      <t>カタアシ</t>
    </rPh>
    <rPh sb="4" eb="5">
      <t>ダ</t>
    </rPh>
    <rPh sb="7" eb="8">
      <t>カイ</t>
    </rPh>
    <rPh sb="8" eb="9">
      <t>メ</t>
    </rPh>
    <phoneticPr fontId="1"/>
  </si>
  <si>
    <t>開眼片足立ち１回目</t>
    <rPh sb="0" eb="2">
      <t>カイガン</t>
    </rPh>
    <rPh sb="2" eb="4">
      <t>カタアシ</t>
    </rPh>
    <rPh sb="4" eb="5">
      <t>ダ</t>
    </rPh>
    <rPh sb="7" eb="9">
      <t>カイメ</t>
    </rPh>
    <phoneticPr fontId="1"/>
  </si>
  <si>
    <r>
      <t>両足を軽く開き、両腕を肩の高さまで持ち上げ、その位置からバランスを崩さずに、水平に両手を伸ばした
地点までの距離をｃｍ単位で測定します。つま先立ち可。</t>
    </r>
    <r>
      <rPr>
        <u/>
        <sz val="10"/>
        <color theme="1"/>
        <rFont val="HG丸ｺﾞｼｯｸM-PRO"/>
        <family val="3"/>
        <charset val="128"/>
      </rPr>
      <t>２回測定</t>
    </r>
    <r>
      <rPr>
        <sz val="10"/>
        <color theme="1"/>
        <rFont val="HG丸ｺﾞｼｯｸM-PRO"/>
        <family val="3"/>
        <charset val="128"/>
      </rPr>
      <t>し、良いほうの測定距離を評価。</t>
    </r>
    <rPh sb="0" eb="2">
      <t>リョウアシ</t>
    </rPh>
    <rPh sb="3" eb="4">
      <t>カル</t>
    </rPh>
    <rPh sb="5" eb="6">
      <t>ヒラ</t>
    </rPh>
    <rPh sb="8" eb="10">
      <t>リョウウデ</t>
    </rPh>
    <rPh sb="11" eb="12">
      <t>カタ</t>
    </rPh>
    <rPh sb="13" eb="14">
      <t>タカ</t>
    </rPh>
    <rPh sb="17" eb="18">
      <t>モ</t>
    </rPh>
    <rPh sb="19" eb="20">
      <t>ア</t>
    </rPh>
    <rPh sb="24" eb="26">
      <t>イチ</t>
    </rPh>
    <rPh sb="33" eb="34">
      <t>クズ</t>
    </rPh>
    <rPh sb="38" eb="40">
      <t>スイヘイ</t>
    </rPh>
    <rPh sb="41" eb="43">
      <t>リョウテ</t>
    </rPh>
    <rPh sb="44" eb="45">
      <t>ノ</t>
    </rPh>
    <rPh sb="49" eb="51">
      <t>チテン</t>
    </rPh>
    <rPh sb="54" eb="56">
      <t>キョリ</t>
    </rPh>
    <rPh sb="59" eb="61">
      <t>タンイ</t>
    </rPh>
    <rPh sb="62" eb="64">
      <t>ソクテイ</t>
    </rPh>
    <rPh sb="70" eb="71">
      <t>サキ</t>
    </rPh>
    <rPh sb="71" eb="72">
      <t>ダ</t>
    </rPh>
    <rPh sb="73" eb="74">
      <t>カ</t>
    </rPh>
    <rPh sb="91" eb="93">
      <t>ヒョウカ</t>
    </rPh>
    <phoneticPr fontId="1"/>
  </si>
  <si>
    <t>質問内容</t>
    <rPh sb="0" eb="2">
      <t>シツモン</t>
    </rPh>
    <rPh sb="2" eb="4">
      <t>ナイヨウ</t>
    </rPh>
    <phoneticPr fontId="1"/>
  </si>
  <si>
    <r>
      <t xml:space="preserve">静かな場所で、靴を脱いで、眼を閉じ、片足を上げ、秒単位で測定します。（小数点第２位以下切り捨て）
</t>
    </r>
    <r>
      <rPr>
        <u/>
        <sz val="10"/>
        <color theme="1"/>
        <rFont val="HG丸ｺﾞｼｯｸM-PRO"/>
        <family val="3"/>
        <charset val="128"/>
      </rPr>
      <t>２回測定</t>
    </r>
    <r>
      <rPr>
        <sz val="10"/>
        <color theme="1"/>
        <rFont val="HG丸ｺﾞｼｯｸM-PRO"/>
        <family val="3"/>
        <charset val="128"/>
      </rPr>
      <t>し、良いほうの計測結果を評価。</t>
    </r>
    <rPh sb="0" eb="1">
      <t>シズ</t>
    </rPh>
    <rPh sb="3" eb="5">
      <t>バショ</t>
    </rPh>
    <rPh sb="7" eb="8">
      <t>クツ</t>
    </rPh>
    <rPh sb="9" eb="10">
      <t>ヌ</t>
    </rPh>
    <rPh sb="13" eb="14">
      <t>メ</t>
    </rPh>
    <rPh sb="15" eb="16">
      <t>ト</t>
    </rPh>
    <rPh sb="35" eb="38">
      <t>ショウスウテン</t>
    </rPh>
    <rPh sb="38" eb="39">
      <t>ダイ</t>
    </rPh>
    <rPh sb="40" eb="41">
      <t>クライ</t>
    </rPh>
    <rPh sb="41" eb="43">
      <t>イカ</t>
    </rPh>
    <rPh sb="43" eb="44">
      <t>キ</t>
    </rPh>
    <rPh sb="45" eb="46">
      <t>ス</t>
    </rPh>
    <rPh sb="60" eb="62">
      <t>ケイソク</t>
    </rPh>
    <rPh sb="62" eb="64">
      <t>ケッカ</t>
    </rPh>
    <phoneticPr fontId="1"/>
  </si>
  <si>
    <r>
      <t>静かな場所で、靴を脱いで、</t>
    </r>
    <r>
      <rPr>
        <u/>
        <sz val="10"/>
        <color theme="1"/>
        <rFont val="HG丸ｺﾞｼｯｸM-PRO"/>
        <family val="3"/>
        <charset val="128"/>
      </rPr>
      <t>両手を腰に置き</t>
    </r>
    <r>
      <rPr>
        <sz val="10"/>
        <color theme="1"/>
        <rFont val="HG丸ｺﾞｼｯｸM-PRO"/>
        <family val="3"/>
        <charset val="128"/>
      </rPr>
      <t>、眼は開けたまま、片足を上げ、秒単位で測定します。
（小数点第２位以下切り捨て）</t>
    </r>
    <r>
      <rPr>
        <u/>
        <sz val="10"/>
        <color theme="1"/>
        <rFont val="HG丸ｺﾞｼｯｸM-PRO"/>
        <family val="3"/>
        <charset val="128"/>
      </rPr>
      <t>２回測定</t>
    </r>
    <r>
      <rPr>
        <sz val="10"/>
        <color theme="1"/>
        <rFont val="HG丸ｺﾞｼｯｸM-PRO"/>
        <family val="3"/>
        <charset val="128"/>
      </rPr>
      <t>し、良いほうの計測結果を評価。</t>
    </r>
    <rPh sb="0" eb="1">
      <t>シズ</t>
    </rPh>
    <rPh sb="3" eb="5">
      <t>バショ</t>
    </rPh>
    <rPh sb="7" eb="8">
      <t>クツ</t>
    </rPh>
    <rPh sb="9" eb="10">
      <t>ヌ</t>
    </rPh>
    <rPh sb="21" eb="22">
      <t>メ</t>
    </rPh>
    <rPh sb="35" eb="38">
      <t>ビョウタンイ</t>
    </rPh>
    <rPh sb="39" eb="41">
      <t>ソクテイ</t>
    </rPh>
    <rPh sb="47" eb="50">
      <t>ショウスウテン</t>
    </rPh>
    <rPh sb="50" eb="51">
      <t>ダイ</t>
    </rPh>
    <rPh sb="52" eb="53">
      <t>クライ</t>
    </rPh>
    <rPh sb="53" eb="55">
      <t>イカ</t>
    </rPh>
    <rPh sb="55" eb="56">
      <t>キ</t>
    </rPh>
    <rPh sb="57" eb="58">
      <t>ス</t>
    </rPh>
    <rPh sb="71" eb="73">
      <t>ケイソク</t>
    </rPh>
    <rPh sb="73" eb="75">
      <t>ケッカ</t>
    </rPh>
    <phoneticPr fontId="1"/>
  </si>
  <si>
    <t>同年代に比べて体力に自信はありますか</t>
    <phoneticPr fontId="1"/>
  </si>
  <si>
    <t>片足で立ったまま靴下を履くことができると思いますか</t>
    <phoneticPr fontId="1"/>
  </si>
  <si>
    <t>眼を開けて片足でどのくらい立つ自信がありますか</t>
    <phoneticPr fontId="1"/>
  </si>
  <si>
    <t>突発的な事態に対する体の反応は素早い方と思いますか</t>
    <phoneticPr fontId="1"/>
  </si>
  <si>
    <t>歩行中、小さい段差に足を引っかけたとき、すぐに次の足が出ると思いますか</t>
    <phoneticPr fontId="1"/>
  </si>
  <si>
    <r>
      <rPr>
        <b/>
        <u/>
        <sz val="12"/>
        <rFont val="メイリオ"/>
        <family val="3"/>
        <charset val="128"/>
      </rPr>
      <t>※</t>
    </r>
    <r>
      <rPr>
        <b/>
        <u/>
        <sz val="12"/>
        <color rgb="FFFF0000"/>
        <rFont val="メイリオ"/>
        <family val="3"/>
        <charset val="128"/>
      </rPr>
      <t>赤枠</t>
    </r>
    <r>
      <rPr>
        <b/>
        <u/>
        <sz val="12"/>
        <color theme="1"/>
        <rFont val="メイリオ"/>
        <family val="3"/>
        <charset val="128"/>
      </rPr>
      <t>の箇所のみ入力ください。</t>
    </r>
    <rPh sb="1" eb="2">
      <t>アカ</t>
    </rPh>
    <rPh sb="2" eb="3">
      <t>ワク</t>
    </rPh>
    <rPh sb="4" eb="6">
      <t>カショ</t>
    </rPh>
    <rPh sb="8" eb="10">
      <t>ニュウリョク</t>
    </rPh>
    <phoneticPr fontId="1"/>
  </si>
  <si>
    <t>評　価</t>
    <rPh sb="0" eb="1">
      <t>ヒョウ</t>
    </rPh>
    <rPh sb="2" eb="3">
      <t>アタイ</t>
    </rPh>
    <phoneticPr fontId="1"/>
  </si>
  <si>
    <t>Ⅲ　レーダーチャート</t>
    <phoneticPr fontId="1"/>
  </si>
  <si>
    <r>
      <t>①【歩行能力・筋力】　★２ステップテスト★　</t>
    </r>
    <r>
      <rPr>
        <sz val="10"/>
        <color theme="1"/>
        <rFont val="HG丸ｺﾞｼｯｸM-PRO"/>
        <family val="3"/>
        <charset val="128"/>
      </rPr>
      <t>～歩行能力・下肢筋力を把握～</t>
    </r>
    <rPh sb="23" eb="25">
      <t>ホコウ</t>
    </rPh>
    <rPh sb="25" eb="27">
      <t>ノウリョク</t>
    </rPh>
    <rPh sb="28" eb="30">
      <t>カシ</t>
    </rPh>
    <rPh sb="30" eb="32">
      <t>キンリョク</t>
    </rPh>
    <rPh sb="33" eb="35">
      <t>ハアク</t>
    </rPh>
    <phoneticPr fontId="1"/>
  </si>
  <si>
    <r>
      <t>②【敏捷性】　★座位ステッピングテスト★　</t>
    </r>
    <r>
      <rPr>
        <sz val="10"/>
        <color theme="1"/>
        <rFont val="HG丸ｺﾞｼｯｸM-PRO"/>
        <family val="3"/>
        <charset val="128"/>
      </rPr>
      <t>～素早く足を動かせるか～</t>
    </r>
    <rPh sb="22" eb="24">
      <t>スバヤ</t>
    </rPh>
    <rPh sb="25" eb="26">
      <t>アシ</t>
    </rPh>
    <rPh sb="27" eb="28">
      <t>ウゴ</t>
    </rPh>
    <phoneticPr fontId="1"/>
  </si>
  <si>
    <r>
      <t>③【動的バランス】　★ファンクショナル</t>
    </r>
    <r>
      <rPr>
        <b/>
        <sz val="10"/>
        <color theme="1"/>
        <rFont val="メイリオ"/>
        <family val="3"/>
        <charset val="128"/>
      </rPr>
      <t>リーチ★　</t>
    </r>
    <r>
      <rPr>
        <sz val="9.5"/>
        <color theme="1"/>
        <rFont val="HG丸ｺﾞｼｯｸM-PRO"/>
        <family val="3"/>
        <charset val="128"/>
      </rPr>
      <t>～バランスを崩さずにどのくらいからだを傾斜できるか～</t>
    </r>
    <rPh sb="30" eb="31">
      <t>クズ</t>
    </rPh>
    <rPh sb="43" eb="45">
      <t>ケイシャ</t>
    </rPh>
    <phoneticPr fontId="1"/>
  </si>
  <si>
    <r>
      <t>④【静的バランス（閉眼）】　★閉眼片足立ち★　</t>
    </r>
    <r>
      <rPr>
        <sz val="10"/>
        <color theme="1"/>
        <rFont val="HG丸ｺﾞｼｯｸM-PRO"/>
        <family val="3"/>
        <charset val="128"/>
      </rPr>
      <t>～静的バランス能力を把握①～</t>
    </r>
    <rPh sb="9" eb="11">
      <t>ヘイガン</t>
    </rPh>
    <rPh sb="24" eb="26">
      <t>セイテキ</t>
    </rPh>
    <rPh sb="30" eb="32">
      <t>ノウリョク</t>
    </rPh>
    <rPh sb="33" eb="35">
      <t>ハアク</t>
    </rPh>
    <phoneticPr fontId="1"/>
  </si>
  <si>
    <r>
      <t>⑤【静的バランス（開眼）】　★開眼片足立ち★　</t>
    </r>
    <r>
      <rPr>
        <sz val="10"/>
        <color theme="1"/>
        <rFont val="HG丸ｺﾞｼｯｸM-PRO"/>
        <family val="3"/>
        <charset val="128"/>
      </rPr>
      <t>～静的バランス能力を把握②～</t>
    </r>
    <rPh sb="9" eb="11">
      <t>カイガン</t>
    </rPh>
    <rPh sb="15" eb="16">
      <t>ヒラ</t>
    </rPh>
    <rPh sb="16" eb="17">
      <t>メ</t>
    </rPh>
    <phoneticPr fontId="1"/>
  </si>
  <si>
    <t>合算</t>
    <rPh sb="0" eb="1">
      <t>ゴウ</t>
    </rPh>
    <rPh sb="1" eb="2">
      <t>サン</t>
    </rPh>
    <phoneticPr fontId="1"/>
  </si>
  <si>
    <t>②敏捷性</t>
    <phoneticPr fontId="1"/>
  </si>
  <si>
    <t>③動的バランス</t>
    <rPh sb="1" eb="3">
      <t>ドウテキ</t>
    </rPh>
    <phoneticPr fontId="1"/>
  </si>
  <si>
    <t>④静的バランス
（閉眼）</t>
    <phoneticPr fontId="1"/>
  </si>
  <si>
    <t>③動的バランス</t>
    <phoneticPr fontId="1"/>
  </si>
  <si>
    <t>Ⅰ 身体機能計測</t>
    <rPh sb="2" eb="4">
      <t>シンタイ</t>
    </rPh>
    <rPh sb="4" eb="6">
      <t>キノウ</t>
    </rPh>
    <rPh sb="6" eb="8">
      <t>ケイソク</t>
    </rPh>
    <phoneticPr fontId="1"/>
  </si>
  <si>
    <t>Ⅱ　質問票（身体機能に対する意識）</t>
    <rPh sb="2" eb="5">
      <t>シツモンヒョウ</t>
    </rPh>
    <rPh sb="6" eb="8">
      <t>シンタイ</t>
    </rPh>
    <rPh sb="8" eb="10">
      <t>キノウ</t>
    </rPh>
    <rPh sb="11" eb="12">
      <t>タイ</t>
    </rPh>
    <rPh sb="14" eb="16">
      <t>イシキ</t>
    </rPh>
    <phoneticPr fontId="1"/>
  </si>
  <si>
    <t>Ⅱ 身体機能に対する意識</t>
    <rPh sb="2" eb="4">
      <t>シンタイ</t>
    </rPh>
    <rPh sb="4" eb="6">
      <t>キノウ</t>
    </rPh>
    <rPh sb="7" eb="8">
      <t>タイ</t>
    </rPh>
    <rPh sb="10" eb="12">
      <t>イシキ</t>
    </rPh>
    <phoneticPr fontId="1"/>
  </si>
  <si>
    <t>①歩行能力・筋力</t>
    <phoneticPr fontId="1"/>
  </si>
  <si>
    <t>回答№</t>
    <rPh sb="0" eb="1">
      <t>カイ</t>
    </rPh>
    <rPh sb="1" eb="2">
      <t>コタエ</t>
    </rPh>
    <phoneticPr fontId="1"/>
  </si>
  <si>
    <t>回　答 (１つだけ選択ください)</t>
    <rPh sb="0" eb="1">
      <t>カイ</t>
    </rPh>
    <rPh sb="2" eb="3">
      <t>コタエ</t>
    </rPh>
    <rPh sb="9" eb="11">
      <t>センタク</t>
    </rPh>
    <phoneticPr fontId="1"/>
  </si>
  <si>
    <t>身長</t>
    <rPh sb="0" eb="1">
      <t>ミ</t>
    </rPh>
    <rPh sb="1" eb="2">
      <t>チョウ</t>
    </rPh>
    <phoneticPr fontId="1"/>
  </si>
  <si>
    <t>年齢</t>
    <rPh sb="0" eb="1">
      <t>トシ</t>
    </rPh>
    <rPh sb="1" eb="2">
      <t>トシ</t>
    </rPh>
    <phoneticPr fontId="1"/>
  </si>
  <si>
    <t>名前</t>
    <rPh sb="0" eb="1">
      <t>ナ</t>
    </rPh>
    <rPh sb="1" eb="2">
      <t>マエ</t>
    </rPh>
    <phoneticPr fontId="1"/>
  </si>
  <si>
    <t>①歩行能力
筋力</t>
    <rPh sb="1" eb="3">
      <t>ホコウ</t>
    </rPh>
    <rPh sb="3" eb="5">
      <t>ノウリョク</t>
    </rPh>
    <rPh sb="6" eb="8">
      <t>キンリョク</t>
    </rPh>
    <phoneticPr fontId="1"/>
  </si>
  <si>
    <t>Ⅰ　身体機能計測結果</t>
    <rPh sb="2" eb="4">
      <t>シンタイ</t>
    </rPh>
    <rPh sb="4" eb="6">
      <t>キノウ</t>
    </rPh>
    <rPh sb="6" eb="8">
      <t>ケイソク</t>
    </rPh>
    <rPh sb="8" eb="10">
      <t>ケッカ</t>
    </rPh>
    <phoneticPr fontId="1"/>
  </si>
  <si>
    <t>Ⅱ　身体機能に対する意識</t>
    <rPh sb="2" eb="4">
      <t>シンタイ</t>
    </rPh>
    <rPh sb="4" eb="6">
      <t>キノウ</t>
    </rPh>
    <rPh sb="7" eb="8">
      <t>タイ</t>
    </rPh>
    <rPh sb="10" eb="12">
      <t>イシキ</t>
    </rPh>
    <phoneticPr fontId="1"/>
  </si>
  <si>
    <t>2～3</t>
    <phoneticPr fontId="1"/>
  </si>
  <si>
    <t>4～5</t>
    <phoneticPr fontId="1"/>
  </si>
  <si>
    <t>6～7</t>
    <phoneticPr fontId="1"/>
  </si>
  <si>
    <t>8～9</t>
    <phoneticPr fontId="1"/>
  </si>
  <si>
    <t>評　価</t>
    <rPh sb="0" eb="1">
      <t>ヒョウ</t>
    </rPh>
    <rPh sb="2" eb="3">
      <t>アタイ</t>
    </rPh>
    <phoneticPr fontId="1"/>
  </si>
  <si>
    <t>パターン１</t>
    <phoneticPr fontId="1"/>
  </si>
  <si>
    <t>身体機能計測結果　＞　質問票回答結果</t>
    <rPh sb="0" eb="2">
      <t>シンタイ</t>
    </rPh>
    <rPh sb="2" eb="4">
      <t>キノウ</t>
    </rPh>
    <rPh sb="4" eb="6">
      <t>ケイソク</t>
    </rPh>
    <rPh sb="6" eb="8">
      <t>ケッカ</t>
    </rPh>
    <phoneticPr fontId="1"/>
  </si>
  <si>
    <t>パターン２</t>
    <phoneticPr fontId="1"/>
  </si>
  <si>
    <t>身体機能計測結果　＜　質問票回答結果</t>
    <rPh sb="0" eb="2">
      <t>シンタイ</t>
    </rPh>
    <rPh sb="2" eb="4">
      <t>キノウ</t>
    </rPh>
    <rPh sb="4" eb="6">
      <t>ケイソク</t>
    </rPh>
    <rPh sb="6" eb="8">
      <t>ケッカ</t>
    </rPh>
    <phoneticPr fontId="1"/>
  </si>
  <si>
    <t>パターン３</t>
    <phoneticPr fontId="1"/>
  </si>
  <si>
    <t>身体機能計測結果　≒　質問票回答結果（枠が大きい）</t>
    <rPh sb="0" eb="2">
      <t>シンタイ</t>
    </rPh>
    <rPh sb="2" eb="4">
      <t>キノウ</t>
    </rPh>
    <rPh sb="4" eb="6">
      <t>ケイソク</t>
    </rPh>
    <rPh sb="6" eb="8">
      <t>ケッカ</t>
    </rPh>
    <rPh sb="19" eb="20">
      <t>ワク</t>
    </rPh>
    <rPh sb="21" eb="22">
      <t>オオ</t>
    </rPh>
    <phoneticPr fontId="1"/>
  </si>
  <si>
    <t xml:space="preserve">　あなたの身体機能（青線）とそれに対する自己認識（赤線）は同じくらいで、どちらも高い傾向にあります。このことから、転倒等リスクから見た身体機能は現時点で間題はなく、同様に自分でもそれを認識しているといえます。 
　現在は良い状態にありますが、加齢や生活習慣の変化により身体能力が急激に低下し、転倒等リスクが高まる場合もありますので、日頃から、転倒等に対するリスクを認識するとともに、引き続き体力の維持向上に努めてください。 </t>
  </si>
  <si>
    <t>パターン４</t>
    <phoneticPr fontId="1"/>
  </si>
  <si>
    <t>身体機能計測結果　≒　質問票回答結果（枠が小さい）</t>
    <rPh sb="0" eb="2">
      <t>シンタイ</t>
    </rPh>
    <rPh sb="2" eb="4">
      <t>キノウ</t>
    </rPh>
    <rPh sb="4" eb="6">
      <t>ケイソク</t>
    </rPh>
    <rPh sb="6" eb="8">
      <t>ケッカ</t>
    </rPh>
    <rPh sb="19" eb="20">
      <t>ワク</t>
    </rPh>
    <rPh sb="21" eb="22">
      <t>チイ</t>
    </rPh>
    <phoneticPr fontId="1"/>
  </si>
  <si>
    <t>パターン５</t>
    <phoneticPr fontId="1"/>
  </si>
  <si>
    <t>項目により逆転している</t>
    <rPh sb="0" eb="2">
      <t>コウモク</t>
    </rPh>
    <rPh sb="5" eb="7">
      <t>ギャクテン</t>
    </rPh>
    <phoneticPr fontId="1"/>
  </si>
  <si>
    <t>④静的バランス
（閉眼）</t>
    <phoneticPr fontId="1"/>
  </si>
  <si>
    <t>青-赤</t>
    <rPh sb="0" eb="1">
      <t>アオ</t>
    </rPh>
    <rPh sb="2" eb="3">
      <t>アカ</t>
    </rPh>
    <phoneticPr fontId="1"/>
  </si>
  <si>
    <t xml:space="preserve">　あなたの身体機能（青線）は,自己認識（赤線）よりも低い状態にあります。このことから、実際よりも自分の体力を高く評価している傾向にあり、自分で考えている以上にからだが反応していない場合があります。
　体力の維持向上を図り、自己認識まで体力を向上させる一方、体力等の衰えによる転倒等のリスクがあることを認識してください。日頃から、急な動作を選け、足元や周辺の安全を確認しながら行動するようにしましょう。
　また、枠の大きさが異なるほど、身体機能と自己認識の差が大きいことを示しており、さらに、青線が小さい場合（特に２以下）はすでに身体機能面で転倒等のリスクが高いことが考えられます。 筋力やバランス能力等の向上に努めてください。 </t>
    <rPh sb="83" eb="85">
      <t>ハンノウ</t>
    </rPh>
    <rPh sb="100" eb="102">
      <t>タイリョク</t>
    </rPh>
    <rPh sb="105" eb="107">
      <t>コウジョウ</t>
    </rPh>
    <rPh sb="113" eb="115">
      <t>ニンシキ</t>
    </rPh>
    <rPh sb="126" eb="127">
      <t>カタ</t>
    </rPh>
    <rPh sb="129" eb="130">
      <t>チカラ</t>
    </rPh>
    <rPh sb="132" eb="133">
      <t>オトロ</t>
    </rPh>
    <phoneticPr fontId="1"/>
  </si>
  <si>
    <t xml:space="preserve">　あなたは、計測項目によって、身体機能（青線）の方が高い場合と自己認識（赤線）の方が高い場合が混在しています。
　このことから、それぞれの体力要素について、実際より高く自己評価している場合と慎重に評価している場合があるといえます。
　転倒等リスクからみた場合、特に自己認識に比べ、身体機能が低い項目（青線が小さい項目）が問題となります。身体機能の向上により青線の方が大きくなるよう努めてください。
　また、身体機能と認識にばらつきがあるため、思わぬところで転倒や転落する可能性がありますので、転倒・転落しやすい箇所の改善等を行ってください。 </t>
    <rPh sb="221" eb="222">
      <t>オモ</t>
    </rPh>
    <phoneticPr fontId="1"/>
  </si>
  <si>
    <t xml:space="preserve">　あなたの身体機能（青線）とそれに対する自己認識（赤線）は同じくらいで、身体機能と認識の差は小さいですが、身体機能・認識とも低い傾向にあります（主に２以下）。
　このことから、転倒等リスクからみて身体機能に不安を持っており、そのことを自分でも認識しているといえます。日頃から、体力の向上等により身体面での転倒等のリスクを減らし、全体的に枠が大きくなるように努めてください。
　また、すぐに転倒リスクを減らすため、職場の整理整頓や転倒・転落しやすい箇所の改善等を行ってください。                                                          </t>
    <rPh sb="223" eb="225">
      <t>カショ</t>
    </rPh>
    <phoneticPr fontId="1"/>
  </si>
  <si>
    <t>↑入力禁止</t>
    <rPh sb="1" eb="3">
      <t>ニュウリョク</t>
    </rPh>
    <rPh sb="3" eb="5">
      <t>キンシ</t>
    </rPh>
    <phoneticPr fontId="1"/>
  </si>
  <si>
    <t xml:space="preserve">　あなたの身体機能（青線）は、自己認識（赤線）よりも高い状態にあります。このことから、比較的自分の体力について慎重に評価する傾向にあるといえます。生活習慣や加齢により急激に能力が下がる項目もありますので、今後も過信することなく、体力の維持向上に努めましょう。
　一方、青線が赤線より大きくても全体的に枠が小さい場合 （特に２以下） は、すでに身体機能面で転倒等のリスクが高いといえます。筋力やバランス能力の向上、整理整頓や転倒・転落しやすい箇所の削減に努めててください。
　また、職場の整理整頓がなされていない場合などには転倒等リスクが高まることがありますので注意しましょう。 </t>
    <rPh sb="131" eb="132">
      <t>イチ</t>
    </rPh>
    <rPh sb="268" eb="269">
      <t>タカ</t>
    </rPh>
    <phoneticPr fontId="1"/>
  </si>
  <si>
    <t>青&gt;赤or青&lt;赤</t>
    <rPh sb="0" eb="1">
      <t>アオ</t>
    </rPh>
    <rPh sb="2" eb="3">
      <t>アカ</t>
    </rPh>
    <rPh sb="5" eb="6">
      <t>アオ</t>
    </rPh>
    <rPh sb="7" eb="8">
      <t>アカ</t>
    </rPh>
    <phoneticPr fontId="1"/>
  </si>
  <si>
    <t>平　均</t>
    <rPh sb="0" eb="1">
      <t>ヒラ</t>
    </rPh>
    <rPh sb="2" eb="3">
      <t>ヒトシ</t>
    </rPh>
    <phoneticPr fontId="1"/>
  </si>
  <si>
    <t>青=赤</t>
    <rPh sb="0" eb="1">
      <t>アオ</t>
    </rPh>
    <rPh sb="2" eb="3">
      <t>アカ</t>
    </rPh>
    <phoneticPr fontId="1"/>
  </si>
  <si>
    <t>誤差２以上</t>
    <rPh sb="0" eb="2">
      <t>ゴサ</t>
    </rPh>
    <rPh sb="3" eb="5">
      <t>イジョウ</t>
    </rPh>
    <phoneticPr fontId="1"/>
  </si>
  <si>
    <t>誤差２以上の色</t>
    <rPh sb="0" eb="2">
      <t>ゴサ</t>
    </rPh>
    <rPh sb="3" eb="5">
      <t>イジョウ</t>
    </rPh>
    <rPh sb="6" eb="7">
      <t>イロ</t>
    </rPh>
    <phoneticPr fontId="1"/>
  </si>
  <si>
    <t>誤差１</t>
    <rPh sb="0" eb="2">
      <t>ゴサ</t>
    </rPh>
    <phoneticPr fontId="1"/>
  </si>
  <si>
    <t>パターン６</t>
    <phoneticPr fontId="1"/>
  </si>
  <si>
    <t>パターン７</t>
    <phoneticPr fontId="1"/>
  </si>
  <si>
    <t>青と赤が似ているか、赤が誤差２以上で大きいか同じ</t>
    <rPh sb="10" eb="11">
      <t>アカ</t>
    </rPh>
    <rPh sb="12" eb="14">
      <t>ゴサ</t>
    </rPh>
    <rPh sb="15" eb="17">
      <t>イジョウ</t>
    </rPh>
    <rPh sb="18" eb="19">
      <t>オオ</t>
    </rPh>
    <rPh sb="22" eb="23">
      <t>オナ</t>
    </rPh>
    <phoneticPr fontId="1"/>
  </si>
  <si>
    <t>青と赤が似ているか、青が誤差２以上で大きいか同じ</t>
    <rPh sb="0" eb="1">
      <t>アオ</t>
    </rPh>
    <rPh sb="2" eb="3">
      <t>アカ</t>
    </rPh>
    <rPh sb="4" eb="5">
      <t>ニ</t>
    </rPh>
    <rPh sb="10" eb="11">
      <t>アオ</t>
    </rPh>
    <rPh sb="12" eb="14">
      <t>ゴサ</t>
    </rPh>
    <rPh sb="15" eb="17">
      <t>イジョウ</t>
    </rPh>
    <rPh sb="18" eb="19">
      <t>オオ</t>
    </rPh>
    <rPh sb="22" eb="23">
      <t>ドウ</t>
    </rPh>
    <phoneticPr fontId="1"/>
  </si>
  <si>
    <t xml:space="preserve">あなたの身体機能（青線）は、自己認識（赤線）よりも高い状態か同じくらいにあります。このことから、比較的自分の体力について慎重に評価する傾向にあるといえます。生活習慣や加齢により急激に能力が下がる項目もありますので、今後も過信することなく、体力の維持向上に努めましょう。
　一方、青線が赤線より大きくても全体的に枠が小さい場合 （特に２以下） は、すでに身体機能面で転倒等のリスクが高いといえます。筋力やバランス能力の向上、整理整頓や転倒・転落しやすい箇所の削減に努めててください。
　また、職場の整理整頓がなされていない場合などには転倒等リスクが高まることがありますので注意しましょう。 </t>
    <rPh sb="30" eb="31">
      <t>オナ</t>
    </rPh>
    <phoneticPr fontId="1"/>
  </si>
  <si>
    <t xml:space="preserve">あなたの身体機能（青線）は,自己認識（赤線）よりも低い状態か同じくらいにあります。このことから、実際よりも自分の体力を高く評価している傾向にあり、自分で考えている以上にからだが反応していない場合があります。
　体力の維持向上を図り、自己認識まで体力を向上させる一方、体力等の衰えによる転倒等のリスクがあることを認識してください。日頃から、急な動作を選け、足元や周辺の安全を確認しながら行動するようにしましょう。
　また、枠の大きさが異なるほど、身体機能と自己認識の差が大きいことを示しており、さらに、青線が小さい場合（特に２以下）はすでに身体機能面で転倒等のリスクが高いことが考えられます。 筋力やバランス能力等の向上に努めてください。 </t>
    <rPh sb="30" eb="31">
      <t>オナ</t>
    </rPh>
    <phoneticPr fontId="1"/>
  </si>
  <si>
    <r>
      <t xml:space="preserve">スタートラインから最大２歩目のつま先までの距離をｃｍ単位で測定します。（mmは四捨五入）
</t>
    </r>
    <r>
      <rPr>
        <u/>
        <sz val="10"/>
        <color theme="1"/>
        <rFont val="HG丸ｺﾞｼｯｸM-PRO"/>
        <family val="3"/>
        <charset val="128"/>
      </rPr>
      <t>２回測定</t>
    </r>
    <r>
      <rPr>
        <sz val="10"/>
        <color theme="1"/>
        <rFont val="HG丸ｺﾞｼｯｸM-PRO"/>
        <family val="3"/>
        <charset val="128"/>
      </rPr>
      <t>し、良いほうの測定距離を身長で割ります。（</t>
    </r>
    <r>
      <rPr>
        <b/>
        <sz val="10"/>
        <color rgb="FFFF0000"/>
        <rFont val="HG丸ｺﾞｼｯｸM-PRO"/>
        <family val="3"/>
        <charset val="128"/>
      </rPr>
      <t>赤枠</t>
    </r>
    <r>
      <rPr>
        <sz val="10"/>
        <color theme="1"/>
        <rFont val="HG丸ｺﾞｼｯｸM-PRO"/>
        <family val="3"/>
        <charset val="128"/>
      </rPr>
      <t>には測定距離のみ入力ください。自動計算されます。）</t>
    </r>
    <rPh sb="70" eb="71">
      <t>アカ</t>
    </rPh>
    <rPh sb="71" eb="72">
      <t>ワク</t>
    </rPh>
    <rPh sb="74" eb="76">
      <t>ソクテイ</t>
    </rPh>
    <rPh sb="76" eb="78">
      <t>キョリ</t>
    </rPh>
    <rPh sb="80" eb="82">
      <t>ニュウリョク</t>
    </rPh>
    <rPh sb="87" eb="89">
      <t>ジドウ</t>
    </rPh>
    <rPh sb="89" eb="91">
      <t>ケイサン</t>
    </rPh>
    <phoneticPr fontId="1"/>
  </si>
  <si>
    <t>⑤静的バランス
（開眼）</t>
    <rPh sb="9" eb="10">
      <t>ヒラ</t>
    </rPh>
    <phoneticPr fontId="1"/>
  </si>
  <si>
    <t>眼を閉じて片足でどのくらい立つ自信がありますか</t>
    <rPh sb="13" eb="14">
      <t>タ</t>
    </rPh>
    <phoneticPr fontId="1"/>
  </si>
  <si>
    <t>人ごみの中、正面から来る人にぶつからず、よけて歩けますか</t>
    <phoneticPr fontId="1"/>
  </si>
  <si>
    <t>一直線に引いたラインの上を継ぎ足歩行で簡単に歩くことができると思いますか</t>
    <phoneticPr fontId="1"/>
  </si>
  <si>
    <t>電車に乗って、つり革につかまらずどのくらい立っていられると思いますか</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</si>
</sst>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000_ "/>
    <numFmt numFmtId="177" formatCode="0&quot;ｃｍ&quot;"/>
    <numFmt numFmtId="178" formatCode="0&quot;歳&quot;"/>
    <numFmt numFmtId="179" formatCode="0_);[Red]\(0\)"/>
    <numFmt numFmtId="180" formatCode="0_ "/>
  </numFmts>
  <fonts count="47">
    <font>
      <sz val="11"/>
      <color theme="1"/>
      <name val="MS P ゴシック"/>
      <family val="2"/>
      <charset val="128"/>
    </font>
    <font>
      <sz val="6"/>
      <name val="MS P ゴシック"/>
      <family val="2"/>
      <charset val="128"/>
    </font>
    <font>
      <sz val="11"/>
      <color theme="1"/>
      <name val="メイリオ"/>
      <family val="3"/>
      <charset val="128"/>
    </font>
    <font>
      <b/>
      <sz val="11"/>
      <color theme="1"/>
      <name val="メイリオ"/>
      <family val="3"/>
      <charset val="128"/>
    </font>
    <font>
      <b/>
      <sz val="11"/>
      <color theme="1"/>
      <name val="MS P ゴシック"/>
      <family val="3"/>
      <charset val="128"/>
    </font>
    <font>
      <sz val="11"/>
      <color theme="0"/>
      <name val="メイリオ"/>
      <family val="3"/>
      <charset val="128"/>
    </font>
    <font>
      <b/>
      <sz val="10"/>
      <color theme="1"/>
      <name val="メイリオ"/>
      <family val="3"/>
      <charset val="128"/>
    </font>
    <font>
      <sz val="10"/>
      <color theme="1"/>
      <name val="HG丸ｺﾞｼｯｸM-PRO"/>
      <family val="3"/>
      <charset val="128"/>
    </font>
    <font>
      <u/>
      <sz val="10"/>
      <color theme="1"/>
      <name val="HG丸ｺﾞｼｯｸM-PRO"/>
      <family val="3"/>
      <charset val="128"/>
    </font>
    <font>
      <u/>
      <sz val="11"/>
      <color theme="10"/>
      <name val="MS P ゴシック"/>
      <family val="2"/>
      <charset val="128"/>
    </font>
    <font>
      <sz val="11"/>
      <name val="メイリオ"/>
      <family val="3"/>
      <charset val="128"/>
    </font>
    <font>
      <sz val="12"/>
      <color theme="1"/>
      <name val="メイリオ"/>
      <family val="3"/>
      <charset val="128"/>
    </font>
    <font>
      <sz val="14"/>
      <color theme="1"/>
      <name val="メイリオ"/>
      <family val="3"/>
      <charset val="128"/>
    </font>
    <font>
      <sz val="16"/>
      <color theme="1"/>
      <name val="メイリオ"/>
      <family val="3"/>
      <charset val="128"/>
    </font>
    <font>
      <sz val="9.5"/>
      <color theme="1"/>
      <name val="HG丸ｺﾞｼｯｸM-PRO"/>
      <family val="3"/>
      <charset val="128"/>
    </font>
    <font>
      <b/>
      <sz val="14"/>
      <color theme="8" tint="-0.499984740745262"/>
      <name val="メイリオ"/>
      <family val="3"/>
      <charset val="128"/>
    </font>
    <font>
      <sz val="10"/>
      <color theme="1"/>
      <name val="メイリオ"/>
      <family val="3"/>
      <charset val="128"/>
    </font>
    <font>
      <sz val="14"/>
      <name val="メイリオ"/>
      <family val="3"/>
      <charset val="128"/>
    </font>
    <font>
      <b/>
      <u/>
      <sz val="12"/>
      <color theme="1"/>
      <name val="メイリオ"/>
      <family val="3"/>
      <charset val="128"/>
    </font>
    <font>
      <b/>
      <u/>
      <sz val="12"/>
      <name val="メイリオ"/>
      <family val="3"/>
      <charset val="128"/>
    </font>
    <font>
      <b/>
      <u/>
      <sz val="12"/>
      <color rgb="FFFF0000"/>
      <name val="メイリオ"/>
      <family val="3"/>
      <charset val="128"/>
    </font>
    <font>
      <b/>
      <sz val="12"/>
      <color theme="1"/>
      <name val="メイリオ"/>
      <family val="3"/>
      <charset val="128"/>
    </font>
    <font>
      <b/>
      <sz val="10"/>
      <color theme="0"/>
      <name val="メイリオ"/>
      <family val="3"/>
      <charset val="128"/>
    </font>
    <font>
      <sz val="12"/>
      <color theme="0"/>
      <name val="メイリオ"/>
      <family val="3"/>
      <charset val="128"/>
    </font>
    <font>
      <sz val="8"/>
      <color theme="1"/>
      <name val="メイリオ"/>
      <family val="3"/>
      <charset val="128"/>
    </font>
    <font>
      <sz val="8"/>
      <color theme="1"/>
      <name val="MS P ゴシック"/>
      <family val="2"/>
      <charset val="128"/>
    </font>
    <font>
      <b/>
      <sz val="8"/>
      <color theme="1"/>
      <name val="メイリオ"/>
      <family val="3"/>
      <charset val="128"/>
    </font>
    <font>
      <sz val="16"/>
      <color theme="0" tint="-0.34998626667073579"/>
      <name val="メイリオ"/>
      <family val="3"/>
      <charset val="128"/>
    </font>
    <font>
      <sz val="11"/>
      <color theme="0" tint="-0.34998626667073579"/>
      <name val="メイリオ"/>
      <family val="3"/>
      <charset val="128"/>
    </font>
    <font>
      <b/>
      <sz val="11"/>
      <color theme="0" tint="-0.34998626667073579"/>
      <name val="メイリオ"/>
      <family val="3"/>
      <charset val="128"/>
    </font>
    <font>
      <sz val="10"/>
      <color theme="0" tint="-0.34998626667073579"/>
      <name val="HG丸ｺﾞｼｯｸM-PRO"/>
      <family val="3"/>
      <charset val="128"/>
    </font>
    <font>
      <b/>
      <sz val="10"/>
      <color theme="0" tint="-0.34998626667073579"/>
      <name val="メイリオ"/>
      <family val="3"/>
      <charset val="128"/>
    </font>
    <font>
      <sz val="8"/>
      <color theme="0" tint="-0.34998626667073579"/>
      <name val="ＭＳ Ｐゴシック"/>
      <family val="3"/>
      <charset val="128"/>
    </font>
    <font>
      <b/>
      <sz val="8"/>
      <color theme="0" tint="-0.34998626667073579"/>
      <name val="ＭＳ Ｐゴシック"/>
      <family val="3"/>
      <charset val="128"/>
    </font>
    <font>
      <sz val="9"/>
      <color rgb="FF000000"/>
      <name val="Meiryo UI"/>
      <family val="3"/>
      <charset val="128"/>
    </font>
    <font>
      <b/>
      <sz val="14"/>
      <color theme="1"/>
      <name val="メイリオ"/>
      <family val="3"/>
      <charset val="128"/>
    </font>
    <font>
      <sz val="12"/>
      <color theme="1"/>
      <name val="MS P ゴシック"/>
      <family val="2"/>
      <charset val="128"/>
    </font>
    <font>
      <sz val="8"/>
      <color rgb="FFFF0000"/>
      <name val="メイリオ"/>
      <family val="3"/>
      <charset val="128"/>
    </font>
    <font>
      <sz val="11"/>
      <color rgb="FFFF0000"/>
      <name val="MS P ゴシック"/>
      <family val="2"/>
      <charset val="128"/>
    </font>
    <font>
      <b/>
      <sz val="6"/>
      <color theme="0" tint="-0.34998626667073579"/>
      <name val="ＭＳ Ｐゴシック"/>
      <family val="3"/>
      <charset val="128"/>
    </font>
    <font>
      <sz val="9"/>
      <color theme="1"/>
      <name val="メイリオ"/>
      <family val="3"/>
      <charset val="128"/>
    </font>
    <font>
      <sz val="10"/>
      <color theme="0" tint="-0.34998626667073579"/>
      <name val="ＭＳ Ｐゴシック"/>
      <family val="3"/>
      <charset val="128"/>
    </font>
    <font>
      <sz val="11"/>
      <color theme="0" tint="-0.34998626667073579"/>
      <name val="ＭＳ Ｐゴシック"/>
      <family val="3"/>
      <charset val="128"/>
    </font>
    <font>
      <sz val="11"/>
      <color theme="1"/>
      <name val="ＭＳ Ｐゴシック"/>
      <family val="3"/>
      <charset val="128"/>
    </font>
    <font>
      <b/>
      <sz val="12"/>
      <color theme="0" tint="-0.34998626667073579"/>
      <name val="ＭＳ Ｐゴシック"/>
      <family val="3"/>
      <charset val="128"/>
    </font>
    <font>
      <sz val="6"/>
      <color theme="0" tint="-0.34998626667073579"/>
      <name val="ＭＳ Ｐゴシック"/>
      <family val="3"/>
      <charset val="128"/>
    </font>
    <font>
      <b/>
      <sz val="10"/>
      <color rgb="FFFF0000"/>
      <name val="HG丸ｺﾞｼｯｸM-PRO"/>
      <family val="3"/>
      <charset val="128"/>
    </font>
  </fonts>
  <fills count="5">
    <fill>
      <patternFill patternType="none"/>
    </fill>
    <fill>
      <patternFill patternType="gray125"/>
    </fill>
    <fill>
      <patternFill patternType="solid">
        <fgColor rgb="FF99CCFF"/>
        <bgColor indexed="64"/>
      </patternFill>
    </fill>
    <fill>
      <patternFill patternType="solid">
        <fgColor rgb="FFFFFF00"/>
        <bgColor indexed="64"/>
      </patternFill>
    </fill>
    <fill>
      <patternFill patternType="solid">
        <fgColor theme="1"/>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FF0000"/>
      </left>
      <right style="medium">
        <color rgb="FFFF0000"/>
      </right>
      <top style="medium">
        <color rgb="FFFF0000"/>
      </top>
      <bottom style="medium">
        <color rgb="FFFF0000"/>
      </bottom>
      <diagonal/>
    </border>
    <border>
      <left style="thin">
        <color auto="1"/>
      </left>
      <right/>
      <top style="thin">
        <color auto="1"/>
      </top>
      <bottom style="thin">
        <color auto="1"/>
      </bottom>
      <diagonal/>
    </border>
    <border>
      <left style="medium">
        <color rgb="FFFF0000"/>
      </left>
      <right/>
      <top/>
      <bottom style="thin">
        <color auto="1"/>
      </bottom>
      <diagonal/>
    </border>
    <border>
      <left style="medium">
        <color rgb="FFFF0000"/>
      </left>
      <right/>
      <top style="thin">
        <color indexed="64"/>
      </top>
      <bottom/>
      <diagonal/>
    </border>
    <border>
      <left style="thin">
        <color indexed="64"/>
      </left>
      <right style="thin">
        <color indexed="64"/>
      </right>
      <top/>
      <bottom/>
      <diagonal/>
    </border>
    <border>
      <left style="medium">
        <color rgb="FFFF0000"/>
      </left>
      <right/>
      <top/>
      <bottom/>
      <diagonal/>
    </border>
    <border>
      <left style="thin">
        <color indexed="64"/>
      </left>
      <right/>
      <top style="thin">
        <color indexed="64"/>
      </top>
      <bottom/>
      <diagonal/>
    </border>
    <border>
      <left/>
      <right/>
      <top style="thin">
        <color indexed="64"/>
      </top>
      <bottom/>
      <diagonal/>
    </border>
    <border>
      <left style="medium">
        <color rgb="FFFF0000"/>
      </left>
      <right/>
      <top style="medium">
        <color rgb="FFFF0000"/>
      </top>
      <bottom/>
      <diagonal/>
    </border>
    <border>
      <left/>
      <right style="medium">
        <color rgb="FFFF0000"/>
      </right>
      <top style="medium">
        <color rgb="FFFF0000"/>
      </top>
      <bottom/>
      <diagonal/>
    </border>
    <border>
      <left/>
      <right style="medium">
        <color rgb="FFFF0000"/>
      </right>
      <top/>
      <bottom style="thin">
        <color indexed="64"/>
      </bottom>
      <diagonal/>
    </border>
    <border>
      <left style="thin">
        <color indexed="64"/>
      </left>
      <right/>
      <top/>
      <bottom style="thin">
        <color auto="1"/>
      </bottom>
      <diagonal/>
    </border>
    <border>
      <left style="thin">
        <color indexed="64"/>
      </left>
      <right/>
      <top/>
      <bottom/>
      <diagonal/>
    </border>
    <border>
      <left/>
      <right style="medium">
        <color rgb="FFFF0000"/>
      </right>
      <top/>
      <bottom/>
      <diagonal/>
    </border>
    <border>
      <left/>
      <right style="medium">
        <color rgb="FFFF0000"/>
      </right>
      <top style="thin">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rgb="FF002060"/>
      </top>
      <bottom style="thin">
        <color indexed="64"/>
      </bottom>
      <diagonal/>
    </border>
    <border>
      <left/>
      <right/>
      <top style="thin">
        <color rgb="FF002060"/>
      </top>
      <bottom style="thin">
        <color rgb="FF002060"/>
      </bottom>
      <diagonal/>
    </border>
    <border>
      <left/>
      <right style="thin">
        <color rgb="FF002060"/>
      </right>
      <top style="thin">
        <color auto="1"/>
      </top>
      <bottom/>
      <diagonal/>
    </border>
    <border>
      <left/>
      <right style="thin">
        <color rgb="FF002060"/>
      </right>
      <top/>
      <bottom/>
      <diagonal/>
    </border>
    <border>
      <left/>
      <right style="thin">
        <color rgb="FF002060"/>
      </right>
      <top/>
      <bottom style="thin">
        <color auto="1"/>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medium">
        <color rgb="FFFF0000"/>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style="thin">
        <color indexed="64"/>
      </right>
      <top style="thin">
        <color rgb="FF002060"/>
      </top>
      <bottom/>
      <diagonal/>
    </border>
    <border>
      <left style="medium">
        <color rgb="FFFF0000"/>
      </left>
      <right style="thin">
        <color indexed="64"/>
      </right>
      <top/>
      <bottom style="thin">
        <color rgb="FF002060"/>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191">
    <xf numFmtId="0" fontId="0" fillId="0" borderId="0" xfId="0">
      <alignment vertical="center"/>
    </xf>
    <xf numFmtId="0" fontId="2" fillId="0" borderId="0" xfId="0" applyFont="1">
      <alignment vertical="center"/>
    </xf>
    <xf numFmtId="0" fontId="4" fillId="0" borderId="0" xfId="0" applyFont="1">
      <alignment vertical="center"/>
    </xf>
    <xf numFmtId="0" fontId="3" fillId="0" borderId="1" xfId="0" applyFont="1" applyBorder="1" applyAlignment="1">
      <alignment horizontal="center" vertical="center"/>
    </xf>
    <xf numFmtId="0" fontId="2" fillId="0" borderId="5" xfId="0" applyFont="1" applyBorder="1">
      <alignment vertical="center"/>
    </xf>
    <xf numFmtId="0" fontId="2" fillId="0" borderId="4" xfId="0" applyFont="1" applyBorder="1">
      <alignment vertical="center"/>
    </xf>
    <xf numFmtId="0" fontId="2" fillId="0" borderId="3" xfId="0" applyFont="1" applyBorder="1">
      <alignment vertical="center"/>
    </xf>
    <xf numFmtId="0" fontId="13" fillId="0" borderId="0" xfId="0" applyFont="1">
      <alignment vertical="center"/>
    </xf>
    <xf numFmtId="0" fontId="2" fillId="0" borderId="0" xfId="0" applyFont="1" applyAlignment="1">
      <alignment horizontal="right"/>
    </xf>
    <xf numFmtId="0" fontId="10" fillId="0" borderId="0" xfId="1" applyFont="1" applyFill="1" applyBorder="1" applyAlignment="1" applyProtection="1">
      <alignment horizontal="center"/>
    </xf>
    <xf numFmtId="0" fontId="18" fillId="0" borderId="0" xfId="0" applyFont="1" applyAlignment="1">
      <alignment horizontal="left" vertical="center"/>
    </xf>
    <xf numFmtId="0" fontId="12" fillId="0" borderId="0" xfId="0" applyFont="1" applyAlignment="1">
      <alignment horizontal="center" vertical="center"/>
    </xf>
    <xf numFmtId="0" fontId="12" fillId="0" borderId="0" xfId="0" applyFont="1">
      <alignment vertical="center"/>
    </xf>
    <xf numFmtId="0" fontId="12" fillId="0" borderId="0" xfId="0" applyFont="1" applyAlignment="1">
      <alignment horizontal="right"/>
    </xf>
    <xf numFmtId="0" fontId="17" fillId="0" borderId="0" xfId="1" applyFont="1" applyFill="1" applyBorder="1" applyAlignment="1" applyProtection="1">
      <alignment horizontal="center"/>
    </xf>
    <xf numFmtId="177" fontId="12" fillId="0" borderId="0" xfId="0" applyNumberFormat="1" applyFont="1" applyAlignment="1">
      <alignment horizontal="center"/>
    </xf>
    <xf numFmtId="0" fontId="15" fillId="0" borderId="0" xfId="0" applyFont="1">
      <alignment vertical="center"/>
    </xf>
    <xf numFmtId="0" fontId="11" fillId="0" borderId="0" xfId="0" applyFont="1">
      <alignment vertical="center"/>
    </xf>
    <xf numFmtId="0" fontId="3" fillId="0" borderId="0" xfId="0" applyFont="1" applyAlignment="1">
      <alignment horizontal="left" vertical="center" indent="1"/>
    </xf>
    <xf numFmtId="0" fontId="3" fillId="0" borderId="0" xfId="0" applyFont="1">
      <alignment vertical="center"/>
    </xf>
    <xf numFmtId="0" fontId="3" fillId="0" borderId="0" xfId="0" applyFont="1" applyAlignment="1">
      <alignment vertical="top" wrapText="1"/>
    </xf>
    <xf numFmtId="0" fontId="3" fillId="0" borderId="0" xfId="0" applyFont="1" applyAlignment="1">
      <alignment horizontal="center" vertical="center"/>
    </xf>
    <xf numFmtId="0" fontId="6" fillId="0" borderId="0" xfId="0" applyFont="1">
      <alignment vertical="center"/>
    </xf>
    <xf numFmtId="0" fontId="2" fillId="0" borderId="0" xfId="0" applyFont="1" applyAlignment="1">
      <alignment horizontal="left" vertical="center" indent="2"/>
    </xf>
    <xf numFmtId="0" fontId="3" fillId="0" borderId="0" xfId="0" applyFont="1" applyAlignment="1">
      <alignment vertical="top"/>
    </xf>
    <xf numFmtId="0" fontId="2" fillId="0" borderId="0" xfId="0" applyFont="1" applyAlignment="1">
      <alignment horizontal="left" vertical="center" indent="1"/>
    </xf>
    <xf numFmtId="0" fontId="3" fillId="0" borderId="0" xfId="0" applyFont="1" applyAlignment="1">
      <alignment horizontal="right" vertical="center"/>
    </xf>
    <xf numFmtId="179" fontId="2" fillId="0" borderId="2" xfId="0" applyNumberFormat="1" applyFont="1" applyBorder="1" applyAlignment="1">
      <alignment horizontal="center" vertical="center"/>
    </xf>
    <xf numFmtId="176" fontId="5" fillId="0" borderId="0" xfId="0" applyNumberFormat="1" applyFont="1">
      <alignment vertical="center"/>
    </xf>
    <xf numFmtId="0" fontId="3" fillId="0" borderId="0" xfId="0" applyFont="1" applyAlignment="1">
      <alignment horizontal="left" indent="1"/>
    </xf>
    <xf numFmtId="0" fontId="2" fillId="0" borderId="0" xfId="0" applyFont="1" applyAlignment="1">
      <alignment vertical="top" wrapText="1"/>
    </xf>
    <xf numFmtId="0" fontId="2" fillId="0" borderId="0" xfId="0" applyFont="1" applyAlignment="1">
      <alignment vertical="top"/>
    </xf>
    <xf numFmtId="0" fontId="2" fillId="0" borderId="0" xfId="0" applyFont="1" applyAlignment="1">
      <alignment vertical="center" wrapText="1"/>
    </xf>
    <xf numFmtId="0" fontId="21" fillId="0" borderId="0" xfId="0" applyFont="1">
      <alignment vertical="center"/>
    </xf>
    <xf numFmtId="0" fontId="2" fillId="0" borderId="0" xfId="0" applyFont="1" applyAlignment="1">
      <alignment horizontal="right" vertical="center"/>
    </xf>
    <xf numFmtId="0" fontId="5" fillId="0" borderId="0" xfId="0" applyFont="1">
      <alignment vertical="center"/>
    </xf>
    <xf numFmtId="0" fontId="3" fillId="0" borderId="0" xfId="0" applyFont="1" applyAlignment="1"/>
    <xf numFmtId="0" fontId="2" fillId="0" borderId="0" xfId="0" applyFont="1" applyAlignment="1"/>
    <xf numFmtId="0" fontId="11" fillId="0" borderId="0" xfId="0" applyFont="1" applyAlignment="1"/>
    <xf numFmtId="0" fontId="6" fillId="0" borderId="0" xfId="0" applyFont="1" applyAlignment="1">
      <alignment horizontal="right" vertical="center"/>
    </xf>
    <xf numFmtId="179" fontId="6" fillId="0" borderId="0" xfId="0" applyNumberFormat="1" applyFont="1">
      <alignment vertical="center"/>
    </xf>
    <xf numFmtId="179" fontId="2" fillId="0" borderId="0" xfId="0" applyNumberFormat="1" applyFont="1">
      <alignment vertical="center"/>
    </xf>
    <xf numFmtId="0" fontId="23" fillId="0" borderId="0" xfId="0" applyFont="1">
      <alignment vertical="center"/>
    </xf>
    <xf numFmtId="0" fontId="10" fillId="0" borderId="0" xfId="0" applyFont="1" applyAlignment="1">
      <alignment horizontal="left" vertical="center" indent="1"/>
    </xf>
    <xf numFmtId="0" fontId="10" fillId="0" borderId="0" xfId="0" applyFont="1">
      <alignment vertical="center"/>
    </xf>
    <xf numFmtId="179" fontId="3" fillId="0" borderId="0" xfId="0" applyNumberFormat="1" applyFont="1">
      <alignment vertical="center"/>
    </xf>
    <xf numFmtId="179" fontId="2" fillId="0" borderId="12" xfId="0" applyNumberFormat="1" applyFont="1" applyBorder="1" applyAlignment="1" applyProtection="1">
      <alignment horizontal="center" vertical="center"/>
      <protection locked="0"/>
    </xf>
    <xf numFmtId="179" fontId="2" fillId="0" borderId="0" xfId="0" applyNumberFormat="1" applyFont="1" applyAlignment="1">
      <alignment horizontal="center" vertical="center"/>
    </xf>
    <xf numFmtId="179" fontId="3" fillId="0" borderId="0" xfId="0" applyNumberFormat="1" applyFont="1" applyAlignment="1">
      <alignment horizontal="center"/>
    </xf>
    <xf numFmtId="179" fontId="10" fillId="0" borderId="0" xfId="0" applyNumberFormat="1" applyFont="1">
      <alignment vertical="center"/>
    </xf>
    <xf numFmtId="179" fontId="10" fillId="0" borderId="2" xfId="0" applyNumberFormat="1" applyFont="1" applyBorder="1" applyAlignment="1">
      <alignment horizontal="center" vertical="center"/>
    </xf>
    <xf numFmtId="0" fontId="22" fillId="0" borderId="0" xfId="0" applyFont="1" applyAlignment="1">
      <alignment horizontal="center" vertical="center"/>
    </xf>
    <xf numFmtId="0" fontId="7" fillId="0" borderId="0" xfId="0" applyFont="1" applyAlignment="1">
      <alignment horizontal="left" vertical="top" wrapText="1" indent="2"/>
    </xf>
    <xf numFmtId="0" fontId="2" fillId="0" borderId="0" xfId="0" applyFont="1" applyAlignment="1">
      <alignment horizontal="center" vertical="center"/>
    </xf>
    <xf numFmtId="0" fontId="6" fillId="0" borderId="1" xfId="0" applyFont="1" applyBorder="1" applyAlignment="1">
      <alignment horizontal="center" vertical="center"/>
    </xf>
    <xf numFmtId="0" fontId="7" fillId="0" borderId="0" xfId="0" applyFont="1" applyAlignment="1">
      <alignment vertical="top" wrapText="1"/>
    </xf>
    <xf numFmtId="179" fontId="10" fillId="0" borderId="0" xfId="0" applyNumberFormat="1" applyFont="1" applyAlignment="1">
      <alignment horizontal="center" vertical="center"/>
    </xf>
    <xf numFmtId="0" fontId="13" fillId="2" borderId="0" xfId="0" applyFont="1" applyFill="1" applyAlignment="1">
      <alignment horizontal="center" vertical="center"/>
    </xf>
    <xf numFmtId="0" fontId="13" fillId="0" borderId="0" xfId="0" applyFont="1" applyAlignment="1">
      <alignment horizontal="center" vertical="center"/>
    </xf>
    <xf numFmtId="0" fontId="27" fillId="0" borderId="0" xfId="0" applyFont="1">
      <alignment vertical="center"/>
    </xf>
    <xf numFmtId="0" fontId="27" fillId="0" borderId="0" xfId="0" applyFont="1" applyAlignment="1">
      <alignment horizontal="center" vertical="center"/>
    </xf>
    <xf numFmtId="0" fontId="28" fillId="0" borderId="0" xfId="0" applyFont="1">
      <alignment vertical="center"/>
    </xf>
    <xf numFmtId="0" fontId="29" fillId="0" borderId="0" xfId="0" applyFont="1">
      <alignment vertical="center"/>
    </xf>
    <xf numFmtId="0" fontId="30" fillId="0" borderId="0" xfId="0" applyFont="1" applyAlignment="1">
      <alignment horizontal="left" vertical="top" wrapText="1" indent="2"/>
    </xf>
    <xf numFmtId="0" fontId="30" fillId="0" borderId="0" xfId="0" applyFont="1" applyAlignment="1">
      <alignment horizontal="left" vertical="top" wrapText="1"/>
    </xf>
    <xf numFmtId="0" fontId="29" fillId="0" borderId="0" xfId="0" applyFont="1" applyAlignment="1"/>
    <xf numFmtId="0" fontId="31" fillId="0" borderId="0" xfId="0" applyFont="1">
      <alignment vertical="center"/>
    </xf>
    <xf numFmtId="177" fontId="2" fillId="0" borderId="0" xfId="0" applyNumberFormat="1" applyFont="1" applyAlignment="1"/>
    <xf numFmtId="177" fontId="28" fillId="0" borderId="0" xfId="0" applyNumberFormat="1" applyFont="1" applyAlignment="1"/>
    <xf numFmtId="0" fontId="26" fillId="0" borderId="19" xfId="0" applyFont="1" applyBorder="1">
      <alignment vertical="center"/>
    </xf>
    <xf numFmtId="0" fontId="7" fillId="0" borderId="0" xfId="0" applyFont="1" applyAlignment="1">
      <alignment horizontal="left" vertical="top" wrapText="1"/>
    </xf>
    <xf numFmtId="0" fontId="24" fillId="0" borderId="0" xfId="0" applyFont="1" applyAlignment="1">
      <alignment horizontal="center" vertical="center" wrapText="1"/>
    </xf>
    <xf numFmtId="0" fontId="16" fillId="0" borderId="14"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22" xfId="0" applyFont="1" applyBorder="1" applyAlignment="1">
      <alignment horizontal="center" vertical="center" wrapText="1"/>
    </xf>
    <xf numFmtId="177" fontId="2" fillId="0" borderId="0" xfId="0" applyNumberFormat="1" applyFont="1" applyAlignment="1">
      <alignment horizontal="center"/>
    </xf>
    <xf numFmtId="177" fontId="2" fillId="0" borderId="12" xfId="0" applyNumberFormat="1" applyFont="1" applyBorder="1" applyAlignment="1" applyProtection="1">
      <alignment horizontal="center"/>
      <protection locked="0"/>
    </xf>
    <xf numFmtId="0" fontId="3" fillId="3" borderId="1" xfId="0" applyFont="1" applyFill="1" applyBorder="1" applyAlignment="1">
      <alignment horizontal="center" vertical="center"/>
    </xf>
    <xf numFmtId="0" fontId="0" fillId="0" borderId="1" xfId="0" applyBorder="1" applyAlignment="1">
      <alignment horizontal="center" vertical="center"/>
    </xf>
    <xf numFmtId="0" fontId="4" fillId="3" borderId="1" xfId="0" applyFont="1" applyFill="1" applyBorder="1" applyAlignment="1">
      <alignment horizontal="center" vertical="center"/>
    </xf>
    <xf numFmtId="0" fontId="2" fillId="0" borderId="0" xfId="0" applyFont="1" applyAlignment="1">
      <alignment horizontal="left" vertical="center"/>
    </xf>
    <xf numFmtId="0" fontId="23" fillId="4" borderId="41" xfId="0" applyFont="1" applyFill="1" applyBorder="1" applyAlignment="1">
      <alignment horizontal="center" vertical="center"/>
    </xf>
    <xf numFmtId="0" fontId="11" fillId="0" borderId="2" xfId="0" applyFont="1" applyBorder="1" applyAlignment="1">
      <alignment horizontal="left" vertical="center" indent="1"/>
    </xf>
    <xf numFmtId="0" fontId="36" fillId="0" borderId="42" xfId="0" applyFont="1" applyBorder="1">
      <alignment vertical="center"/>
    </xf>
    <xf numFmtId="0" fontId="36" fillId="0" borderId="0" xfId="0" applyFont="1">
      <alignment vertical="center"/>
    </xf>
    <xf numFmtId="0" fontId="5" fillId="0" borderId="43" xfId="0" applyFont="1" applyBorder="1" applyAlignment="1">
      <alignment horizontal="center" vertical="center"/>
    </xf>
    <xf numFmtId="0" fontId="2" fillId="0" borderId="44" xfId="0" applyFont="1" applyBorder="1" applyAlignment="1">
      <alignment horizontal="left" vertical="center" indent="1"/>
    </xf>
    <xf numFmtId="0" fontId="0" fillId="0" borderId="45" xfId="0" applyBorder="1">
      <alignment vertical="center"/>
    </xf>
    <xf numFmtId="0" fontId="0" fillId="0" borderId="48" xfId="0" applyBorder="1">
      <alignment vertical="center"/>
    </xf>
    <xf numFmtId="0" fontId="0" fillId="0" borderId="48" xfId="0" applyBorder="1" applyAlignment="1">
      <alignment vertical="top"/>
    </xf>
    <xf numFmtId="0" fontId="0" fillId="0" borderId="0" xfId="0" applyAlignment="1">
      <alignment vertical="top"/>
    </xf>
    <xf numFmtId="0" fontId="38" fillId="0" borderId="0" xfId="0" applyFont="1">
      <alignment vertical="center"/>
    </xf>
    <xf numFmtId="0" fontId="28" fillId="0" borderId="0" xfId="0" applyFont="1" applyAlignment="1">
      <alignment horizontal="center" vertical="center"/>
    </xf>
    <xf numFmtId="0" fontId="0" fillId="0" borderId="0" xfId="0" applyAlignment="1">
      <alignment vertical="center" wrapText="1"/>
    </xf>
    <xf numFmtId="0" fontId="4" fillId="0" borderId="0" xfId="0" applyFont="1" applyAlignment="1">
      <alignment vertical="center" wrapText="1"/>
    </xf>
    <xf numFmtId="0" fontId="15" fillId="0" borderId="0" xfId="0" applyFont="1" applyAlignment="1">
      <alignment vertical="top"/>
    </xf>
    <xf numFmtId="0" fontId="40" fillId="0" borderId="0" xfId="0" applyFont="1" applyAlignment="1">
      <alignment vertical="center" wrapText="1"/>
    </xf>
    <xf numFmtId="179" fontId="42" fillId="0" borderId="0" xfId="0" applyNumberFormat="1" applyFont="1" applyAlignment="1">
      <alignment horizontal="center" vertical="center"/>
    </xf>
    <xf numFmtId="0" fontId="42" fillId="0" borderId="0" xfId="0" applyFont="1">
      <alignment vertical="center"/>
    </xf>
    <xf numFmtId="0" fontId="43" fillId="0" borderId="0" xfId="0" applyFont="1">
      <alignment vertical="center"/>
    </xf>
    <xf numFmtId="0" fontId="42" fillId="0" borderId="49" xfId="0" applyFont="1" applyBorder="1">
      <alignment vertical="center"/>
    </xf>
    <xf numFmtId="0" fontId="44" fillId="0" borderId="49" xfId="0" applyFont="1" applyBorder="1" applyAlignment="1">
      <alignment horizontal="center" vertical="center"/>
    </xf>
    <xf numFmtId="0" fontId="44" fillId="0" borderId="27" xfId="0" applyFont="1" applyBorder="1" applyAlignment="1">
      <alignment horizontal="center" vertical="center"/>
    </xf>
    <xf numFmtId="0" fontId="42" fillId="0" borderId="27" xfId="0" applyFont="1" applyBorder="1" applyAlignment="1">
      <alignment horizontal="center" vertical="center"/>
    </xf>
    <xf numFmtId="0" fontId="32" fillId="0" borderId="27" xfId="0" applyFont="1" applyBorder="1" applyAlignment="1" applyProtection="1">
      <alignment vertical="center" wrapText="1"/>
      <protection locked="0"/>
    </xf>
    <xf numFmtId="0" fontId="44" fillId="0" borderId="0" xfId="0" applyFont="1" applyAlignment="1">
      <alignment horizontal="center" vertical="center"/>
    </xf>
    <xf numFmtId="0" fontId="32" fillId="0" borderId="0" xfId="0" applyFont="1" applyAlignment="1" applyProtection="1">
      <alignment vertical="center" wrapText="1"/>
      <protection locked="0"/>
    </xf>
    <xf numFmtId="0" fontId="41" fillId="0" borderId="27" xfId="0" applyFont="1" applyBorder="1" applyAlignment="1">
      <alignment horizontal="center" vertical="center" wrapText="1"/>
    </xf>
    <xf numFmtId="0" fontId="32" fillId="0" borderId="27" xfId="0" applyFont="1" applyBorder="1" applyAlignment="1">
      <alignment horizontal="center" vertical="center" wrapText="1"/>
    </xf>
    <xf numFmtId="180" fontId="42" fillId="0" borderId="27" xfId="0" applyNumberFormat="1" applyFont="1" applyBorder="1" applyAlignment="1">
      <alignment horizontal="center" vertical="center"/>
    </xf>
    <xf numFmtId="179" fontId="42" fillId="0" borderId="27" xfId="0" applyNumberFormat="1" applyFont="1" applyBorder="1" applyAlignment="1">
      <alignment horizontal="center" vertical="center"/>
    </xf>
    <xf numFmtId="0" fontId="45" fillId="0" borderId="27" xfId="0" applyFont="1" applyBorder="1" applyAlignment="1">
      <alignment horizontal="center" vertical="center" wrapText="1"/>
    </xf>
    <xf numFmtId="0" fontId="42" fillId="0" borderId="51" xfId="0" applyFont="1" applyBorder="1" applyAlignment="1">
      <alignment horizontal="center" vertical="center"/>
    </xf>
    <xf numFmtId="0" fontId="42" fillId="0" borderId="49" xfId="0" applyFont="1" applyBorder="1" applyAlignment="1">
      <alignment horizontal="center" vertical="center"/>
    </xf>
    <xf numFmtId="179" fontId="39" fillId="0" borderId="51" xfId="0" applyNumberFormat="1" applyFont="1" applyBorder="1" applyAlignment="1">
      <alignment horizontal="center" vertical="center"/>
    </xf>
    <xf numFmtId="179" fontId="32" fillId="0" borderId="52" xfId="0" applyNumberFormat="1" applyFont="1" applyBorder="1" applyAlignment="1">
      <alignment horizontal="center" vertical="center"/>
    </xf>
    <xf numFmtId="179" fontId="33" fillId="0" borderId="57" xfId="0" applyNumberFormat="1" applyFont="1" applyBorder="1" applyAlignment="1">
      <alignment horizontal="center" vertical="center"/>
    </xf>
    <xf numFmtId="179" fontId="33" fillId="0" borderId="53" xfId="0" applyNumberFormat="1" applyFont="1" applyBorder="1" applyAlignment="1">
      <alignment horizontal="center" vertical="center"/>
    </xf>
    <xf numFmtId="179" fontId="32" fillId="0" borderId="54" xfId="0" applyNumberFormat="1" applyFont="1" applyBorder="1" applyAlignment="1">
      <alignment vertical="center" shrinkToFit="1"/>
    </xf>
    <xf numFmtId="179" fontId="32" fillId="0" borderId="54" xfId="0" applyNumberFormat="1" applyFont="1" applyBorder="1" applyAlignment="1">
      <alignment vertical="center" wrapText="1" shrinkToFit="1"/>
    </xf>
    <xf numFmtId="179" fontId="32" fillId="0" borderId="55" xfId="0" applyNumberFormat="1" applyFont="1" applyBorder="1" applyAlignment="1">
      <alignment vertical="center" wrapText="1" shrinkToFit="1"/>
    </xf>
    <xf numFmtId="0" fontId="28" fillId="0" borderId="0" xfId="0" applyFont="1" applyAlignment="1">
      <alignment horizontal="left" vertical="center" indent="1"/>
    </xf>
    <xf numFmtId="0" fontId="28" fillId="0" borderId="0" xfId="0" applyFont="1" applyAlignment="1">
      <alignment horizontal="left" vertical="center" wrapText="1" indent="1"/>
    </xf>
    <xf numFmtId="0" fontId="2" fillId="0" borderId="1" xfId="0" applyFont="1" applyBorder="1" applyAlignment="1">
      <alignment horizontal="center" vertical="center" wrapText="1"/>
    </xf>
    <xf numFmtId="0" fontId="24" fillId="0" borderId="13" xfId="0" applyFont="1" applyBorder="1" applyAlignment="1">
      <alignment vertical="center" wrapText="1" shrinkToFit="1"/>
    </xf>
    <xf numFmtId="0" fontId="16" fillId="0" borderId="1" xfId="0" applyFont="1" applyBorder="1" applyAlignment="1">
      <alignment horizontal="center" vertical="center" wrapText="1"/>
    </xf>
    <xf numFmtId="0" fontId="24" fillId="0" borderId="13" xfId="0" applyFont="1" applyBorder="1" applyAlignment="1">
      <alignment vertical="center" wrapText="1"/>
    </xf>
    <xf numFmtId="0" fontId="2" fillId="0" borderId="6" xfId="0" applyFont="1" applyBorder="1" applyAlignment="1">
      <alignment horizontal="center" vertical="center"/>
    </xf>
    <xf numFmtId="0" fontId="2" fillId="0" borderId="16" xfId="0" applyFont="1" applyBorder="1" applyAlignment="1">
      <alignment horizontal="center" vertical="center"/>
    </xf>
    <xf numFmtId="0" fontId="2" fillId="0" borderId="7" xfId="0" applyFont="1" applyBorder="1" applyAlignment="1">
      <alignment horizontal="center" vertical="center"/>
    </xf>
    <xf numFmtId="0" fontId="16" fillId="0" borderId="15"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26"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0" xfId="0" applyFont="1" applyAlignment="1">
      <alignment horizontal="center" vertical="center" wrapText="1"/>
    </xf>
    <xf numFmtId="0" fontId="16" fillId="0" borderId="25"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22" xfId="0" applyFont="1" applyBorder="1" applyAlignment="1">
      <alignment horizontal="center" vertical="center" wrapText="1"/>
    </xf>
    <xf numFmtId="0" fontId="22" fillId="0" borderId="0" xfId="0" applyFont="1" applyAlignment="1">
      <alignment horizontal="center" vertical="center"/>
    </xf>
    <xf numFmtId="0" fontId="24" fillId="0" borderId="0" xfId="0" applyFont="1" applyAlignment="1">
      <alignment horizontal="center" vertical="center" wrapText="1"/>
    </xf>
    <xf numFmtId="0" fontId="37" fillId="0" borderId="24" xfId="0" applyFont="1" applyBorder="1" applyAlignment="1">
      <alignment horizontal="center" vertical="center" wrapText="1"/>
    </xf>
    <xf numFmtId="0" fontId="7" fillId="0" borderId="0" xfId="0" applyFont="1" applyAlignment="1">
      <alignment horizontal="left" vertical="top" wrapText="1"/>
    </xf>
    <xf numFmtId="0" fontId="24" fillId="0" borderId="6"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7" xfId="0" applyFont="1" applyBorder="1" applyAlignment="1">
      <alignment horizontal="center" vertical="center" wrapText="1"/>
    </xf>
    <xf numFmtId="0" fontId="16" fillId="0" borderId="6" xfId="0" applyFont="1" applyBorder="1" applyAlignment="1">
      <alignment horizontal="center" vertical="center"/>
    </xf>
    <xf numFmtId="0" fontId="16" fillId="0" borderId="16" xfId="0" applyFont="1" applyBorder="1" applyAlignment="1">
      <alignment horizontal="center" vertical="center"/>
    </xf>
    <xf numFmtId="0" fontId="16" fillId="0" borderId="7" xfId="0" applyFont="1" applyBorder="1" applyAlignment="1">
      <alignment horizontal="center" vertical="center"/>
    </xf>
    <xf numFmtId="0" fontId="24" fillId="0" borderId="29" xfId="0" applyFont="1" applyBorder="1" applyAlignment="1">
      <alignment horizontal="center" vertical="center" shrinkToFit="1"/>
    </xf>
    <xf numFmtId="0" fontId="24" fillId="0" borderId="28" xfId="0" applyFont="1" applyBorder="1" applyAlignment="1">
      <alignment horizontal="center" vertical="center" shrinkToFit="1"/>
    </xf>
    <xf numFmtId="0" fontId="16" fillId="0" borderId="33" xfId="0" applyFont="1" applyBorder="1" applyAlignment="1">
      <alignment horizontal="center" vertical="center" wrapText="1"/>
    </xf>
    <xf numFmtId="0" fontId="16" fillId="0" borderId="34" xfId="0" applyFont="1" applyBorder="1" applyAlignment="1">
      <alignment horizontal="center" vertical="center" wrapText="1"/>
    </xf>
    <xf numFmtId="0" fontId="16" fillId="0" borderId="35" xfId="0" applyFont="1" applyBorder="1" applyAlignment="1">
      <alignment horizontal="center" vertical="center" wrapText="1"/>
    </xf>
    <xf numFmtId="0" fontId="24" fillId="0" borderId="39" xfId="0" applyFont="1" applyBorder="1" applyAlignment="1">
      <alignment horizontal="center" vertical="center" shrinkToFit="1"/>
    </xf>
    <xf numFmtId="0" fontId="24" fillId="0" borderId="40" xfId="0" applyFont="1" applyBorder="1" applyAlignment="1">
      <alignment horizontal="center" vertical="center" shrinkToFit="1"/>
    </xf>
    <xf numFmtId="0" fontId="2" fillId="0" borderId="6"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7" xfId="0" applyFont="1" applyBorder="1" applyAlignment="1">
      <alignment horizontal="center" vertical="center" wrapText="1"/>
    </xf>
    <xf numFmtId="0" fontId="24" fillId="0" borderId="18" xfId="0" applyFont="1" applyBorder="1" applyAlignment="1">
      <alignment horizontal="left" vertical="center" wrapText="1"/>
    </xf>
    <xf numFmtId="0" fontId="24" fillId="0" borderId="24" xfId="0" applyFont="1" applyBorder="1" applyAlignment="1">
      <alignment horizontal="left" vertical="center" wrapText="1"/>
    </xf>
    <xf numFmtId="0" fontId="24" fillId="0" borderId="23" xfId="0" applyFont="1" applyBorder="1" applyAlignment="1">
      <alignment horizontal="left" vertical="center" wrapText="1"/>
    </xf>
    <xf numFmtId="0" fontId="13" fillId="2" borderId="9" xfId="0" applyFont="1" applyFill="1" applyBorder="1" applyAlignment="1">
      <alignment horizontal="center" vertical="center"/>
    </xf>
    <xf numFmtId="0" fontId="13" fillId="2" borderId="10" xfId="0" applyFont="1" applyFill="1" applyBorder="1" applyAlignment="1">
      <alignment horizontal="center" vertical="center"/>
    </xf>
    <xf numFmtId="0" fontId="13" fillId="2" borderId="11" xfId="0" applyFont="1" applyFill="1" applyBorder="1" applyAlignment="1">
      <alignment horizontal="center" vertical="center"/>
    </xf>
    <xf numFmtId="0" fontId="3" fillId="0" borderId="1" xfId="0" applyFont="1" applyBorder="1" applyAlignment="1">
      <alignment horizontal="center" vertical="center"/>
    </xf>
    <xf numFmtId="0" fontId="3" fillId="0" borderId="6" xfId="0" applyFont="1" applyBorder="1" applyAlignment="1">
      <alignment horizontal="center" vertical="center"/>
    </xf>
    <xf numFmtId="0" fontId="3" fillId="0" borderId="13" xfId="0" applyFont="1" applyBorder="1" applyAlignment="1">
      <alignment horizontal="center" vertical="center"/>
    </xf>
    <xf numFmtId="0" fontId="0" fillId="0" borderId="1" xfId="0" applyBorder="1" applyAlignment="1">
      <alignment horizontal="center" vertical="center" wrapText="1"/>
    </xf>
    <xf numFmtId="0" fontId="25" fillId="0" borderId="13" xfId="0" applyFont="1" applyBorder="1" applyAlignment="1">
      <alignment vertical="center" wrapText="1"/>
    </xf>
    <xf numFmtId="0" fontId="10" fillId="0" borderId="37" xfId="1" applyFont="1" applyFill="1" applyBorder="1" applyAlignment="1" applyProtection="1">
      <alignment horizontal="center"/>
      <protection locked="0"/>
    </xf>
    <xf numFmtId="0" fontId="10" fillId="0" borderId="38" xfId="1" applyFont="1" applyFill="1" applyBorder="1" applyAlignment="1" applyProtection="1">
      <alignment horizontal="center"/>
      <protection locked="0"/>
    </xf>
    <xf numFmtId="178" fontId="2" fillId="0" borderId="37" xfId="0" applyNumberFormat="1" applyFont="1" applyBorder="1" applyAlignment="1" applyProtection="1">
      <alignment horizontal="center"/>
      <protection locked="0"/>
    </xf>
    <xf numFmtId="178" fontId="2" fillId="0" borderId="38" xfId="0" applyNumberFormat="1" applyFont="1" applyBorder="1" applyAlignment="1" applyProtection="1">
      <alignment horizontal="center"/>
      <protection locked="0"/>
    </xf>
    <xf numFmtId="178" fontId="23" fillId="0" borderId="0" xfId="0" applyNumberFormat="1" applyFont="1" applyAlignment="1">
      <alignment horizontal="center"/>
    </xf>
    <xf numFmtId="0" fontId="16" fillId="0" borderId="2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1" xfId="0" applyFont="1" applyBorder="1" applyAlignment="1">
      <alignment horizontal="center" vertical="center" wrapText="1"/>
    </xf>
    <xf numFmtId="0" fontId="24" fillId="0" borderId="0" xfId="0" applyFont="1" applyAlignment="1">
      <alignment horizontal="left" vertical="justify" wrapText="1" indent="1"/>
    </xf>
    <xf numFmtId="0" fontId="24" fillId="0" borderId="30" xfId="0" applyFont="1" applyBorder="1" applyAlignment="1">
      <alignment horizontal="center" vertical="center" shrinkToFit="1"/>
    </xf>
    <xf numFmtId="0" fontId="24" fillId="0" borderId="31" xfId="0" applyFont="1" applyBorder="1" applyAlignment="1">
      <alignment horizontal="center" vertical="center" shrinkToFit="1"/>
    </xf>
    <xf numFmtId="0" fontId="24" fillId="0" borderId="32" xfId="0" applyFont="1" applyBorder="1" applyAlignment="1">
      <alignment horizontal="center" vertical="center" shrinkToFit="1"/>
    </xf>
    <xf numFmtId="0" fontId="11" fillId="0" borderId="46" xfId="0" applyFont="1" applyBorder="1" applyAlignment="1">
      <alignment horizontal="left" vertical="top" wrapText="1" indent="1"/>
    </xf>
    <xf numFmtId="0" fontId="11" fillId="0" borderId="47" xfId="0" applyFont="1" applyBorder="1" applyAlignment="1">
      <alignment horizontal="left" vertical="top" wrapText="1" indent="1"/>
    </xf>
    <xf numFmtId="0" fontId="35" fillId="0" borderId="0" xfId="0" applyFont="1" applyAlignment="1">
      <alignment horizontal="left" vertical="center" indent="1"/>
    </xf>
    <xf numFmtId="0" fontId="11" fillId="0" borderId="47" xfId="0" applyFont="1" applyBorder="1" applyAlignment="1">
      <alignment horizontal="left" vertical="top" indent="1"/>
    </xf>
    <xf numFmtId="0" fontId="3" fillId="0" borderId="7" xfId="0" applyFont="1" applyBorder="1" applyAlignment="1">
      <alignment horizontal="center" vertical="center"/>
    </xf>
    <xf numFmtId="0" fontId="42" fillId="0" borderId="50" xfId="0" applyFont="1" applyBorder="1" applyAlignment="1">
      <alignment horizontal="center" vertical="center"/>
    </xf>
    <xf numFmtId="0" fontId="42" fillId="0" borderId="51" xfId="0" applyFont="1" applyBorder="1" applyAlignment="1">
      <alignment horizontal="center" vertical="center"/>
    </xf>
    <xf numFmtId="0" fontId="33" fillId="0" borderId="56" xfId="0" applyFont="1" applyBorder="1" applyAlignment="1">
      <alignment horizontal="center" vertical="center"/>
    </xf>
    <xf numFmtId="0" fontId="33" fillId="0" borderId="49" xfId="0" applyFont="1"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55709419788123"/>
          <c:y val="0.14147214698581034"/>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Ref>
              <c:f>'評　価'!$I$2:$I$6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77EC-41A9-95BC-30629440109F}"/>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Ref>
              <c:f>'評　価'!$J$2:$J$6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77EC-41A9-95BC-30629440109F}"/>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2"/>
          <c:order val="0"/>
          <c:tx>
            <c:strRef>
              <c:f>'評　価'!$I$1</c:f>
              <c:strCache>
                <c:ptCount val="1"/>
                <c:pt idx="0">
                  <c:v>Ⅰ 身体機能計測</c:v>
                </c:pt>
              </c:strCache>
            </c:strRef>
          </c:tx>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4</c:v>
              </c:pt>
              <c:pt idx="2">
                <c:v>4</c:v>
              </c:pt>
              <c:pt idx="3">
                <c:v>4</c:v>
              </c:pt>
              <c:pt idx="4">
                <c:v>4</c:v>
              </c:pt>
            </c:numLit>
          </c:val>
          <c:extLst>
            <c:ext xmlns:c16="http://schemas.microsoft.com/office/drawing/2014/chart" uri="{C3380CC4-5D6E-409C-BE32-E72D297353CC}">
              <c16:uniqueId val="{00000006-1326-4CC3-A5E1-25ED60B8E561}"/>
            </c:ext>
          </c:extLst>
        </c:ser>
        <c:ser>
          <c:idx val="3"/>
          <c:order val="1"/>
          <c:tx>
            <c:strRef>
              <c:f>'評　価'!$J$1</c:f>
              <c:strCache>
                <c:ptCount val="1"/>
                <c:pt idx="0">
                  <c:v>Ⅱ 身体機能に対する意識</c:v>
                </c:pt>
              </c:strCache>
            </c:strRef>
          </c:tx>
          <c:spPr>
            <a:ln>
              <a:solidFill>
                <a:srgbClr val="FF0000"/>
              </a:solidFill>
            </a:ln>
          </c:spP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3</c:v>
              </c:pt>
              <c:pt idx="1">
                <c:v>3</c:v>
              </c:pt>
              <c:pt idx="2">
                <c:v>3</c:v>
              </c:pt>
              <c:pt idx="3">
                <c:v>3</c:v>
              </c:pt>
              <c:pt idx="4">
                <c:v>3</c:v>
              </c:pt>
            </c:numLit>
          </c:val>
          <c:extLst>
            <c:ext xmlns:c16="http://schemas.microsoft.com/office/drawing/2014/chart" uri="{C3380CC4-5D6E-409C-BE32-E72D297353CC}">
              <c16:uniqueId val="{00000007-1326-4CC3-A5E1-25ED60B8E561}"/>
            </c:ext>
          </c:extLst>
        </c:ser>
        <c:ser>
          <c:idx val="0"/>
          <c:order val="2"/>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4</c:v>
              </c:pt>
              <c:pt idx="2">
                <c:v>4</c:v>
              </c:pt>
              <c:pt idx="3">
                <c:v>4</c:v>
              </c:pt>
              <c:pt idx="4">
                <c:v>4</c:v>
              </c:pt>
            </c:numLit>
          </c:val>
          <c:extLst>
            <c:ext xmlns:c16="http://schemas.microsoft.com/office/drawing/2014/chart" uri="{C3380CC4-5D6E-409C-BE32-E72D297353CC}">
              <c16:uniqueId val="{00000003-1326-4CC3-A5E1-25ED60B8E561}"/>
            </c:ext>
          </c:extLst>
        </c:ser>
        <c:ser>
          <c:idx val="1"/>
          <c:order val="3"/>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3</c:v>
              </c:pt>
              <c:pt idx="1">
                <c:v>3</c:v>
              </c:pt>
              <c:pt idx="2">
                <c:v>3</c:v>
              </c:pt>
              <c:pt idx="3">
                <c:v>3</c:v>
              </c:pt>
              <c:pt idx="4">
                <c:v>3</c:v>
              </c:pt>
            </c:numLit>
          </c:val>
          <c:extLst>
            <c:ext xmlns:c16="http://schemas.microsoft.com/office/drawing/2014/chart" uri="{C3380CC4-5D6E-409C-BE32-E72D297353CC}">
              <c16:uniqueId val="{00000005-1326-4CC3-A5E1-25ED60B8E561}"/>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3</c:v>
              </c:pt>
              <c:pt idx="1">
                <c:v>3</c:v>
              </c:pt>
              <c:pt idx="2">
                <c:v>3</c:v>
              </c:pt>
              <c:pt idx="3">
                <c:v>3</c:v>
              </c:pt>
              <c:pt idx="4">
                <c:v>3</c:v>
              </c:pt>
            </c:numLit>
          </c:val>
          <c:extLst>
            <c:ext xmlns:c16="http://schemas.microsoft.com/office/drawing/2014/chart" uri="{C3380CC4-5D6E-409C-BE32-E72D297353CC}">
              <c16:uniqueId val="{00000000-0B8C-4B6A-9D83-1D15DEB71A47}"/>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4</c:v>
              </c:pt>
              <c:pt idx="2">
                <c:v>4</c:v>
              </c:pt>
              <c:pt idx="3">
                <c:v>4</c:v>
              </c:pt>
              <c:pt idx="4">
                <c:v>4</c:v>
              </c:pt>
            </c:numLit>
          </c:val>
          <c:extLst>
            <c:ext xmlns:c16="http://schemas.microsoft.com/office/drawing/2014/chart" uri="{C3380CC4-5D6E-409C-BE32-E72D297353CC}">
              <c16:uniqueId val="{00000001-0B8C-4B6A-9D83-1D15DEB71A47}"/>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5</c:v>
              </c:pt>
              <c:pt idx="2">
                <c:v>4</c:v>
              </c:pt>
              <c:pt idx="3">
                <c:v>5</c:v>
              </c:pt>
              <c:pt idx="4">
                <c:v>4</c:v>
              </c:pt>
            </c:numLit>
          </c:val>
          <c:extLst>
            <c:ext xmlns:c16="http://schemas.microsoft.com/office/drawing/2014/chart" uri="{C3380CC4-5D6E-409C-BE32-E72D297353CC}">
              <c16:uniqueId val="{00000000-8AB2-40D9-A1E8-C5DC5C043EA6}"/>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5</c:v>
              </c:pt>
              <c:pt idx="2">
                <c:v>4</c:v>
              </c:pt>
              <c:pt idx="3">
                <c:v>4</c:v>
              </c:pt>
              <c:pt idx="4">
                <c:v>4</c:v>
              </c:pt>
            </c:numLit>
          </c:val>
          <c:extLst>
            <c:ext xmlns:c16="http://schemas.microsoft.com/office/drawing/2014/chart" uri="{C3380CC4-5D6E-409C-BE32-E72D297353CC}">
              <c16:uniqueId val="{00000001-8AB2-40D9-A1E8-C5DC5C043EA6}"/>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2</c:v>
              </c:pt>
              <c:pt idx="1">
                <c:v>1</c:v>
              </c:pt>
              <c:pt idx="2">
                <c:v>2</c:v>
              </c:pt>
              <c:pt idx="3">
                <c:v>1</c:v>
              </c:pt>
              <c:pt idx="4">
                <c:v>2</c:v>
              </c:pt>
            </c:numLit>
          </c:val>
          <c:extLst>
            <c:ext xmlns:c16="http://schemas.microsoft.com/office/drawing/2014/chart" uri="{C3380CC4-5D6E-409C-BE32-E72D297353CC}">
              <c16:uniqueId val="{00000000-1D80-4E08-8824-1B2342C43846}"/>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2</c:v>
              </c:pt>
              <c:pt idx="1">
                <c:v>2</c:v>
              </c:pt>
              <c:pt idx="2">
                <c:v>1</c:v>
              </c:pt>
              <c:pt idx="3">
                <c:v>1</c:v>
              </c:pt>
              <c:pt idx="4">
                <c:v>2</c:v>
              </c:pt>
            </c:numLit>
          </c:val>
          <c:extLst>
            <c:ext xmlns:c16="http://schemas.microsoft.com/office/drawing/2014/chart" uri="{C3380CC4-5D6E-409C-BE32-E72D297353CC}">
              <c16:uniqueId val="{00000001-1D80-4E08-8824-1B2342C43846}"/>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2</c:v>
              </c:pt>
              <c:pt idx="2">
                <c:v>5</c:v>
              </c:pt>
              <c:pt idx="3">
                <c:v>2</c:v>
              </c:pt>
              <c:pt idx="4">
                <c:v>3</c:v>
              </c:pt>
            </c:numLit>
          </c:val>
          <c:extLst>
            <c:ext xmlns:c16="http://schemas.microsoft.com/office/drawing/2014/chart" uri="{C3380CC4-5D6E-409C-BE32-E72D297353CC}">
              <c16:uniqueId val="{00000000-E37C-4F58-8B7F-BE6007B9FE4D}"/>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2</c:v>
              </c:pt>
              <c:pt idx="1">
                <c:v>3</c:v>
              </c:pt>
              <c:pt idx="2">
                <c:v>2</c:v>
              </c:pt>
              <c:pt idx="3">
                <c:v>5</c:v>
              </c:pt>
              <c:pt idx="4">
                <c:v>2</c:v>
              </c:pt>
            </c:numLit>
          </c:val>
          <c:extLst>
            <c:ext xmlns:c16="http://schemas.microsoft.com/office/drawing/2014/chart" uri="{C3380CC4-5D6E-409C-BE32-E72D297353CC}">
              <c16:uniqueId val="{00000001-E37C-4F58-8B7F-BE6007B9FE4D}"/>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評　価'!$I$10" lockText="1" noThreeD="1"/>
</file>

<file path=xl/ctrlProps/ctrlProp10.xml><?xml version="1.0" encoding="utf-8"?>
<formControlPr xmlns="http://schemas.microsoft.com/office/spreadsheetml/2009/9/main" objectType="CheckBox" fmlaLink="'評　価'!$M$11" lockText="1" noThreeD="1"/>
</file>

<file path=xl/ctrlProps/ctrlProp11.xml><?xml version="1.0" encoding="utf-8"?>
<formControlPr xmlns="http://schemas.microsoft.com/office/spreadsheetml/2009/9/main" objectType="CheckBox" fmlaLink="'評　価'!$I$12" lockText="1" noThreeD="1"/>
</file>

<file path=xl/ctrlProps/ctrlProp12.xml><?xml version="1.0" encoding="utf-8"?>
<formControlPr xmlns="http://schemas.microsoft.com/office/spreadsheetml/2009/9/main" objectType="CheckBox" fmlaLink="'評　価'!$J$12" lockText="1" noThreeD="1"/>
</file>

<file path=xl/ctrlProps/ctrlProp13.xml><?xml version="1.0" encoding="utf-8"?>
<formControlPr xmlns="http://schemas.microsoft.com/office/spreadsheetml/2009/9/main" objectType="CheckBox" fmlaLink="'評　価'!$K$12" lockText="1" noThreeD="1"/>
</file>

<file path=xl/ctrlProps/ctrlProp14.xml><?xml version="1.0" encoding="utf-8"?>
<formControlPr xmlns="http://schemas.microsoft.com/office/spreadsheetml/2009/9/main" objectType="CheckBox" fmlaLink="'評　価'!$L$12" lockText="1" noThreeD="1"/>
</file>

<file path=xl/ctrlProps/ctrlProp15.xml><?xml version="1.0" encoding="utf-8"?>
<formControlPr xmlns="http://schemas.microsoft.com/office/spreadsheetml/2009/9/main" objectType="CheckBox" fmlaLink="'評　価'!$M$12" lockText="1" noThreeD="1"/>
</file>

<file path=xl/ctrlProps/ctrlProp16.xml><?xml version="1.0" encoding="utf-8"?>
<formControlPr xmlns="http://schemas.microsoft.com/office/spreadsheetml/2009/9/main" objectType="CheckBox" fmlaLink="'評　価'!$I$13" lockText="1" noThreeD="1"/>
</file>

<file path=xl/ctrlProps/ctrlProp17.xml><?xml version="1.0" encoding="utf-8"?>
<formControlPr xmlns="http://schemas.microsoft.com/office/spreadsheetml/2009/9/main" objectType="CheckBox" fmlaLink="'評　価'!$J$13" lockText="1" noThreeD="1"/>
</file>

<file path=xl/ctrlProps/ctrlProp18.xml><?xml version="1.0" encoding="utf-8"?>
<formControlPr xmlns="http://schemas.microsoft.com/office/spreadsheetml/2009/9/main" objectType="CheckBox" fmlaLink="'評　価'!$K$13" lockText="1" noThreeD="1"/>
</file>

<file path=xl/ctrlProps/ctrlProp19.xml><?xml version="1.0" encoding="utf-8"?>
<formControlPr xmlns="http://schemas.microsoft.com/office/spreadsheetml/2009/9/main" objectType="CheckBox" fmlaLink="'評　価'!$L$13" lockText="1" noThreeD="1"/>
</file>

<file path=xl/ctrlProps/ctrlProp2.xml><?xml version="1.0" encoding="utf-8"?>
<formControlPr xmlns="http://schemas.microsoft.com/office/spreadsheetml/2009/9/main" objectType="CheckBox" fmlaLink="'評　価'!$J$10" lockText="1" noThreeD="1"/>
</file>

<file path=xl/ctrlProps/ctrlProp20.xml><?xml version="1.0" encoding="utf-8"?>
<formControlPr xmlns="http://schemas.microsoft.com/office/spreadsheetml/2009/9/main" objectType="CheckBox" fmlaLink="'評　価'!$M$13" lockText="1" noThreeD="1"/>
</file>

<file path=xl/ctrlProps/ctrlProp21.xml><?xml version="1.0" encoding="utf-8"?>
<formControlPr xmlns="http://schemas.microsoft.com/office/spreadsheetml/2009/9/main" objectType="CheckBox" fmlaLink="'評　価'!$I$14" lockText="1" noThreeD="1"/>
</file>

<file path=xl/ctrlProps/ctrlProp22.xml><?xml version="1.0" encoding="utf-8"?>
<formControlPr xmlns="http://schemas.microsoft.com/office/spreadsheetml/2009/9/main" objectType="CheckBox" fmlaLink="'評　価'!$J$14" lockText="1" noThreeD="1"/>
</file>

<file path=xl/ctrlProps/ctrlProp23.xml><?xml version="1.0" encoding="utf-8"?>
<formControlPr xmlns="http://schemas.microsoft.com/office/spreadsheetml/2009/9/main" objectType="CheckBox" fmlaLink="'評　価'!$K$14" lockText="1" noThreeD="1"/>
</file>

<file path=xl/ctrlProps/ctrlProp24.xml><?xml version="1.0" encoding="utf-8"?>
<formControlPr xmlns="http://schemas.microsoft.com/office/spreadsheetml/2009/9/main" objectType="CheckBox" fmlaLink="'評　価'!$L$14" lockText="1" noThreeD="1"/>
</file>

<file path=xl/ctrlProps/ctrlProp25.xml><?xml version="1.0" encoding="utf-8"?>
<formControlPr xmlns="http://schemas.microsoft.com/office/spreadsheetml/2009/9/main" objectType="CheckBox" fmlaLink="'評　価'!$M$14" lockText="1" noThreeD="1"/>
</file>

<file path=xl/ctrlProps/ctrlProp26.xml><?xml version="1.0" encoding="utf-8"?>
<formControlPr xmlns="http://schemas.microsoft.com/office/spreadsheetml/2009/9/main" objectType="CheckBox" fmlaLink="'評　価'!$I$15" lockText="1" noThreeD="1"/>
</file>

<file path=xl/ctrlProps/ctrlProp27.xml><?xml version="1.0" encoding="utf-8"?>
<formControlPr xmlns="http://schemas.microsoft.com/office/spreadsheetml/2009/9/main" objectType="CheckBox" fmlaLink="'評　価'!$J$15" lockText="1" noThreeD="1"/>
</file>

<file path=xl/ctrlProps/ctrlProp28.xml><?xml version="1.0" encoding="utf-8"?>
<formControlPr xmlns="http://schemas.microsoft.com/office/spreadsheetml/2009/9/main" objectType="CheckBox" fmlaLink="'評　価'!$K$15" lockText="1" noThreeD="1"/>
</file>

<file path=xl/ctrlProps/ctrlProp29.xml><?xml version="1.0" encoding="utf-8"?>
<formControlPr xmlns="http://schemas.microsoft.com/office/spreadsheetml/2009/9/main" objectType="CheckBox" fmlaLink="'評　価'!$L$15" lockText="1" noThreeD="1"/>
</file>

<file path=xl/ctrlProps/ctrlProp3.xml><?xml version="1.0" encoding="utf-8"?>
<formControlPr xmlns="http://schemas.microsoft.com/office/spreadsheetml/2009/9/main" objectType="CheckBox" fmlaLink="'評　価'!$K$10" lockText="1" noThreeD="1"/>
</file>

<file path=xl/ctrlProps/ctrlProp30.xml><?xml version="1.0" encoding="utf-8"?>
<formControlPr xmlns="http://schemas.microsoft.com/office/spreadsheetml/2009/9/main" objectType="CheckBox" fmlaLink="'評　価'!$M$15" lockText="1" noThreeD="1"/>
</file>

<file path=xl/ctrlProps/ctrlProp31.xml><?xml version="1.0" encoding="utf-8"?>
<formControlPr xmlns="http://schemas.microsoft.com/office/spreadsheetml/2009/9/main" objectType="CheckBox" fmlaLink="'評　価'!$I$16" lockText="1" noThreeD="1"/>
</file>

<file path=xl/ctrlProps/ctrlProp32.xml><?xml version="1.0" encoding="utf-8"?>
<formControlPr xmlns="http://schemas.microsoft.com/office/spreadsheetml/2009/9/main" objectType="CheckBox" fmlaLink="'評　価'!$J$16" lockText="1" noThreeD="1"/>
</file>

<file path=xl/ctrlProps/ctrlProp33.xml><?xml version="1.0" encoding="utf-8"?>
<formControlPr xmlns="http://schemas.microsoft.com/office/spreadsheetml/2009/9/main" objectType="CheckBox" fmlaLink="'評　価'!$K$16" lockText="1" noThreeD="1"/>
</file>

<file path=xl/ctrlProps/ctrlProp34.xml><?xml version="1.0" encoding="utf-8"?>
<formControlPr xmlns="http://schemas.microsoft.com/office/spreadsheetml/2009/9/main" objectType="CheckBox" fmlaLink="'評　価'!$L$16" lockText="1" noThreeD="1"/>
</file>

<file path=xl/ctrlProps/ctrlProp35.xml><?xml version="1.0" encoding="utf-8"?>
<formControlPr xmlns="http://schemas.microsoft.com/office/spreadsheetml/2009/9/main" objectType="CheckBox" fmlaLink="'評　価'!$M$16" lockText="1" noThreeD="1"/>
</file>

<file path=xl/ctrlProps/ctrlProp36.xml><?xml version="1.0" encoding="utf-8"?>
<formControlPr xmlns="http://schemas.microsoft.com/office/spreadsheetml/2009/9/main" objectType="CheckBox" fmlaLink="'評　価'!$I$17" lockText="1" noThreeD="1"/>
</file>

<file path=xl/ctrlProps/ctrlProp37.xml><?xml version="1.0" encoding="utf-8"?>
<formControlPr xmlns="http://schemas.microsoft.com/office/spreadsheetml/2009/9/main" objectType="CheckBox" fmlaLink="'評　価'!$J$17" lockText="1" noThreeD="1"/>
</file>

<file path=xl/ctrlProps/ctrlProp38.xml><?xml version="1.0" encoding="utf-8"?>
<formControlPr xmlns="http://schemas.microsoft.com/office/spreadsheetml/2009/9/main" objectType="CheckBox" fmlaLink="'評　価'!$K$17" lockText="1" noThreeD="1"/>
</file>

<file path=xl/ctrlProps/ctrlProp39.xml><?xml version="1.0" encoding="utf-8"?>
<formControlPr xmlns="http://schemas.microsoft.com/office/spreadsheetml/2009/9/main" objectType="CheckBox" fmlaLink="'評　価'!$L$17" lockText="1" noThreeD="1"/>
</file>

<file path=xl/ctrlProps/ctrlProp4.xml><?xml version="1.0" encoding="utf-8"?>
<formControlPr xmlns="http://schemas.microsoft.com/office/spreadsheetml/2009/9/main" objectType="CheckBox" fmlaLink="'評　価'!$L$10" lockText="1" noThreeD="1"/>
</file>

<file path=xl/ctrlProps/ctrlProp40.xml><?xml version="1.0" encoding="utf-8"?>
<formControlPr xmlns="http://schemas.microsoft.com/office/spreadsheetml/2009/9/main" objectType="CheckBox" fmlaLink="'評　価'!$M$17" lockText="1" noThreeD="1"/>
</file>

<file path=xl/ctrlProps/ctrlProp41.xml><?xml version="1.0" encoding="utf-8"?>
<formControlPr xmlns="http://schemas.microsoft.com/office/spreadsheetml/2009/9/main" objectType="CheckBox" fmlaLink="'評　価'!$I$18" lockText="1" noThreeD="1"/>
</file>

<file path=xl/ctrlProps/ctrlProp42.xml><?xml version="1.0" encoding="utf-8"?>
<formControlPr xmlns="http://schemas.microsoft.com/office/spreadsheetml/2009/9/main" objectType="CheckBox" fmlaLink="'評　価'!$J$18" lockText="1" noThreeD="1"/>
</file>

<file path=xl/ctrlProps/ctrlProp43.xml><?xml version="1.0" encoding="utf-8"?>
<formControlPr xmlns="http://schemas.microsoft.com/office/spreadsheetml/2009/9/main" objectType="CheckBox" fmlaLink="'評　価'!$K$18" lockText="1" noThreeD="1"/>
</file>

<file path=xl/ctrlProps/ctrlProp44.xml><?xml version="1.0" encoding="utf-8"?>
<formControlPr xmlns="http://schemas.microsoft.com/office/spreadsheetml/2009/9/main" objectType="CheckBox" fmlaLink="'評　価'!$L$18" lockText="1" noThreeD="1"/>
</file>

<file path=xl/ctrlProps/ctrlProp45.xml><?xml version="1.0" encoding="utf-8"?>
<formControlPr xmlns="http://schemas.microsoft.com/office/spreadsheetml/2009/9/main" objectType="CheckBox" fmlaLink="'評　価'!$M$18" lockText="1" noThreeD="1"/>
</file>

<file path=xl/ctrlProps/ctrlProp5.xml><?xml version="1.0" encoding="utf-8"?>
<formControlPr xmlns="http://schemas.microsoft.com/office/spreadsheetml/2009/9/main" objectType="CheckBox" fmlaLink="'評　価'!$M$10" lockText="1" noThreeD="1"/>
</file>

<file path=xl/ctrlProps/ctrlProp6.xml><?xml version="1.0" encoding="utf-8"?>
<formControlPr xmlns="http://schemas.microsoft.com/office/spreadsheetml/2009/9/main" objectType="CheckBox" fmlaLink="'評　価'!$I$11" lockText="1" noThreeD="1"/>
</file>

<file path=xl/ctrlProps/ctrlProp7.xml><?xml version="1.0" encoding="utf-8"?>
<formControlPr xmlns="http://schemas.microsoft.com/office/spreadsheetml/2009/9/main" objectType="CheckBox" fmlaLink="'評　価'!$J$11" lockText="1" noThreeD="1"/>
</file>

<file path=xl/ctrlProps/ctrlProp8.xml><?xml version="1.0" encoding="utf-8"?>
<formControlPr xmlns="http://schemas.microsoft.com/office/spreadsheetml/2009/9/main" objectType="CheckBox" fmlaLink="'評　価'!$K$11" lockText="1" noThreeD="1"/>
</file>

<file path=xl/ctrlProps/ctrlProp9.xml><?xml version="1.0" encoding="utf-8"?>
<formControlPr xmlns="http://schemas.microsoft.com/office/spreadsheetml/2009/9/main" objectType="CheckBox" fmlaLink="'評　価'!$L$11"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6.pn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absolute">
    <xdr:from>
      <xdr:col>5</xdr:col>
      <xdr:colOff>31674</xdr:colOff>
      <xdr:row>68</xdr:row>
      <xdr:rowOff>224117</xdr:rowOff>
    </xdr:from>
    <xdr:to>
      <xdr:col>10</xdr:col>
      <xdr:colOff>157370</xdr:colOff>
      <xdr:row>81</xdr:row>
      <xdr:rowOff>33617</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197826" y="16963269"/>
          <a:ext cx="3380761" cy="3048000"/>
        </a:xfrm>
        <a:prstGeom prst="roundRect">
          <a:avLst>
            <a:gd name="adj" fmla="val 5209"/>
          </a:avLst>
        </a:prstGeom>
        <a:no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154766</xdr:colOff>
      <xdr:row>4</xdr:row>
      <xdr:rowOff>15968</xdr:rowOff>
    </xdr:from>
    <xdr:to>
      <xdr:col>10</xdr:col>
      <xdr:colOff>723001</xdr:colOff>
      <xdr:row>6</xdr:row>
      <xdr:rowOff>119683</xdr:rowOff>
    </xdr:to>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154766" y="1427909"/>
          <a:ext cx="7740000" cy="641598"/>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154764</xdr:colOff>
      <xdr:row>12</xdr:row>
      <xdr:rowOff>132872</xdr:rowOff>
    </xdr:from>
    <xdr:to>
      <xdr:col>10</xdr:col>
      <xdr:colOff>722999</xdr:colOff>
      <xdr:row>15</xdr:row>
      <xdr:rowOff>102116</xdr:rowOff>
    </xdr:to>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154764" y="3427401"/>
          <a:ext cx="7740000" cy="641597"/>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154764</xdr:colOff>
      <xdr:row>20</xdr:row>
      <xdr:rowOff>16878</xdr:rowOff>
    </xdr:from>
    <xdr:to>
      <xdr:col>10</xdr:col>
      <xdr:colOff>722999</xdr:colOff>
      <xdr:row>22</xdr:row>
      <xdr:rowOff>119796</xdr:rowOff>
    </xdr:to>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154764" y="5462937"/>
          <a:ext cx="7740000" cy="640800"/>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1.</a:t>
          </a:r>
          <a:endParaRPr kumimoji="1" lang="ja-JP" altLang="en-US" sz="1100"/>
        </a:p>
      </xdr:txBody>
    </xdr:sp>
    <xdr:clientData/>
  </xdr:twoCellAnchor>
  <xdr:twoCellAnchor>
    <xdr:from>
      <xdr:col>0</xdr:col>
      <xdr:colOff>154764</xdr:colOff>
      <xdr:row>29</xdr:row>
      <xdr:rowOff>294</xdr:rowOff>
    </xdr:from>
    <xdr:to>
      <xdr:col>10</xdr:col>
      <xdr:colOff>722999</xdr:colOff>
      <xdr:row>31</xdr:row>
      <xdr:rowOff>88212</xdr:rowOff>
    </xdr:to>
    <xdr:sp macro="" textlink="">
      <xdr:nvSpPr>
        <xdr:cNvPr id="16" name="角丸四角形 15">
          <a:extLst>
            <a:ext uri="{FF2B5EF4-FFF2-40B4-BE49-F238E27FC236}">
              <a16:creationId xmlns:a16="http://schemas.microsoft.com/office/drawing/2014/main" id="{00000000-0008-0000-0000-000010000000}"/>
            </a:ext>
          </a:extLst>
        </xdr:cNvPr>
        <xdr:cNvSpPr/>
      </xdr:nvSpPr>
      <xdr:spPr>
        <a:xfrm>
          <a:off x="154764" y="7463412"/>
          <a:ext cx="7740000" cy="625800"/>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154764</xdr:colOff>
      <xdr:row>38</xdr:row>
      <xdr:rowOff>0</xdr:rowOff>
    </xdr:from>
    <xdr:to>
      <xdr:col>10</xdr:col>
      <xdr:colOff>722999</xdr:colOff>
      <xdr:row>40</xdr:row>
      <xdr:rowOff>103714</xdr:rowOff>
    </xdr:to>
    <xdr:sp macro="" textlink="">
      <xdr:nvSpPr>
        <xdr:cNvPr id="17" name="角丸四角形 16">
          <a:extLst>
            <a:ext uri="{FF2B5EF4-FFF2-40B4-BE49-F238E27FC236}">
              <a16:creationId xmlns:a16="http://schemas.microsoft.com/office/drawing/2014/main" id="{00000000-0008-0000-0000-000011000000}"/>
            </a:ext>
          </a:extLst>
        </xdr:cNvPr>
        <xdr:cNvSpPr/>
      </xdr:nvSpPr>
      <xdr:spPr>
        <a:xfrm>
          <a:off x="154764" y="9480176"/>
          <a:ext cx="7740000" cy="641597"/>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9525</xdr:colOff>
          <xdr:row>48</xdr:row>
          <xdr:rowOff>190500</xdr:rowOff>
        </xdr:from>
        <xdr:to>
          <xdr:col>4</xdr:col>
          <xdr:colOff>57150</xdr:colOff>
          <xdr:row>50</xdr:row>
          <xdr:rowOff>28575</xdr:rowOff>
        </xdr:to>
        <xdr:sp macro="" textlink="">
          <xdr:nvSpPr>
            <xdr:cNvPr id="1026" name="1-1"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48</xdr:row>
          <xdr:rowOff>190500</xdr:rowOff>
        </xdr:from>
        <xdr:to>
          <xdr:col>5</xdr:col>
          <xdr:colOff>752475</xdr:colOff>
          <xdr:row>50</xdr:row>
          <xdr:rowOff>28575</xdr:rowOff>
        </xdr:to>
        <xdr:sp macro="" textlink="">
          <xdr:nvSpPr>
            <xdr:cNvPr id="1027" name="1-2"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②あまり自信がない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666750</xdr:colOff>
          <xdr:row>48</xdr:row>
          <xdr:rowOff>190500</xdr:rowOff>
        </xdr:from>
        <xdr:to>
          <xdr:col>6</xdr:col>
          <xdr:colOff>647700</xdr:colOff>
          <xdr:row>50</xdr:row>
          <xdr:rowOff>28575</xdr:rowOff>
        </xdr:to>
        <xdr:sp macro="" textlink="">
          <xdr:nvSpPr>
            <xdr:cNvPr id="1028" name="1-3"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③人並み程度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49</xdr:row>
          <xdr:rowOff>190500</xdr:rowOff>
        </xdr:from>
        <xdr:to>
          <xdr:col>4</xdr:col>
          <xdr:colOff>247650</xdr:colOff>
          <xdr:row>51</xdr:row>
          <xdr:rowOff>57150</xdr:rowOff>
        </xdr:to>
        <xdr:sp macro="" textlink="">
          <xdr:nvSpPr>
            <xdr:cNvPr id="1029" name="1-4"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④少し自信がある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49</xdr:row>
          <xdr:rowOff>190500</xdr:rowOff>
        </xdr:from>
        <xdr:to>
          <xdr:col>5</xdr:col>
          <xdr:colOff>790575</xdr:colOff>
          <xdr:row>51</xdr:row>
          <xdr:rowOff>47625</xdr:rowOff>
        </xdr:to>
        <xdr:sp macro="" textlink="">
          <xdr:nvSpPr>
            <xdr:cNvPr id="1030" name="1-5"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xdr:row>
          <xdr:rowOff>190500</xdr:rowOff>
        </xdr:from>
        <xdr:to>
          <xdr:col>4</xdr:col>
          <xdr:colOff>57150</xdr:colOff>
          <xdr:row>52</xdr:row>
          <xdr:rowOff>57150</xdr:rowOff>
        </xdr:to>
        <xdr:sp macro="" textlink="">
          <xdr:nvSpPr>
            <xdr:cNvPr id="1031" name="2-1"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50</xdr:row>
          <xdr:rowOff>190500</xdr:rowOff>
        </xdr:from>
        <xdr:to>
          <xdr:col>5</xdr:col>
          <xdr:colOff>762000</xdr:colOff>
          <xdr:row>52</xdr:row>
          <xdr:rowOff>57150</xdr:rowOff>
        </xdr:to>
        <xdr:sp macro="" textlink="">
          <xdr:nvSpPr>
            <xdr:cNvPr id="1032" name="2-2"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②あまり自信がない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50</xdr:row>
          <xdr:rowOff>190500</xdr:rowOff>
        </xdr:from>
        <xdr:to>
          <xdr:col>6</xdr:col>
          <xdr:colOff>666750</xdr:colOff>
          <xdr:row>52</xdr:row>
          <xdr:rowOff>57150</xdr:rowOff>
        </xdr:to>
        <xdr:sp macro="" textlink="">
          <xdr:nvSpPr>
            <xdr:cNvPr id="1033" name="2-3"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③人並み程度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51</xdr:row>
          <xdr:rowOff>190500</xdr:rowOff>
        </xdr:from>
        <xdr:to>
          <xdr:col>4</xdr:col>
          <xdr:colOff>247650</xdr:colOff>
          <xdr:row>53</xdr:row>
          <xdr:rowOff>57150</xdr:rowOff>
        </xdr:to>
        <xdr:sp macro="" textlink="">
          <xdr:nvSpPr>
            <xdr:cNvPr id="1034" name="2-4"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④やや自信がある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51</xdr:row>
          <xdr:rowOff>190500</xdr:rowOff>
        </xdr:from>
        <xdr:to>
          <xdr:col>5</xdr:col>
          <xdr:colOff>762000</xdr:colOff>
          <xdr:row>53</xdr:row>
          <xdr:rowOff>57150</xdr:rowOff>
        </xdr:to>
        <xdr:sp macro="" textlink="">
          <xdr:nvSpPr>
            <xdr:cNvPr id="1035" name="2-5"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52</xdr:row>
          <xdr:rowOff>200025</xdr:rowOff>
        </xdr:from>
        <xdr:to>
          <xdr:col>4</xdr:col>
          <xdr:colOff>57150</xdr:colOff>
          <xdr:row>54</xdr:row>
          <xdr:rowOff>66675</xdr:rowOff>
        </xdr:to>
        <xdr:sp macro="" textlink="">
          <xdr:nvSpPr>
            <xdr:cNvPr id="1036" name="3-1"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①素早くないと思う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52</xdr:row>
          <xdr:rowOff>200025</xdr:rowOff>
        </xdr:from>
        <xdr:to>
          <xdr:col>5</xdr:col>
          <xdr:colOff>933450</xdr:colOff>
          <xdr:row>54</xdr:row>
          <xdr:rowOff>66675</xdr:rowOff>
        </xdr:to>
        <xdr:sp macro="" textlink="">
          <xdr:nvSpPr>
            <xdr:cNvPr id="1037" name="3-2"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②あまり素早くない方と思う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52</xdr:row>
          <xdr:rowOff>200025</xdr:rowOff>
        </xdr:from>
        <xdr:to>
          <xdr:col>6</xdr:col>
          <xdr:colOff>1057275</xdr:colOff>
          <xdr:row>54</xdr:row>
          <xdr:rowOff>66675</xdr:rowOff>
        </xdr:to>
        <xdr:sp macro="" textlink="">
          <xdr:nvSpPr>
            <xdr:cNvPr id="1038" name="3-3"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53</xdr:row>
          <xdr:rowOff>190500</xdr:rowOff>
        </xdr:from>
        <xdr:to>
          <xdr:col>4</xdr:col>
          <xdr:colOff>247650</xdr:colOff>
          <xdr:row>55</xdr:row>
          <xdr:rowOff>57150</xdr:rowOff>
        </xdr:to>
        <xdr:sp macro="" textlink="">
          <xdr:nvSpPr>
            <xdr:cNvPr id="1039" name="3-4"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④やや素早い方と思う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xdr:row>
          <xdr:rowOff>190500</xdr:rowOff>
        </xdr:from>
        <xdr:to>
          <xdr:col>6</xdr:col>
          <xdr:colOff>200025</xdr:colOff>
          <xdr:row>55</xdr:row>
          <xdr:rowOff>47625</xdr:rowOff>
        </xdr:to>
        <xdr:sp macro="" textlink="">
          <xdr:nvSpPr>
            <xdr:cNvPr id="1040" name="3-5"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⑤素早い方と思う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54</xdr:row>
          <xdr:rowOff>190500</xdr:rowOff>
        </xdr:from>
        <xdr:to>
          <xdr:col>4</xdr:col>
          <xdr:colOff>57150</xdr:colOff>
          <xdr:row>56</xdr:row>
          <xdr:rowOff>57150</xdr:rowOff>
        </xdr:to>
        <xdr:sp macro="" textlink="">
          <xdr:nvSpPr>
            <xdr:cNvPr id="1041" name="4-1"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54</xdr:row>
          <xdr:rowOff>190500</xdr:rowOff>
        </xdr:from>
        <xdr:to>
          <xdr:col>5</xdr:col>
          <xdr:colOff>762000</xdr:colOff>
          <xdr:row>56</xdr:row>
          <xdr:rowOff>57150</xdr:rowOff>
        </xdr:to>
        <xdr:sp macro="" textlink="">
          <xdr:nvSpPr>
            <xdr:cNvPr id="1042" name="4-2"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②あまり自信がない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54</xdr:row>
          <xdr:rowOff>190500</xdr:rowOff>
        </xdr:from>
        <xdr:to>
          <xdr:col>6</xdr:col>
          <xdr:colOff>590550</xdr:colOff>
          <xdr:row>56</xdr:row>
          <xdr:rowOff>57150</xdr:rowOff>
        </xdr:to>
        <xdr:sp macro="" textlink="">
          <xdr:nvSpPr>
            <xdr:cNvPr id="1043" name="4-3"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③少し自信がある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55</xdr:row>
          <xdr:rowOff>171450</xdr:rowOff>
        </xdr:from>
        <xdr:to>
          <xdr:col>4</xdr:col>
          <xdr:colOff>247650</xdr:colOff>
          <xdr:row>57</xdr:row>
          <xdr:rowOff>38100</xdr:rowOff>
        </xdr:to>
        <xdr:sp macro="" textlink="">
          <xdr:nvSpPr>
            <xdr:cNvPr id="1044" name="4-4"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④かなり自信がある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55</xdr:row>
          <xdr:rowOff>171450</xdr:rowOff>
        </xdr:from>
        <xdr:to>
          <xdr:col>5</xdr:col>
          <xdr:colOff>828675</xdr:colOff>
          <xdr:row>57</xdr:row>
          <xdr:rowOff>38100</xdr:rowOff>
        </xdr:to>
        <xdr:sp macro="" textlink="">
          <xdr:nvSpPr>
            <xdr:cNvPr id="1045" name="4-5"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⑤とても自信がある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56</xdr:row>
          <xdr:rowOff>200025</xdr:rowOff>
        </xdr:from>
        <xdr:to>
          <xdr:col>4</xdr:col>
          <xdr:colOff>57150</xdr:colOff>
          <xdr:row>58</xdr:row>
          <xdr:rowOff>66675</xdr:rowOff>
        </xdr:to>
        <xdr:sp macro="" textlink="">
          <xdr:nvSpPr>
            <xdr:cNvPr id="1046" name="5-1"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①できないと思う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56</xdr:row>
          <xdr:rowOff>200025</xdr:rowOff>
        </xdr:from>
        <xdr:to>
          <xdr:col>6</xdr:col>
          <xdr:colOff>342900</xdr:colOff>
          <xdr:row>58</xdr:row>
          <xdr:rowOff>66675</xdr:rowOff>
        </xdr:to>
        <xdr:sp macro="" textlink="">
          <xdr:nvSpPr>
            <xdr:cNvPr id="1047" name="5-2"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②最近やってないができないと思う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57</xdr:row>
          <xdr:rowOff>190500</xdr:rowOff>
        </xdr:from>
        <xdr:to>
          <xdr:col>5</xdr:col>
          <xdr:colOff>828675</xdr:colOff>
          <xdr:row>59</xdr:row>
          <xdr:rowOff>57150</xdr:rowOff>
        </xdr:to>
        <xdr:sp macro="" textlink="">
          <xdr:nvSpPr>
            <xdr:cNvPr id="1048" name="5-3"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③最近やってないが何回かに１回はできると思う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58</xdr:row>
          <xdr:rowOff>171450</xdr:rowOff>
        </xdr:from>
        <xdr:to>
          <xdr:col>5</xdr:col>
          <xdr:colOff>66675</xdr:colOff>
          <xdr:row>60</xdr:row>
          <xdr:rowOff>38100</xdr:rowOff>
        </xdr:to>
        <xdr:sp macro="" textlink="">
          <xdr:nvSpPr>
            <xdr:cNvPr id="1049" name="5-4"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④最近やってないができると思う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58</xdr:row>
          <xdr:rowOff>171450</xdr:rowOff>
        </xdr:from>
        <xdr:to>
          <xdr:col>6</xdr:col>
          <xdr:colOff>390525</xdr:colOff>
          <xdr:row>60</xdr:row>
          <xdr:rowOff>38100</xdr:rowOff>
        </xdr:to>
        <xdr:sp macro="" textlink="">
          <xdr:nvSpPr>
            <xdr:cNvPr id="1050" name="5-5"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⑤できると思う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59</xdr:row>
          <xdr:rowOff>180975</xdr:rowOff>
        </xdr:from>
        <xdr:to>
          <xdr:col>4</xdr:col>
          <xdr:colOff>504825</xdr:colOff>
          <xdr:row>61</xdr:row>
          <xdr:rowOff>57150</xdr:rowOff>
        </xdr:to>
        <xdr:sp macro="" textlink="">
          <xdr:nvSpPr>
            <xdr:cNvPr id="1051" name="6-1"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①継ぎ足歩行ができない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59</xdr:row>
          <xdr:rowOff>180975</xdr:rowOff>
        </xdr:from>
        <xdr:to>
          <xdr:col>7</xdr:col>
          <xdr:colOff>133350</xdr:colOff>
          <xdr:row>61</xdr:row>
          <xdr:rowOff>57150</xdr:rowOff>
        </xdr:to>
        <xdr:sp macro="" textlink="">
          <xdr:nvSpPr>
            <xdr:cNvPr id="1052" name="6-2"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②継ぎ足歩行はできるがラインからずれる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60</xdr:row>
          <xdr:rowOff>190500</xdr:rowOff>
        </xdr:from>
        <xdr:to>
          <xdr:col>4</xdr:col>
          <xdr:colOff>523875</xdr:colOff>
          <xdr:row>62</xdr:row>
          <xdr:rowOff>47625</xdr:rowOff>
        </xdr:to>
        <xdr:sp macro="" textlink="">
          <xdr:nvSpPr>
            <xdr:cNvPr id="1053" name="6-3"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③ゆっくりであればできる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60</xdr:row>
          <xdr:rowOff>190500</xdr:rowOff>
        </xdr:from>
        <xdr:to>
          <xdr:col>5</xdr:col>
          <xdr:colOff>942975</xdr:colOff>
          <xdr:row>62</xdr:row>
          <xdr:rowOff>47625</xdr:rowOff>
        </xdr:to>
        <xdr:sp macro="" textlink="">
          <xdr:nvSpPr>
            <xdr:cNvPr id="1054" name="6-4"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④普通にできる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981075</xdr:colOff>
          <xdr:row>60</xdr:row>
          <xdr:rowOff>190500</xdr:rowOff>
        </xdr:from>
        <xdr:to>
          <xdr:col>6</xdr:col>
          <xdr:colOff>1171575</xdr:colOff>
          <xdr:row>62</xdr:row>
          <xdr:rowOff>38100</xdr:rowOff>
        </xdr:to>
        <xdr:sp macro="" textlink="">
          <xdr:nvSpPr>
            <xdr:cNvPr id="1055" name="6-5"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⑤簡単にできる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61</xdr:row>
          <xdr:rowOff>190500</xdr:rowOff>
        </xdr:from>
        <xdr:to>
          <xdr:col>4</xdr:col>
          <xdr:colOff>57150</xdr:colOff>
          <xdr:row>63</xdr:row>
          <xdr:rowOff>38100</xdr:rowOff>
        </xdr:to>
        <xdr:sp macro="" textlink="">
          <xdr:nvSpPr>
            <xdr:cNvPr id="1056" name="7-1"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①10秒以内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61</xdr:row>
          <xdr:rowOff>190500</xdr:rowOff>
        </xdr:from>
        <xdr:to>
          <xdr:col>5</xdr:col>
          <xdr:colOff>771525</xdr:colOff>
          <xdr:row>63</xdr:row>
          <xdr:rowOff>38100</xdr:rowOff>
        </xdr:to>
        <xdr:sp macro="" textlink="">
          <xdr:nvSpPr>
            <xdr:cNvPr id="1057" name="7-2"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②20秒程度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61</xdr:row>
          <xdr:rowOff>190500</xdr:rowOff>
        </xdr:from>
        <xdr:to>
          <xdr:col>6</xdr:col>
          <xdr:colOff>419100</xdr:colOff>
          <xdr:row>63</xdr:row>
          <xdr:rowOff>38100</xdr:rowOff>
        </xdr:to>
        <xdr:sp macro="" textlink="">
          <xdr:nvSpPr>
            <xdr:cNvPr id="1058" name="7-3"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③40秒程度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62</xdr:row>
          <xdr:rowOff>180975</xdr:rowOff>
        </xdr:from>
        <xdr:to>
          <xdr:col>4</xdr:col>
          <xdr:colOff>247650</xdr:colOff>
          <xdr:row>64</xdr:row>
          <xdr:rowOff>28575</xdr:rowOff>
        </xdr:to>
        <xdr:sp macro="" textlink="">
          <xdr:nvSpPr>
            <xdr:cNvPr id="1059" name="7-4"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④１分程度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62</xdr:row>
          <xdr:rowOff>180975</xdr:rowOff>
        </xdr:from>
        <xdr:to>
          <xdr:col>5</xdr:col>
          <xdr:colOff>542925</xdr:colOff>
          <xdr:row>64</xdr:row>
          <xdr:rowOff>28575</xdr:rowOff>
        </xdr:to>
        <xdr:sp macro="" textlink="">
          <xdr:nvSpPr>
            <xdr:cNvPr id="1060" name="7-5"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⑤それ以上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63</xdr:row>
          <xdr:rowOff>200025</xdr:rowOff>
        </xdr:from>
        <xdr:to>
          <xdr:col>4</xdr:col>
          <xdr:colOff>57150</xdr:colOff>
          <xdr:row>65</xdr:row>
          <xdr:rowOff>47625</xdr:rowOff>
        </xdr:to>
        <xdr:sp macro="" textlink="">
          <xdr:nvSpPr>
            <xdr:cNvPr id="1061" name="8-1"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①10秒以内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63</xdr:row>
          <xdr:rowOff>200025</xdr:rowOff>
        </xdr:from>
        <xdr:to>
          <xdr:col>5</xdr:col>
          <xdr:colOff>771525</xdr:colOff>
          <xdr:row>65</xdr:row>
          <xdr:rowOff>47625</xdr:rowOff>
        </xdr:to>
        <xdr:sp macro="" textlink="">
          <xdr:nvSpPr>
            <xdr:cNvPr id="1062" name="8-2"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②30秒程度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63</xdr:row>
          <xdr:rowOff>190500</xdr:rowOff>
        </xdr:from>
        <xdr:to>
          <xdr:col>6</xdr:col>
          <xdr:colOff>419100</xdr:colOff>
          <xdr:row>65</xdr:row>
          <xdr:rowOff>38100</xdr:rowOff>
        </xdr:to>
        <xdr:sp macro="" textlink="">
          <xdr:nvSpPr>
            <xdr:cNvPr id="1063" name="8-3"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③１分程度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64</xdr:row>
          <xdr:rowOff>180975</xdr:rowOff>
        </xdr:from>
        <xdr:to>
          <xdr:col>4</xdr:col>
          <xdr:colOff>238125</xdr:colOff>
          <xdr:row>66</xdr:row>
          <xdr:rowOff>28575</xdr:rowOff>
        </xdr:to>
        <xdr:sp macro="" textlink="">
          <xdr:nvSpPr>
            <xdr:cNvPr id="1064" name="8-4"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④２分程度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64</xdr:row>
          <xdr:rowOff>180975</xdr:rowOff>
        </xdr:from>
        <xdr:to>
          <xdr:col>5</xdr:col>
          <xdr:colOff>542925</xdr:colOff>
          <xdr:row>66</xdr:row>
          <xdr:rowOff>28575</xdr:rowOff>
        </xdr:to>
        <xdr:sp macro="" textlink="">
          <xdr:nvSpPr>
            <xdr:cNvPr id="1065" name="8-5"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⑤３分以上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65</xdr:row>
          <xdr:rowOff>200025</xdr:rowOff>
        </xdr:from>
        <xdr:to>
          <xdr:col>4</xdr:col>
          <xdr:colOff>57150</xdr:colOff>
          <xdr:row>67</xdr:row>
          <xdr:rowOff>47625</xdr:rowOff>
        </xdr:to>
        <xdr:sp macro="" textlink="">
          <xdr:nvSpPr>
            <xdr:cNvPr id="1066" name="8-1"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①15秒以内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65</xdr:row>
          <xdr:rowOff>200025</xdr:rowOff>
        </xdr:from>
        <xdr:to>
          <xdr:col>5</xdr:col>
          <xdr:colOff>771525</xdr:colOff>
          <xdr:row>67</xdr:row>
          <xdr:rowOff>47625</xdr:rowOff>
        </xdr:to>
        <xdr:sp macro="" textlink="">
          <xdr:nvSpPr>
            <xdr:cNvPr id="1067" name="8-2"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②30秒程度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65</xdr:row>
          <xdr:rowOff>200025</xdr:rowOff>
        </xdr:from>
        <xdr:to>
          <xdr:col>6</xdr:col>
          <xdr:colOff>419100</xdr:colOff>
          <xdr:row>67</xdr:row>
          <xdr:rowOff>47625</xdr:rowOff>
        </xdr:to>
        <xdr:sp macro="" textlink="">
          <xdr:nvSpPr>
            <xdr:cNvPr id="1068" name="8-3"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③１分程度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66</xdr:row>
          <xdr:rowOff>200025</xdr:rowOff>
        </xdr:from>
        <xdr:to>
          <xdr:col>4</xdr:col>
          <xdr:colOff>247650</xdr:colOff>
          <xdr:row>68</xdr:row>
          <xdr:rowOff>38100</xdr:rowOff>
        </xdr:to>
        <xdr:sp macro="" textlink="">
          <xdr:nvSpPr>
            <xdr:cNvPr id="1069" name="8-4"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④１分30秒程度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66</xdr:row>
          <xdr:rowOff>200025</xdr:rowOff>
        </xdr:from>
        <xdr:to>
          <xdr:col>5</xdr:col>
          <xdr:colOff>809625</xdr:colOff>
          <xdr:row>68</xdr:row>
          <xdr:rowOff>28575</xdr:rowOff>
        </xdr:to>
        <xdr:sp macro="" textlink="">
          <xdr:nvSpPr>
            <xdr:cNvPr id="1070" name="8-5"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⑤２分以上</a:t>
              </a:r>
            </a:p>
          </xdr:txBody>
        </xdr:sp>
        <xdr:clientData/>
      </xdr:twoCellAnchor>
    </mc:Choice>
    <mc:Fallback/>
  </mc:AlternateContent>
  <xdr:twoCellAnchor>
    <xdr:from>
      <xdr:col>0</xdr:col>
      <xdr:colOff>0</xdr:colOff>
      <xdr:row>69</xdr:row>
      <xdr:rowOff>55442</xdr:rowOff>
    </xdr:from>
    <xdr:to>
      <xdr:col>10</xdr:col>
      <xdr:colOff>680358</xdr:colOff>
      <xdr:row>83</xdr:row>
      <xdr:rowOff>142875</xdr:rowOff>
    </xdr:to>
    <xdr:graphicFrame macro="">
      <xdr:nvGraphicFramePr>
        <xdr:cNvPr id="68" name="グラフ 67">
          <a:extLst>
            <a:ext uri="{FF2B5EF4-FFF2-40B4-BE49-F238E27FC236}">
              <a16:creationId xmlns:a16="http://schemas.microsoft.com/office/drawing/2014/main" id="{00000000-0008-0000-00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156882</xdr:colOff>
      <xdr:row>82</xdr:row>
      <xdr:rowOff>9321</xdr:rowOff>
    </xdr:from>
    <xdr:to>
      <xdr:col>10</xdr:col>
      <xdr:colOff>67236</xdr:colOff>
      <xdr:row>96</xdr:row>
      <xdr:rowOff>100326</xdr:rowOff>
    </xdr:to>
    <xdr:grpSp>
      <xdr:nvGrpSpPr>
        <xdr:cNvPr id="20" name="グループ化 19">
          <a:extLst>
            <a:ext uri="{FF2B5EF4-FFF2-40B4-BE49-F238E27FC236}">
              <a16:creationId xmlns:a16="http://schemas.microsoft.com/office/drawing/2014/main" id="{00000000-0008-0000-0000-000014000000}"/>
            </a:ext>
          </a:extLst>
        </xdr:cNvPr>
        <xdr:cNvGrpSpPr/>
      </xdr:nvGrpSpPr>
      <xdr:grpSpPr>
        <a:xfrm>
          <a:off x="483453" y="20460857"/>
          <a:ext cx="7013283" cy="3520005"/>
          <a:chOff x="464835" y="19991577"/>
          <a:chExt cx="7328762" cy="3762767"/>
        </a:xfrm>
      </xdr:grpSpPr>
      <xdr:sp macro="" textlink="">
        <xdr:nvSpPr>
          <xdr:cNvPr id="18" name="角丸四角形 17">
            <a:extLst>
              <a:ext uri="{FF2B5EF4-FFF2-40B4-BE49-F238E27FC236}">
                <a16:creationId xmlns:a16="http://schemas.microsoft.com/office/drawing/2014/main" id="{00000000-0008-0000-0000-000012000000}"/>
              </a:ext>
            </a:extLst>
          </xdr:cNvPr>
          <xdr:cNvSpPr/>
        </xdr:nvSpPr>
        <xdr:spPr>
          <a:xfrm>
            <a:off x="464835" y="19991577"/>
            <a:ext cx="7328762" cy="3588140"/>
          </a:xfrm>
          <a:prstGeom prst="roundRect">
            <a:avLst>
              <a:gd name="adj" fmla="val 7027"/>
            </a:avLst>
          </a:prstGeom>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lt1"/>
                </a:solidFill>
                <a:effectLst/>
                <a:latin typeface="+mn-lt"/>
                <a:ea typeface="+mn-ea"/>
                <a:cs typeface="+mn-cs"/>
              </a:rPr>
              <a:t>【</a:t>
            </a:r>
            <a:r>
              <a:rPr kumimoji="1" lang="ja-JP" altLang="ja-JP" sz="1100" b="1">
                <a:solidFill>
                  <a:schemeClr val="lt1"/>
                </a:solidFill>
                <a:effectLst/>
                <a:latin typeface="+mn-lt"/>
                <a:ea typeface="+mn-ea"/>
                <a:cs typeface="+mn-cs"/>
              </a:rPr>
              <a:t>チェック項目</a:t>
            </a:r>
            <a:r>
              <a:rPr kumimoji="1" lang="en-US" altLang="ja-JP" sz="1100" b="1">
                <a:solidFill>
                  <a:schemeClr val="lt1"/>
                </a:solidFill>
                <a:effectLst/>
                <a:latin typeface="+mn-lt"/>
                <a:ea typeface="+mn-ea"/>
                <a:cs typeface="+mn-cs"/>
              </a:rPr>
              <a:t>】</a:t>
            </a:r>
            <a:endParaRPr lang="ja-JP" altLang="ja-JP">
              <a:effectLst/>
            </a:endParaRPr>
          </a:p>
          <a:p>
            <a:pPr algn="l"/>
            <a:endParaRPr kumimoji="1" lang="ja-JP" altLang="en-US" sz="1100"/>
          </a:p>
        </xdr:txBody>
      </xdr:sp>
      <xdr:sp macro="" textlink="">
        <xdr:nvSpPr>
          <xdr:cNvPr id="69" name="テキスト ボックス 68">
            <a:extLst>
              <a:ext uri="{FF2B5EF4-FFF2-40B4-BE49-F238E27FC236}">
                <a16:creationId xmlns:a16="http://schemas.microsoft.com/office/drawing/2014/main" id="{00000000-0008-0000-0000-000045000000}"/>
              </a:ext>
            </a:extLst>
          </xdr:cNvPr>
          <xdr:cNvSpPr txBox="1"/>
        </xdr:nvSpPr>
        <xdr:spPr>
          <a:xfrm>
            <a:off x="800100" y="20123959"/>
            <a:ext cx="6960052" cy="3630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b="1">
              <a:latin typeface="HG創英角ﾎﾟｯﾌﾟ体" panose="040B0A09000000000000" pitchFamily="49" charset="-128"/>
              <a:ea typeface="HG創英角ﾎﾟｯﾌﾟ体" panose="040B0A09000000000000" pitchFamily="49" charset="-128"/>
            </a:endParaRPr>
          </a:p>
          <a:p>
            <a:r>
              <a:rPr kumimoji="1" lang="ja-JP" altLang="en-US" sz="900" b="1" u="sng">
                <a:latin typeface="HG創英角ﾎﾟｯﾌﾟ体" panose="040B0A09000000000000" pitchFamily="49" charset="-128"/>
                <a:ea typeface="HG創英角ﾎﾟｯﾌﾟ体" panose="040B0A09000000000000" pitchFamily="49" charset="-128"/>
              </a:rPr>
              <a:t>１　身体機能計測（青枠）の大きさをチェック</a:t>
            </a:r>
            <a:endParaRPr kumimoji="1" lang="en-US" altLang="ja-JP" sz="900" b="1" u="sng">
              <a:latin typeface="HG創英角ﾎﾟｯﾌﾟ体" panose="040B0A09000000000000" pitchFamily="49" charset="-128"/>
              <a:ea typeface="HG創英角ﾎﾟｯﾌﾟ体" panose="040B0A09000000000000" pitchFamily="49" charset="-128"/>
            </a:endParaRPr>
          </a:p>
          <a:p>
            <a:r>
              <a:rPr kumimoji="1" lang="ja-JP" altLang="en-US" sz="900" b="1">
                <a:latin typeface="メイリオ" panose="020B0604030504040204" pitchFamily="50" charset="-128"/>
                <a:ea typeface="メイリオ" panose="020B0604030504040204" pitchFamily="50" charset="-128"/>
              </a:rPr>
              <a:t>　身体機能計測結果を示しています。青枠の大きさが大きい方が、転倒などの災害リスクが低いといえます。</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メイリオ" panose="020B0604030504040204" pitchFamily="50" charset="-128"/>
                <a:ea typeface="メイリオ" panose="020B0604030504040204" pitchFamily="50" charset="-128"/>
              </a:rPr>
              <a:t>　青枠が小さい、特に２以下の数値がある場合は、その項目での転倒などのリスクが高く注意が必要といえます。</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u="sng">
                <a:latin typeface="HG創英角ﾎﾟｯﾌﾟ体" panose="040B0A09000000000000" pitchFamily="49" charset="-128"/>
                <a:ea typeface="HG創英角ﾎﾟｯﾌﾟ体" panose="040B0A09000000000000" pitchFamily="49" charset="-128"/>
              </a:rPr>
              <a:t>２　身体機能に対する意識（赤枠）の大きさをチェック</a:t>
            </a:r>
            <a:endParaRPr kumimoji="1" lang="en-US" altLang="ja-JP" sz="900" b="1" u="sng">
              <a:latin typeface="HG創英角ﾎﾟｯﾌﾟ体" panose="040B0A09000000000000" pitchFamily="49" charset="-128"/>
              <a:ea typeface="HG創英角ﾎﾟｯﾌﾟ体" panose="040B0A09000000000000" pitchFamily="49" charset="-128"/>
            </a:endParaRPr>
          </a:p>
          <a:p>
            <a:r>
              <a:rPr kumimoji="1" lang="ja-JP" altLang="en-US" sz="900" b="1">
                <a:latin typeface="メイリオ" panose="020B0604030504040204" pitchFamily="50" charset="-128"/>
                <a:ea typeface="メイリオ" panose="020B0604030504040204" pitchFamily="50" charset="-128"/>
              </a:rPr>
              <a:t>　身体機能に対する自己認識を示しています。実際の身体機能（青枠）と意識（赤枠）が近いほど、自らの身体能</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メイリオ" panose="020B0604030504040204" pitchFamily="50" charset="-128"/>
                <a:ea typeface="メイリオ" panose="020B0604030504040204" pitchFamily="50" charset="-128"/>
              </a:rPr>
              <a:t>　力を的確に把握しているといえます。</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u="sng">
                <a:latin typeface="HG創英角ﾎﾟｯﾌﾟ体" panose="040B0A09000000000000" pitchFamily="49" charset="-128"/>
                <a:ea typeface="HG創英角ﾎﾟｯﾌﾟ体" panose="040B0A09000000000000" pitchFamily="49" charset="-128"/>
              </a:rPr>
              <a:t>３　青枠と赤枠の大きさをチェック</a:t>
            </a:r>
            <a:endParaRPr kumimoji="1" lang="en-US" altLang="ja-JP" sz="900" b="1" u="sng">
              <a:latin typeface="HG創英角ﾎﾟｯﾌﾟ体" panose="040B0A09000000000000" pitchFamily="49" charset="-128"/>
              <a:ea typeface="HG創英角ﾎﾟｯﾌﾟ体" panose="040B0A09000000000000" pitchFamily="49" charset="-128"/>
            </a:endParaRPr>
          </a:p>
          <a:p>
            <a:r>
              <a:rPr kumimoji="1" lang="ja-JP" altLang="en-US" sz="900" b="1">
                <a:latin typeface="HG創英角ﾎﾟｯﾌﾟ体" panose="040B0A09000000000000" pitchFamily="49" charset="-128"/>
                <a:ea typeface="HG創英角ﾎﾟｯﾌﾟ体" panose="040B0A09000000000000" pitchFamily="49" charset="-128"/>
              </a:rPr>
              <a:t>⑴「青枠≧赤枠」の場合</a:t>
            </a:r>
            <a:endParaRPr kumimoji="1" lang="en-US" altLang="ja-JP" sz="900" b="1">
              <a:latin typeface="HG創英角ﾎﾟｯﾌﾟ体" panose="040B0A09000000000000" pitchFamily="49" charset="-128"/>
              <a:ea typeface="HG創英角ﾎﾟｯﾌﾟ体" panose="040B0A09000000000000" pitchFamily="49" charset="-128"/>
            </a:endParaRPr>
          </a:p>
          <a:p>
            <a:r>
              <a:rPr kumimoji="1" lang="ja-JP" altLang="en-US" sz="900" b="1">
                <a:latin typeface="メイリオ" panose="020B0604030504040204" pitchFamily="50" charset="-128"/>
                <a:ea typeface="メイリオ" panose="020B0604030504040204" pitchFamily="50" charset="-128"/>
              </a:rPr>
              <a:t>　それぞれの枠の大きさを比較し、青枠が大きいもしくは同じ大きさの場合は、身体機能レベルを自分で把握して</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メイリオ" panose="020B0604030504040204" pitchFamily="50" charset="-128"/>
                <a:ea typeface="メイリオ" panose="020B0604030504040204" pitchFamily="50" charset="-128"/>
              </a:rPr>
              <a:t>　おり、とっさの行動を起こした際に、身体が思いどおりに反応すると考えられます。</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HG創英角ﾎﾟｯﾌﾟ体" panose="040B0A09000000000000" pitchFamily="49" charset="-128"/>
                <a:ea typeface="HG創英角ﾎﾟｯﾌﾟ体" panose="040B0A09000000000000" pitchFamily="49" charset="-128"/>
              </a:rPr>
              <a:t>⑵「青枠＜赤枠」の場合</a:t>
            </a:r>
            <a:endParaRPr kumimoji="1" lang="en-US" altLang="ja-JP" sz="900" b="1">
              <a:latin typeface="HG創英角ﾎﾟｯﾌﾟ体" panose="040B0A09000000000000" pitchFamily="49" charset="-128"/>
              <a:ea typeface="HG創英角ﾎﾟｯﾌﾟ体" panose="040B0A09000000000000" pitchFamily="49" charset="-128"/>
            </a:endParaRPr>
          </a:p>
          <a:p>
            <a:r>
              <a:rPr kumimoji="1" lang="ja-JP" altLang="en-US" sz="900" b="1">
                <a:latin typeface="メイリオ" panose="020B0604030504040204" pitchFamily="50" charset="-128"/>
                <a:ea typeface="メイリオ" panose="020B0604030504040204" pitchFamily="50" charset="-128"/>
              </a:rPr>
              <a:t>　それぞれの枠の大きさを比較し、赤枠が大きい場合は、身体機能が自分で考えている以上に衰えている状態で</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メイリオ" panose="020B0604030504040204" pitchFamily="50" charset="-128"/>
                <a:ea typeface="メイリオ" panose="020B0604030504040204" pitchFamily="50" charset="-128"/>
              </a:rPr>
              <a:t>　す。とっさの行動を起こした際など、身体が思いどおりに反応しない場合があります。</a:t>
            </a:r>
          </a:p>
          <a:p>
            <a:r>
              <a:rPr kumimoji="1" lang="ja-JP" altLang="en-US" sz="900" b="1">
                <a:latin typeface="メイリオ" panose="020B0604030504040204" pitchFamily="50" charset="-128"/>
                <a:ea typeface="メイリオ" panose="020B0604030504040204" pitchFamily="50" charset="-128"/>
              </a:rPr>
              <a:t>　枠の大きさの差が大きいほど、実際の身体機能と意識の差が大きいことになり、より注意が必要といえます。</a:t>
            </a:r>
            <a:endParaRPr kumimoji="1" lang="en-US" altLang="ja-JP" sz="900" b="1">
              <a:latin typeface="メイリオ" panose="020B0604030504040204" pitchFamily="50" charset="-128"/>
              <a:ea typeface="メイリオ" panose="020B0604030504040204" pitchFamily="50" charset="-128"/>
            </a:endParaRPr>
          </a:p>
        </xdr:txBody>
      </xdr:sp>
    </xdr:grpSp>
    <xdr:clientData/>
  </xdr:twoCellAnchor>
  <xdr:twoCellAnchor editAs="absolute">
    <xdr:from>
      <xdr:col>5</xdr:col>
      <xdr:colOff>905061</xdr:colOff>
      <xdr:row>6</xdr:row>
      <xdr:rowOff>167526</xdr:rowOff>
    </xdr:from>
    <xdr:to>
      <xdr:col>10</xdr:col>
      <xdr:colOff>526652</xdr:colOff>
      <xdr:row>12</xdr:row>
      <xdr:rowOff>82821</xdr:rowOff>
    </xdr:to>
    <xdr:pic>
      <xdr:nvPicPr>
        <xdr:cNvPr id="72" name="図 71">
          <a:extLst>
            <a:ext uri="{FF2B5EF4-FFF2-40B4-BE49-F238E27FC236}">
              <a16:creationId xmlns:a16="http://schemas.microsoft.com/office/drawing/2014/main" id="{00000000-0008-0000-0000-000048000000}"/>
            </a:ext>
          </a:extLst>
        </xdr:cNvPr>
        <xdr:cNvPicPr>
          <a:picLocks noChangeAspect="1"/>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a:stretch/>
      </xdr:blipFill>
      <xdr:spPr>
        <a:xfrm>
          <a:off x="5083913" y="2122222"/>
          <a:ext cx="2863956" cy="1240512"/>
        </a:xfrm>
        <a:prstGeom prst="rect">
          <a:avLst/>
        </a:prstGeom>
      </xdr:spPr>
    </xdr:pic>
    <xdr:clientData/>
  </xdr:twoCellAnchor>
  <xdr:twoCellAnchor editAs="absolute">
    <xdr:from>
      <xdr:col>5</xdr:col>
      <xdr:colOff>905061</xdr:colOff>
      <xdr:row>15</xdr:row>
      <xdr:rowOff>172692</xdr:rowOff>
    </xdr:from>
    <xdr:to>
      <xdr:col>10</xdr:col>
      <xdr:colOff>487089</xdr:colOff>
      <xdr:row>19</xdr:row>
      <xdr:rowOff>491398</xdr:rowOff>
    </xdr:to>
    <xdr:pic>
      <xdr:nvPicPr>
        <xdr:cNvPr id="73" name="図 72">
          <a:extLst>
            <a:ext uri="{FF2B5EF4-FFF2-40B4-BE49-F238E27FC236}">
              <a16:creationId xmlns:a16="http://schemas.microsoft.com/office/drawing/2014/main" id="{00000000-0008-0000-0000-000049000000}"/>
            </a:ext>
          </a:extLst>
        </xdr:cNvPr>
        <xdr:cNvPicPr>
          <a:picLocks noChangeAspect="1"/>
        </xdr:cNvPicPr>
      </xdr:nvPicPr>
      <xdr:blipFill rotWithShape="1">
        <a:blip xmlns:r="http://schemas.openxmlformats.org/officeDocument/2006/relationships" r:embed="rId3" cstate="hqprint">
          <a:extLst>
            <a:ext uri="{28A0092B-C50C-407E-A947-70E740481C1C}">
              <a14:useLocalDpi xmlns:a14="http://schemas.microsoft.com/office/drawing/2010/main"/>
            </a:ext>
          </a:extLst>
        </a:blip>
        <a:srcRect/>
        <a:stretch/>
      </xdr:blipFill>
      <xdr:spPr>
        <a:xfrm>
          <a:off x="5097555" y="4139574"/>
          <a:ext cx="2785416" cy="1260000"/>
        </a:xfrm>
        <a:prstGeom prst="rect">
          <a:avLst/>
        </a:prstGeom>
      </xdr:spPr>
    </xdr:pic>
    <xdr:clientData/>
  </xdr:twoCellAnchor>
  <xdr:twoCellAnchor editAs="absolute">
    <xdr:from>
      <xdr:col>5</xdr:col>
      <xdr:colOff>905061</xdr:colOff>
      <xdr:row>22</xdr:row>
      <xdr:rowOff>157516</xdr:rowOff>
    </xdr:from>
    <xdr:to>
      <xdr:col>10</xdr:col>
      <xdr:colOff>75080</xdr:colOff>
      <xdr:row>28</xdr:row>
      <xdr:rowOff>180810</xdr:rowOff>
    </xdr:to>
    <xdr:grpSp>
      <xdr:nvGrpSpPr>
        <xdr:cNvPr id="23" name="グループ化 22">
          <a:extLst>
            <a:ext uri="{FF2B5EF4-FFF2-40B4-BE49-F238E27FC236}">
              <a16:creationId xmlns:a16="http://schemas.microsoft.com/office/drawing/2014/main" id="{00000000-0008-0000-0000-000017000000}"/>
            </a:ext>
          </a:extLst>
        </xdr:cNvPr>
        <xdr:cNvGrpSpPr/>
      </xdr:nvGrpSpPr>
      <xdr:grpSpPr>
        <a:xfrm>
          <a:off x="5082454" y="6199087"/>
          <a:ext cx="2422126" cy="1384009"/>
          <a:chOff x="4889685" y="5767742"/>
          <a:chExt cx="2392984" cy="1260000"/>
        </a:xfrm>
      </xdr:grpSpPr>
      <xdr:pic>
        <xdr:nvPicPr>
          <xdr:cNvPr id="75" name="図 74">
            <a:extLst>
              <a:ext uri="{FF2B5EF4-FFF2-40B4-BE49-F238E27FC236}">
                <a16:creationId xmlns:a16="http://schemas.microsoft.com/office/drawing/2014/main" id="{00000000-0008-0000-0000-00004B000000}"/>
              </a:ext>
            </a:extLst>
          </xdr:cNvPr>
          <xdr:cNvPicPr>
            <a:picLocks noChangeAspect="1"/>
          </xdr:cNvPicPr>
        </xdr:nvPicPr>
        <xdr:blipFill rotWithShape="1">
          <a:blip xmlns:r="http://schemas.openxmlformats.org/officeDocument/2006/relationships" r:embed="rId4" cstate="hqprint">
            <a:extLst>
              <a:ext uri="{28A0092B-C50C-407E-A947-70E740481C1C}">
                <a14:useLocalDpi xmlns:a14="http://schemas.microsoft.com/office/drawing/2010/main"/>
              </a:ext>
            </a:extLst>
          </a:blip>
          <a:srcRect/>
          <a:stretch/>
        </xdr:blipFill>
        <xdr:spPr>
          <a:xfrm>
            <a:off x="4889685" y="5767742"/>
            <a:ext cx="2392984" cy="1260000"/>
          </a:xfrm>
          <a:prstGeom prst="rect">
            <a:avLst/>
          </a:prstGeom>
        </xdr:spPr>
      </xdr:pic>
      <xdr:sp macro="" textlink="">
        <xdr:nvSpPr>
          <xdr:cNvPr id="76" name="楕円 75">
            <a:extLst>
              <a:ext uri="{FF2B5EF4-FFF2-40B4-BE49-F238E27FC236}">
                <a16:creationId xmlns:a16="http://schemas.microsoft.com/office/drawing/2014/main" id="{00000000-0008-0000-0000-00004C000000}"/>
              </a:ext>
            </a:extLst>
          </xdr:cNvPr>
          <xdr:cNvSpPr/>
        </xdr:nvSpPr>
        <xdr:spPr>
          <a:xfrm>
            <a:off x="4935577" y="6619143"/>
            <a:ext cx="180000" cy="180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5062592" y="6013025"/>
            <a:ext cx="836949" cy="370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rgbClr val="FF0000"/>
                </a:solidFill>
              </a:rPr>
              <a:t>片手不可</a:t>
            </a:r>
          </a:p>
        </xdr:txBody>
      </xdr:sp>
      <xdr:sp macro="" textlink="">
        <xdr:nvSpPr>
          <xdr:cNvPr id="78" name="テキスト ボックス 77">
            <a:extLst>
              <a:ext uri="{FF2B5EF4-FFF2-40B4-BE49-F238E27FC236}">
                <a16:creationId xmlns:a16="http://schemas.microsoft.com/office/drawing/2014/main" id="{00000000-0008-0000-0000-00004E000000}"/>
              </a:ext>
            </a:extLst>
          </xdr:cNvPr>
          <xdr:cNvSpPr txBox="1"/>
        </xdr:nvSpPr>
        <xdr:spPr>
          <a:xfrm>
            <a:off x="4893328" y="6376966"/>
            <a:ext cx="1286635" cy="298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rgbClr val="FF0000"/>
                </a:solidFill>
              </a:rPr>
              <a:t>つま先立ち可</a:t>
            </a:r>
          </a:p>
        </xdr:txBody>
      </xdr:sp>
      <xdr:sp macro="" textlink="">
        <xdr:nvSpPr>
          <xdr:cNvPr id="79" name="楕円 78">
            <a:extLst>
              <a:ext uri="{FF2B5EF4-FFF2-40B4-BE49-F238E27FC236}">
                <a16:creationId xmlns:a16="http://schemas.microsoft.com/office/drawing/2014/main" id="{00000000-0008-0000-0000-00004F000000}"/>
              </a:ext>
            </a:extLst>
          </xdr:cNvPr>
          <xdr:cNvSpPr/>
        </xdr:nvSpPr>
        <xdr:spPr>
          <a:xfrm>
            <a:off x="5354229" y="5875830"/>
            <a:ext cx="180000" cy="180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5</xdr:col>
      <xdr:colOff>905061</xdr:colOff>
      <xdr:row>40</xdr:row>
      <xdr:rowOff>211191</xdr:rowOff>
    </xdr:from>
    <xdr:to>
      <xdr:col>7</xdr:col>
      <xdr:colOff>3569</xdr:colOff>
      <xdr:row>46</xdr:row>
      <xdr:rowOff>71016</xdr:rowOff>
    </xdr:to>
    <xdr:pic>
      <xdr:nvPicPr>
        <xdr:cNvPr id="80" name="図 79">
          <a:extLst>
            <a:ext uri="{FF2B5EF4-FFF2-40B4-BE49-F238E27FC236}">
              <a16:creationId xmlns:a16="http://schemas.microsoft.com/office/drawing/2014/main" id="{00000000-0008-0000-0000-000050000000}"/>
            </a:ext>
          </a:extLst>
        </xdr:cNvPr>
        <xdr:cNvPicPr>
          <a:picLocks noChangeAspect="1"/>
        </xdr:cNvPicPr>
      </xdr:nvPicPr>
      <xdr:blipFill rotWithShape="1">
        <a:blip xmlns:r="http://schemas.openxmlformats.org/officeDocument/2006/relationships" r:embed="rId5" cstate="hqprint">
          <a:extLst>
            <a:ext uri="{28A0092B-C50C-407E-A947-70E740481C1C}">
              <a14:useLocalDpi xmlns:a14="http://schemas.microsoft.com/office/drawing/2010/main"/>
            </a:ext>
          </a:extLst>
        </a:blip>
        <a:srcRect/>
        <a:stretch/>
      </xdr:blipFill>
      <xdr:spPr>
        <a:xfrm>
          <a:off x="5063937" y="10318897"/>
          <a:ext cx="1193725" cy="1271766"/>
        </a:xfrm>
        <a:prstGeom prst="rect">
          <a:avLst/>
        </a:prstGeom>
      </xdr:spPr>
    </xdr:pic>
    <xdr:clientData/>
  </xdr:twoCellAnchor>
  <xdr:twoCellAnchor editAs="absolute">
    <xdr:from>
      <xdr:col>5</xdr:col>
      <xdr:colOff>905061</xdr:colOff>
      <xdr:row>31</xdr:row>
      <xdr:rowOff>156507</xdr:rowOff>
    </xdr:from>
    <xdr:to>
      <xdr:col>8</xdr:col>
      <xdr:colOff>223160</xdr:colOff>
      <xdr:row>37</xdr:row>
      <xdr:rowOff>83007</xdr:rowOff>
    </xdr:to>
    <xdr:pic>
      <xdr:nvPicPr>
        <xdr:cNvPr id="82" name="図 81">
          <a:extLst>
            <a:ext uri="{FF2B5EF4-FFF2-40B4-BE49-F238E27FC236}">
              <a16:creationId xmlns:a16="http://schemas.microsoft.com/office/drawing/2014/main" id="{00000000-0008-0000-0000-000052000000}"/>
            </a:ext>
          </a:extLst>
        </xdr:cNvPr>
        <xdr:cNvPicPr>
          <a:picLocks noChangeAspect="1"/>
        </xdr:cNvPicPr>
      </xdr:nvPicPr>
      <xdr:blipFill rotWithShape="1">
        <a:blip xmlns:r="http://schemas.openxmlformats.org/officeDocument/2006/relationships" r:embed="rId6" cstate="hqprint">
          <a:extLst>
            <a:ext uri="{28A0092B-C50C-407E-A947-70E740481C1C}">
              <a14:useLocalDpi xmlns:a14="http://schemas.microsoft.com/office/drawing/2010/main"/>
            </a:ext>
          </a:extLst>
        </a:blip>
        <a:srcRect/>
        <a:stretch/>
      </xdr:blipFill>
      <xdr:spPr>
        <a:xfrm>
          <a:off x="5063937" y="8247154"/>
          <a:ext cx="1817953" cy="1271206"/>
        </a:xfrm>
        <a:prstGeom prst="rect">
          <a:avLst/>
        </a:prstGeom>
      </xdr:spPr>
    </xdr:pic>
    <xdr:clientData/>
  </xdr:twoCellAnchor>
  <xdr:twoCellAnchor editAs="absolute">
    <xdr:from>
      <xdr:col>8</xdr:col>
      <xdr:colOff>134473</xdr:colOff>
      <xdr:row>34</xdr:row>
      <xdr:rowOff>79401</xdr:rowOff>
    </xdr:from>
    <xdr:to>
      <xdr:col>11</xdr:col>
      <xdr:colOff>476250</xdr:colOff>
      <xdr:row>38</xdr:row>
      <xdr:rowOff>74366</xdr:rowOff>
    </xdr:to>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6856402" y="8937651"/>
          <a:ext cx="1906598" cy="811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latin typeface="メイリオ" panose="020B0604030504040204" pitchFamily="50" charset="-128"/>
              <a:ea typeface="メイリオ" panose="020B0604030504040204" pitchFamily="50" charset="-128"/>
            </a:rPr>
            <a:t>手は腰に置いても、</a:t>
          </a:r>
          <a:endParaRPr kumimoji="1" lang="en-US" altLang="ja-JP" sz="1000">
            <a:solidFill>
              <a:srgbClr val="FF0000"/>
            </a:solidFill>
            <a:latin typeface="メイリオ" panose="020B0604030504040204" pitchFamily="50" charset="-128"/>
            <a:ea typeface="メイリオ" panose="020B0604030504040204" pitchFamily="50" charset="-128"/>
          </a:endParaRPr>
        </a:p>
        <a:p>
          <a:r>
            <a:rPr kumimoji="1" lang="ja-JP" altLang="en-US" sz="1000">
              <a:solidFill>
                <a:srgbClr val="FF0000"/>
              </a:solidFill>
              <a:latin typeface="メイリオ" panose="020B0604030504040204" pitchFamily="50" charset="-128"/>
              <a:ea typeface="メイリオ" panose="020B0604030504040204" pitchFamily="50" charset="-128"/>
            </a:rPr>
            <a:t>広げても自由</a:t>
          </a:r>
        </a:p>
      </xdr:txBody>
    </xdr:sp>
    <xdr:clientData/>
  </xdr:twoCellAnchor>
  <xdr:twoCellAnchor>
    <xdr:from>
      <xdr:col>7</xdr:col>
      <xdr:colOff>317063</xdr:colOff>
      <xdr:row>33</xdr:row>
      <xdr:rowOff>92065</xdr:rowOff>
    </xdr:from>
    <xdr:to>
      <xdr:col>8</xdr:col>
      <xdr:colOff>140911</xdr:colOff>
      <xdr:row>34</xdr:row>
      <xdr:rowOff>138715</xdr:rowOff>
    </xdr:to>
    <xdr:sp macro="" textlink="">
      <xdr:nvSpPr>
        <xdr:cNvPr id="84" name="楕円 83">
          <a:extLst>
            <a:ext uri="{FF2B5EF4-FFF2-40B4-BE49-F238E27FC236}">
              <a16:creationId xmlns:a16="http://schemas.microsoft.com/office/drawing/2014/main" id="{00000000-0008-0000-0000-000054000000}"/>
            </a:ext>
          </a:extLst>
        </xdr:cNvPr>
        <xdr:cNvSpPr/>
      </xdr:nvSpPr>
      <xdr:spPr>
        <a:xfrm>
          <a:off x="6669824" y="8656282"/>
          <a:ext cx="180000" cy="1791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324969</xdr:colOff>
      <xdr:row>69</xdr:row>
      <xdr:rowOff>145678</xdr:rowOff>
    </xdr:from>
    <xdr:to>
      <xdr:col>4</xdr:col>
      <xdr:colOff>485237</xdr:colOff>
      <xdr:row>71</xdr:row>
      <xdr:rowOff>33619</xdr:rowOff>
    </xdr:to>
    <xdr:pic>
      <xdr:nvPicPr>
        <xdr:cNvPr id="70" name="図 69">
          <a:extLst>
            <a:ext uri="{FF2B5EF4-FFF2-40B4-BE49-F238E27FC236}">
              <a16:creationId xmlns:a16="http://schemas.microsoft.com/office/drawing/2014/main" id="{00000000-0008-0000-0000-000046000000}"/>
            </a:ext>
          </a:extLst>
        </xdr:cNvPr>
        <xdr:cNvPicPr>
          <a:picLocks noChangeAspect="1"/>
        </xdr:cNvPicPr>
      </xdr:nvPicPr>
      <xdr:blipFill rotWithShape="1">
        <a:blip xmlns:r="http://schemas.openxmlformats.org/officeDocument/2006/relationships" r:embed="rId7"/>
        <a:srcRect b="80248"/>
        <a:stretch/>
      </xdr:blipFill>
      <xdr:spPr>
        <a:xfrm>
          <a:off x="647991" y="17133308"/>
          <a:ext cx="3291094" cy="3931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309557</xdr:colOff>
      <xdr:row>0</xdr:row>
      <xdr:rowOff>33618</xdr:rowOff>
    </xdr:from>
    <xdr:to>
      <xdr:col>2</xdr:col>
      <xdr:colOff>3607472</xdr:colOff>
      <xdr:row>1</xdr:row>
      <xdr:rowOff>44824</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b="80248"/>
        <a:stretch/>
      </xdr:blipFill>
      <xdr:spPr>
        <a:xfrm>
          <a:off x="6834182" y="33618"/>
          <a:ext cx="3297915" cy="401731"/>
        </a:xfrm>
        <a:prstGeom prst="rect">
          <a:avLst/>
        </a:prstGeom>
      </xdr:spPr>
    </xdr:pic>
    <xdr:clientData/>
  </xdr:twoCellAnchor>
  <xdr:twoCellAnchor>
    <xdr:from>
      <xdr:col>0</xdr:col>
      <xdr:colOff>54431</xdr:colOff>
      <xdr:row>0</xdr:row>
      <xdr:rowOff>40820</xdr:rowOff>
    </xdr:from>
    <xdr:to>
      <xdr:col>2</xdr:col>
      <xdr:colOff>0</xdr:colOff>
      <xdr:row>0</xdr:row>
      <xdr:rowOff>394606</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54431" y="40820"/>
          <a:ext cx="6470194" cy="35378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メイリオ" panose="020B0604030504040204" pitchFamily="50" charset="-128"/>
              <a:ea typeface="メイリオ" panose="020B0604030504040204" pitchFamily="50" charset="-128"/>
            </a:rPr>
            <a:t>レーダーチャートの典型的なパターン</a:t>
          </a:r>
        </a:p>
      </xdr:txBody>
    </xdr:sp>
    <xdr:clientData/>
  </xdr:twoCellAnchor>
  <xdr:twoCellAnchor editAs="absolute">
    <xdr:from>
      <xdr:col>1</xdr:col>
      <xdr:colOff>3473823</xdr:colOff>
      <xdr:row>1</xdr:row>
      <xdr:rowOff>171290</xdr:rowOff>
    </xdr:from>
    <xdr:to>
      <xdr:col>5</xdr:col>
      <xdr:colOff>605117</xdr:colOff>
      <xdr:row>5</xdr:row>
      <xdr:rowOff>56030</xdr:rowOff>
    </xdr:to>
    <xdr:graphicFrame macro="">
      <xdr:nvGraphicFramePr>
        <xdr:cNvPr id="10" name="グラフ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3473823</xdr:colOff>
      <xdr:row>6</xdr:row>
      <xdr:rowOff>0</xdr:rowOff>
    </xdr:from>
    <xdr:to>
      <xdr:col>5</xdr:col>
      <xdr:colOff>624167</xdr:colOff>
      <xdr:row>9</xdr:row>
      <xdr:rowOff>129669</xdr:rowOff>
    </xdr:to>
    <xdr:graphicFrame macro="">
      <xdr:nvGraphicFramePr>
        <xdr:cNvPr id="12" name="グラフ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3473823</xdr:colOff>
      <xdr:row>10</xdr:row>
      <xdr:rowOff>0</xdr:rowOff>
    </xdr:from>
    <xdr:to>
      <xdr:col>5</xdr:col>
      <xdr:colOff>624167</xdr:colOff>
      <xdr:row>13</xdr:row>
      <xdr:rowOff>129669</xdr:rowOff>
    </xdr:to>
    <xdr:graphicFrame macro="">
      <xdr:nvGraphicFramePr>
        <xdr:cNvPr id="13" name="グラフ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3473823</xdr:colOff>
      <xdr:row>14</xdr:row>
      <xdr:rowOff>0</xdr:rowOff>
    </xdr:from>
    <xdr:to>
      <xdr:col>5</xdr:col>
      <xdr:colOff>624167</xdr:colOff>
      <xdr:row>17</xdr:row>
      <xdr:rowOff>129669</xdr:rowOff>
    </xdr:to>
    <xdr:graphicFrame macro="">
      <xdr:nvGraphicFramePr>
        <xdr:cNvPr id="14" name="グラフ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xdr:col>
      <xdr:colOff>3473823</xdr:colOff>
      <xdr:row>18</xdr:row>
      <xdr:rowOff>0</xdr:rowOff>
    </xdr:from>
    <xdr:to>
      <xdr:col>5</xdr:col>
      <xdr:colOff>624167</xdr:colOff>
      <xdr:row>21</xdr:row>
      <xdr:rowOff>129668</xdr:rowOff>
    </xdr:to>
    <xdr:graphicFrame macro="">
      <xdr:nvGraphicFramePr>
        <xdr:cNvPr id="15" name="グラフ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13607</xdr:colOff>
      <xdr:row>9</xdr:row>
      <xdr:rowOff>0</xdr:rowOff>
    </xdr:from>
    <xdr:to>
      <xdr:col>13</xdr:col>
      <xdr:colOff>9525</xdr:colOff>
      <xdr:row>18</xdr:row>
      <xdr:rowOff>13607</xdr:rowOff>
    </xdr:to>
    <xdr:cxnSp macro="">
      <xdr:nvCxnSpPr>
        <xdr:cNvPr id="4" name="直線コネクタ 3">
          <a:extLst>
            <a:ext uri="{FF2B5EF4-FFF2-40B4-BE49-F238E27FC236}">
              <a16:creationId xmlns:a16="http://schemas.microsoft.com/office/drawing/2014/main" id="{00000000-0008-0000-0200-000004000000}"/>
            </a:ext>
          </a:extLst>
        </xdr:cNvPr>
        <xdr:cNvCxnSpPr/>
      </xdr:nvCxnSpPr>
      <xdr:spPr>
        <a:xfrm flipH="1">
          <a:off x="6719207" y="2228850"/>
          <a:ext cx="3501118" cy="20519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13607</xdr:colOff>
      <xdr:row>9</xdr:row>
      <xdr:rowOff>27214</xdr:rowOff>
    </xdr:from>
    <xdr:to>
      <xdr:col>13</xdr:col>
      <xdr:colOff>0</xdr:colOff>
      <xdr:row>18</xdr:row>
      <xdr:rowOff>13607</xdr:rowOff>
    </xdr:to>
    <xdr:cxnSp macro="">
      <xdr:nvCxnSpPr>
        <xdr:cNvPr id="5" name="直線コネクタ 4">
          <a:extLst>
            <a:ext uri="{FF2B5EF4-FFF2-40B4-BE49-F238E27FC236}">
              <a16:creationId xmlns:a16="http://schemas.microsoft.com/office/drawing/2014/main" id="{00000000-0008-0000-0200-000005000000}"/>
            </a:ext>
          </a:extLst>
        </xdr:cNvPr>
        <xdr:cNvCxnSpPr/>
      </xdr:nvCxnSpPr>
      <xdr:spPr>
        <a:xfrm>
          <a:off x="6681107" y="2231571"/>
          <a:ext cx="3388179" cy="2041072"/>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editAs="absolute">
    <xdr:from>
      <xdr:col>6</xdr:col>
      <xdr:colOff>565028</xdr:colOff>
      <xdr:row>0</xdr:row>
      <xdr:rowOff>0</xdr:rowOff>
    </xdr:from>
    <xdr:to>
      <xdr:col>18</xdr:col>
      <xdr:colOff>296446</xdr:colOff>
      <xdr:row>19</xdr:row>
      <xdr:rowOff>74438</xdr:rowOff>
    </xdr:to>
    <xdr:sp macro="" textlink="" fLocksText="0">
      <xdr:nvSpPr>
        <xdr:cNvPr id="2" name="正方形/長方形 1">
          <a:extLst>
            <a:ext uri="{FF2B5EF4-FFF2-40B4-BE49-F238E27FC236}">
              <a16:creationId xmlns:a16="http://schemas.microsoft.com/office/drawing/2014/main" id="{00000000-0008-0000-0200-000002000000}"/>
            </a:ext>
          </a:extLst>
        </xdr:cNvPr>
        <xdr:cNvSpPr/>
      </xdr:nvSpPr>
      <xdr:spPr>
        <a:xfrm>
          <a:off x="5899028" y="0"/>
          <a:ext cx="8037218" cy="45702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sheetPr>
  <dimension ref="A1:AP81"/>
  <sheetViews>
    <sheetView tabSelected="1" view="pageBreakPreview" zoomScale="70" zoomScaleNormal="70" zoomScaleSheetLayoutView="70" workbookViewId="0">
      <selection activeCell="D44" sqref="D44"/>
    </sheetView>
  </sheetViews>
  <sheetFormatPr defaultColWidth="9" defaultRowHeight="19.5"/>
  <cols>
    <col min="1" max="1" width="4.25" style="1" customWidth="1"/>
    <col min="2" max="2" width="28.625" style="1" customWidth="1"/>
    <col min="3" max="3" width="3.625" style="1" bestFit="1" customWidth="1"/>
    <col min="4" max="4" width="8.875" style="41" customWidth="1"/>
    <col min="5" max="5" width="9.375" style="1" bestFit="1" customWidth="1"/>
    <col min="6" max="6" width="13" style="1" customWidth="1"/>
    <col min="7" max="7" width="15.625" style="1" customWidth="1"/>
    <col min="8" max="10" width="4.625" style="1" customWidth="1"/>
    <col min="11" max="11" width="11.25" style="1" customWidth="1"/>
    <col min="12" max="12" width="20.375" style="1" bestFit="1" customWidth="1"/>
    <col min="13" max="26" width="11.25" style="1" customWidth="1"/>
    <col min="27" max="31" width="11.875" style="61" customWidth="1"/>
    <col min="32" max="37" width="4.5" style="1" customWidth="1"/>
    <col min="38" max="38" width="7.625" style="17" customWidth="1"/>
    <col min="39" max="40" width="3.625" style="1" customWidth="1"/>
    <col min="41" max="41" width="13.625" style="1" customWidth="1"/>
    <col min="42" max="42" width="7.625" style="1" customWidth="1"/>
    <col min="43" max="16384" width="9" style="1"/>
  </cols>
  <sheetData>
    <row r="1" spans="1:42" s="7" customFormat="1" ht="29.25" customHeight="1" thickBot="1">
      <c r="A1" s="162" t="s">
        <v>0</v>
      </c>
      <c r="B1" s="163"/>
      <c r="C1" s="163"/>
      <c r="D1" s="163"/>
      <c r="E1" s="163"/>
      <c r="F1" s="163"/>
      <c r="G1" s="163"/>
      <c r="H1" s="163"/>
      <c r="I1" s="163"/>
      <c r="J1" s="163"/>
      <c r="K1" s="164"/>
      <c r="L1" s="57"/>
      <c r="M1" s="57"/>
      <c r="N1" s="57"/>
      <c r="O1" s="57"/>
      <c r="P1" s="57"/>
      <c r="Q1" s="57"/>
      <c r="R1" s="57"/>
      <c r="S1" s="57"/>
      <c r="T1" s="57"/>
      <c r="U1" s="57"/>
      <c r="V1" s="57"/>
      <c r="W1" s="57"/>
      <c r="X1" s="57"/>
      <c r="Y1" s="57"/>
      <c r="Z1" s="57"/>
      <c r="AA1" s="59"/>
      <c r="AB1" s="59"/>
      <c r="AC1" s="59"/>
      <c r="AD1" s="59"/>
      <c r="AE1" s="59"/>
      <c r="AF1" s="57"/>
      <c r="AK1" s="9"/>
      <c r="AP1" s="67"/>
    </row>
    <row r="2" spans="1:42" s="7" customFormat="1" ht="29.25" customHeight="1" thickBot="1">
      <c r="B2" s="58"/>
      <c r="C2" s="58"/>
      <c r="D2" s="58"/>
      <c r="E2" s="58"/>
      <c r="F2" s="58"/>
      <c r="G2" s="58"/>
      <c r="H2" s="58"/>
      <c r="I2" s="58"/>
      <c r="J2" s="58"/>
      <c r="K2" s="58"/>
      <c r="L2" s="58"/>
      <c r="M2" s="58"/>
      <c r="N2" s="58"/>
      <c r="O2" s="58"/>
      <c r="P2" s="58"/>
      <c r="Q2" s="58"/>
      <c r="R2" s="58"/>
      <c r="S2" s="58"/>
      <c r="T2" s="58"/>
      <c r="U2" s="58"/>
      <c r="V2" s="58"/>
      <c r="W2" s="58"/>
      <c r="X2" s="58"/>
      <c r="Y2" s="58"/>
      <c r="Z2" s="58"/>
      <c r="AA2" s="60"/>
      <c r="AB2" s="60"/>
      <c r="AC2" s="60"/>
      <c r="AD2" s="60"/>
      <c r="AE2" s="60"/>
      <c r="AF2" s="58"/>
      <c r="AK2" s="9"/>
      <c r="AP2" s="67"/>
    </row>
    <row r="3" spans="1:42" s="12" customFormat="1" ht="23.25" thickBot="1">
      <c r="B3" s="10" t="s">
        <v>31</v>
      </c>
      <c r="C3" s="11"/>
      <c r="D3" s="8" t="s">
        <v>52</v>
      </c>
      <c r="E3" s="170"/>
      <c r="F3" s="171"/>
      <c r="G3" s="8" t="s">
        <v>51</v>
      </c>
      <c r="H3" s="172"/>
      <c r="I3" s="173"/>
      <c r="J3" s="8" t="s">
        <v>50</v>
      </c>
      <c r="K3" s="76"/>
      <c r="L3" s="75"/>
      <c r="M3" s="75"/>
      <c r="N3" s="75"/>
      <c r="O3" s="75"/>
      <c r="P3" s="75"/>
      <c r="Q3" s="75"/>
      <c r="R3" s="75"/>
      <c r="S3" s="75"/>
      <c r="T3" s="75"/>
      <c r="U3" s="75"/>
      <c r="V3" s="75"/>
      <c r="W3" s="75"/>
      <c r="X3" s="75"/>
      <c r="Y3" s="75"/>
      <c r="Z3" s="75"/>
      <c r="AA3" s="68"/>
      <c r="AB3" s="68"/>
      <c r="AC3" s="68"/>
      <c r="AD3" s="68"/>
      <c r="AE3" s="68"/>
      <c r="AF3" s="67"/>
      <c r="AK3" s="14"/>
      <c r="AP3" s="15"/>
    </row>
    <row r="4" spans="1:42" ht="30" customHeight="1">
      <c r="A4" s="16" t="s">
        <v>1</v>
      </c>
      <c r="C4" s="13"/>
      <c r="D4" s="14"/>
      <c r="H4" s="174">
        <f>ROUNDDOWN(H3,-1)</f>
        <v>0</v>
      </c>
      <c r="I4" s="174"/>
      <c r="AJ4" s="17"/>
      <c r="AL4" s="1"/>
    </row>
    <row r="5" spans="1:42" s="19" customFormat="1" ht="21" customHeight="1">
      <c r="A5" s="18" t="s">
        <v>34</v>
      </c>
      <c r="C5" s="45"/>
      <c r="F5" s="20"/>
      <c r="AA5" s="62"/>
      <c r="AB5" s="62"/>
      <c r="AC5" s="62"/>
      <c r="AD5" s="62"/>
      <c r="AE5" s="62"/>
      <c r="AO5" s="21"/>
    </row>
    <row r="6" spans="1:42" s="22" customFormat="1" ht="21" customHeight="1">
      <c r="B6" s="142" t="s">
        <v>91</v>
      </c>
      <c r="C6" s="142"/>
      <c r="D6" s="142"/>
      <c r="E6" s="142"/>
      <c r="F6" s="142"/>
      <c r="G6" s="142"/>
      <c r="H6" s="142"/>
      <c r="I6" s="142"/>
      <c r="J6" s="142"/>
      <c r="K6" s="142"/>
      <c r="L6" s="52"/>
      <c r="M6" s="52"/>
      <c r="N6" s="52"/>
      <c r="O6" s="52"/>
      <c r="P6" s="52"/>
      <c r="Q6" s="52"/>
      <c r="R6" s="52"/>
      <c r="S6" s="52"/>
      <c r="T6" s="52"/>
      <c r="U6" s="52"/>
      <c r="V6" s="52"/>
      <c r="W6" s="52"/>
      <c r="X6" s="52"/>
      <c r="Y6" s="52"/>
      <c r="Z6" s="52"/>
      <c r="AA6" s="63"/>
      <c r="AB6" s="63"/>
      <c r="AC6" s="63"/>
      <c r="AD6" s="63"/>
      <c r="AE6" s="63"/>
      <c r="AO6" s="51"/>
    </row>
    <row r="7" spans="1:42" ht="21" customHeight="1" thickBot="1">
      <c r="A7" s="55"/>
      <c r="B7" s="142"/>
      <c r="C7" s="142"/>
      <c r="D7" s="142"/>
      <c r="E7" s="142"/>
      <c r="F7" s="142"/>
      <c r="G7" s="142"/>
      <c r="H7" s="142"/>
      <c r="I7" s="142"/>
      <c r="J7" s="142"/>
      <c r="K7" s="142"/>
      <c r="L7" s="52"/>
      <c r="M7" s="52"/>
      <c r="N7" s="52"/>
      <c r="O7" s="52"/>
      <c r="P7" s="52"/>
      <c r="Q7" s="52"/>
      <c r="R7" s="52"/>
      <c r="S7" s="52"/>
      <c r="T7" s="52"/>
      <c r="U7" s="52"/>
      <c r="V7" s="52"/>
      <c r="W7" s="52"/>
      <c r="X7" s="52"/>
      <c r="Y7" s="52"/>
      <c r="Z7" s="52"/>
      <c r="AA7" s="63"/>
      <c r="AB7" s="63"/>
      <c r="AC7" s="63"/>
      <c r="AD7" s="63"/>
      <c r="AE7" s="63"/>
      <c r="AK7" s="17"/>
      <c r="AL7" s="1"/>
      <c r="AO7" s="51"/>
    </row>
    <row r="8" spans="1:42" ht="21" customHeight="1" thickBot="1">
      <c r="B8" s="34" t="s">
        <v>11</v>
      </c>
      <c r="C8" s="53" t="s">
        <v>4</v>
      </c>
      <c r="D8" s="46"/>
      <c r="E8" s="1" t="s">
        <v>2</v>
      </c>
      <c r="G8" s="24"/>
      <c r="AP8" s="51"/>
    </row>
    <row r="9" spans="1:42" ht="11.1" customHeight="1" thickBot="1">
      <c r="B9" s="25"/>
      <c r="D9" s="47"/>
      <c r="G9" s="24"/>
      <c r="AP9" s="139"/>
    </row>
    <row r="10" spans="1:42" ht="21" customHeight="1" thickBot="1">
      <c r="B10" s="34" t="s">
        <v>12</v>
      </c>
      <c r="C10" s="53" t="s">
        <v>4</v>
      </c>
      <c r="D10" s="46"/>
      <c r="E10" s="1" t="s">
        <v>2</v>
      </c>
      <c r="G10" s="24"/>
      <c r="AP10" s="139"/>
    </row>
    <row r="11" spans="1:42" ht="11.1" customHeight="1" thickBot="1">
      <c r="B11" s="25"/>
      <c r="D11" s="47"/>
      <c r="AP11" s="139"/>
    </row>
    <row r="12" spans="1:42" ht="21" customHeight="1" thickBot="1">
      <c r="B12" s="26" t="s">
        <v>3</v>
      </c>
      <c r="D12" s="50" t="str">
        <f>IF(D10="","",IF(E12="","",IF(E12&lt;'評　価'!C2,1,IF(E12&lt;'評　価'!D2,2,IF(E12&lt;'評　価'!E2,3,IF(E12&lt;'評　価'!F2,4,5))))))</f>
        <v/>
      </c>
      <c r="E12" s="28" t="e">
        <f>IF(D8&gt;D10,D8/K3,D10/K3)</f>
        <v>#DIV/0!</v>
      </c>
      <c r="F12" s="28"/>
      <c r="AP12" s="139"/>
    </row>
    <row r="13" spans="1:42" ht="11.1" customHeight="1">
      <c r="B13" s="26"/>
      <c r="D13" s="56"/>
      <c r="E13" s="28"/>
      <c r="F13" s="28"/>
      <c r="AP13" s="51"/>
    </row>
    <row r="14" spans="1:42" s="19" customFormat="1" ht="21" customHeight="1">
      <c r="A14" s="29" t="s">
        <v>35</v>
      </c>
      <c r="C14" s="45"/>
      <c r="F14" s="30"/>
      <c r="AA14" s="62"/>
      <c r="AB14" s="62"/>
      <c r="AC14" s="62"/>
      <c r="AD14" s="62"/>
      <c r="AE14" s="62"/>
      <c r="AO14" s="51"/>
    </row>
    <row r="15" spans="1:42" s="22" customFormat="1" ht="21" customHeight="1">
      <c r="B15" s="142" t="s">
        <v>19</v>
      </c>
      <c r="C15" s="142"/>
      <c r="D15" s="142"/>
      <c r="E15" s="142"/>
      <c r="F15" s="142"/>
      <c r="G15" s="142"/>
      <c r="H15" s="142"/>
      <c r="I15" s="142"/>
      <c r="J15" s="142"/>
      <c r="K15" s="142"/>
      <c r="L15" s="70"/>
      <c r="M15" s="70"/>
      <c r="N15" s="70"/>
      <c r="O15" s="70"/>
      <c r="P15" s="70"/>
      <c r="Q15" s="70"/>
      <c r="R15" s="70"/>
      <c r="S15" s="70"/>
      <c r="T15" s="70"/>
      <c r="U15" s="70"/>
      <c r="V15" s="70"/>
      <c r="W15" s="70"/>
      <c r="X15" s="70"/>
      <c r="Y15" s="70"/>
      <c r="Z15" s="70"/>
      <c r="AA15" s="64"/>
      <c r="AB15" s="64"/>
      <c r="AC15" s="64"/>
      <c r="AD15" s="64"/>
      <c r="AE15" s="64"/>
      <c r="AF15" s="52"/>
      <c r="AP15" s="139"/>
    </row>
    <row r="16" spans="1:42" s="22" customFormat="1" ht="21" customHeight="1" thickBot="1">
      <c r="B16" s="142"/>
      <c r="C16" s="142"/>
      <c r="D16" s="142"/>
      <c r="E16" s="142"/>
      <c r="F16" s="142"/>
      <c r="G16" s="142"/>
      <c r="H16" s="142"/>
      <c r="I16" s="142"/>
      <c r="J16" s="142"/>
      <c r="K16" s="142"/>
      <c r="L16" s="70"/>
      <c r="M16" s="70"/>
      <c r="N16" s="70"/>
      <c r="O16" s="70"/>
      <c r="P16" s="70"/>
      <c r="Q16" s="70"/>
      <c r="R16" s="70"/>
      <c r="S16" s="70"/>
      <c r="T16" s="70"/>
      <c r="U16" s="70"/>
      <c r="V16" s="70"/>
      <c r="W16" s="70"/>
      <c r="X16" s="70"/>
      <c r="Y16" s="70"/>
      <c r="Z16" s="70"/>
      <c r="AA16" s="64"/>
      <c r="AB16" s="64"/>
      <c r="AC16" s="64"/>
      <c r="AD16" s="64"/>
      <c r="AE16" s="64"/>
      <c r="AF16" s="52"/>
      <c r="AP16" s="139"/>
    </row>
    <row r="17" spans="1:42" ht="21" customHeight="1" thickBot="1">
      <c r="B17" s="34" t="s">
        <v>8</v>
      </c>
      <c r="C17" s="53" t="s">
        <v>4</v>
      </c>
      <c r="D17" s="46"/>
      <c r="E17" s="1" t="s">
        <v>5</v>
      </c>
      <c r="G17" s="31"/>
      <c r="I17" s="32"/>
      <c r="AP17" s="139"/>
    </row>
    <row r="18" spans="1:42" ht="11.1" customHeight="1" thickBot="1">
      <c r="B18" s="23"/>
      <c r="G18" s="31"/>
      <c r="AP18" s="139"/>
    </row>
    <row r="19" spans="1:42" ht="21" customHeight="1" thickBot="1">
      <c r="B19" s="26" t="s">
        <v>3</v>
      </c>
      <c r="D19" s="27" t="str">
        <f>IF(D17="","",IF(D17&lt;'評　価'!C4,1,IF(D17&lt;'評　価'!D4,2,IF(D17&lt;'評　価'!E4,3,IF(D17&lt;'評　価'!F4,4,5)))))</f>
        <v/>
      </c>
      <c r="G19" s="31"/>
      <c r="AP19" s="139"/>
    </row>
    <row r="20" spans="1:42" ht="42.95" customHeight="1">
      <c r="B20" s="23"/>
    </row>
    <row r="21" spans="1:42" s="19" customFormat="1" ht="21" customHeight="1">
      <c r="A21" s="29" t="s">
        <v>36</v>
      </c>
      <c r="C21" s="45"/>
      <c r="AA21" s="62"/>
      <c r="AB21" s="62"/>
      <c r="AC21" s="62"/>
      <c r="AD21" s="62"/>
      <c r="AE21" s="62"/>
    </row>
    <row r="22" spans="1:42" s="22" customFormat="1" ht="21" customHeight="1">
      <c r="B22" s="142" t="s">
        <v>22</v>
      </c>
      <c r="C22" s="142"/>
      <c r="D22" s="142"/>
      <c r="E22" s="142"/>
      <c r="F22" s="142"/>
      <c r="G22" s="142"/>
      <c r="H22" s="142"/>
      <c r="I22" s="142"/>
      <c r="J22" s="142"/>
      <c r="K22" s="142"/>
      <c r="L22" s="70"/>
      <c r="M22" s="70"/>
      <c r="N22" s="70"/>
      <c r="O22" s="70"/>
      <c r="P22" s="70"/>
      <c r="Q22" s="70"/>
      <c r="R22" s="70"/>
      <c r="S22" s="70"/>
      <c r="T22" s="70"/>
      <c r="U22" s="70"/>
      <c r="V22" s="70"/>
      <c r="W22" s="70"/>
      <c r="X22" s="70"/>
      <c r="Y22" s="70"/>
      <c r="Z22" s="70"/>
      <c r="AA22" s="64"/>
      <c r="AB22" s="64"/>
      <c r="AC22" s="64"/>
      <c r="AD22" s="64"/>
      <c r="AE22" s="64"/>
      <c r="AF22" s="52"/>
    </row>
    <row r="23" spans="1:42" s="22" customFormat="1" ht="21" customHeight="1" thickBot="1">
      <c r="B23" s="142"/>
      <c r="C23" s="142"/>
      <c r="D23" s="142"/>
      <c r="E23" s="142"/>
      <c r="F23" s="142"/>
      <c r="G23" s="142"/>
      <c r="H23" s="142"/>
      <c r="I23" s="142"/>
      <c r="J23" s="142"/>
      <c r="K23" s="142"/>
      <c r="L23" s="70"/>
      <c r="M23" s="70"/>
      <c r="N23" s="70"/>
      <c r="O23" s="70"/>
      <c r="P23" s="70"/>
      <c r="Q23" s="70"/>
      <c r="R23" s="70"/>
      <c r="S23" s="70"/>
      <c r="T23" s="70"/>
      <c r="U23" s="70"/>
      <c r="V23" s="70"/>
      <c r="W23" s="70"/>
      <c r="X23" s="70"/>
      <c r="Y23" s="70"/>
      <c r="Z23" s="70"/>
      <c r="AA23" s="64"/>
      <c r="AB23" s="64"/>
      <c r="AC23" s="64"/>
      <c r="AD23" s="64"/>
      <c r="AE23" s="64"/>
      <c r="AF23" s="52"/>
    </row>
    <row r="24" spans="1:42" ht="21" customHeight="1" thickBot="1">
      <c r="B24" s="34" t="s">
        <v>15</v>
      </c>
      <c r="C24" s="53" t="s">
        <v>4</v>
      </c>
      <c r="D24" s="46"/>
      <c r="E24" s="1" t="s">
        <v>2</v>
      </c>
      <c r="G24" s="32"/>
    </row>
    <row r="25" spans="1:42" ht="11.1" customHeight="1" thickBot="1">
      <c r="B25" s="34"/>
      <c r="C25" s="53"/>
      <c r="D25" s="47"/>
      <c r="G25" s="32"/>
    </row>
    <row r="26" spans="1:42" ht="21" customHeight="1" thickBot="1">
      <c r="B26" s="34" t="s">
        <v>16</v>
      </c>
      <c r="C26" s="53" t="s">
        <v>4</v>
      </c>
      <c r="D26" s="46"/>
      <c r="E26" s="1" t="s">
        <v>2</v>
      </c>
      <c r="G26" s="32"/>
    </row>
    <row r="27" spans="1:42" ht="11.1" customHeight="1" thickBot="1">
      <c r="B27" s="23"/>
      <c r="D27" s="47"/>
    </row>
    <row r="28" spans="1:42" ht="21" customHeight="1" thickBot="1">
      <c r="B28" s="26" t="s">
        <v>3</v>
      </c>
      <c r="D28" s="27" t="str">
        <f>IF(E28="","",IF(E28&lt;'評　価'!C6,1,IF(E28&lt;'評　価'!D6,2,IF(E28&lt;'評　価'!E6,3,IF(E28&lt;'評　価'!F6,4,5)))))</f>
        <v/>
      </c>
      <c r="E28" s="35" t="str">
        <f>IF(D26="","",IF(D24&gt;D26,D24,D26))</f>
        <v/>
      </c>
      <c r="F28" s="35"/>
    </row>
    <row r="29" spans="1:42" s="37" customFormat="1" ht="18" customHeight="1">
      <c r="B29" s="23"/>
      <c r="C29" s="1"/>
      <c r="D29" s="47"/>
      <c r="E29" s="1"/>
      <c r="F29" s="1"/>
      <c r="G29" s="1"/>
      <c r="H29" s="1"/>
      <c r="I29" s="1"/>
      <c r="J29" s="1"/>
      <c r="K29" s="1"/>
      <c r="L29" s="1"/>
      <c r="M29" s="1"/>
      <c r="N29" s="1"/>
      <c r="O29" s="1"/>
      <c r="P29" s="1"/>
      <c r="Q29" s="1"/>
      <c r="R29" s="1"/>
      <c r="S29" s="1"/>
      <c r="T29" s="1"/>
      <c r="U29" s="1"/>
      <c r="V29" s="1"/>
      <c r="W29" s="1"/>
      <c r="X29" s="1"/>
      <c r="Y29" s="1"/>
      <c r="Z29" s="1"/>
      <c r="AA29" s="61"/>
      <c r="AB29" s="61"/>
      <c r="AC29" s="61"/>
      <c r="AD29" s="61"/>
      <c r="AE29" s="61"/>
      <c r="AF29" s="1"/>
      <c r="AI29" s="1"/>
      <c r="AJ29" s="1"/>
      <c r="AK29" s="1"/>
      <c r="AL29" s="17"/>
      <c r="AM29" s="1"/>
      <c r="AN29" s="1"/>
      <c r="AO29" s="1"/>
    </row>
    <row r="30" spans="1:42" s="19" customFormat="1" ht="21" customHeight="1">
      <c r="A30" s="29" t="s">
        <v>37</v>
      </c>
      <c r="B30" s="36"/>
      <c r="C30" s="48"/>
      <c r="D30" s="36"/>
      <c r="E30" s="36"/>
      <c r="F30" s="36"/>
      <c r="G30" s="36"/>
      <c r="H30" s="36"/>
      <c r="I30" s="36"/>
      <c r="J30" s="36"/>
      <c r="K30" s="36"/>
      <c r="L30" s="36"/>
      <c r="M30" s="36"/>
      <c r="N30" s="36"/>
      <c r="O30" s="36"/>
      <c r="P30" s="36"/>
      <c r="Q30" s="36"/>
      <c r="R30" s="36"/>
      <c r="S30" s="36"/>
      <c r="T30" s="36"/>
      <c r="U30" s="36"/>
      <c r="V30" s="36"/>
      <c r="W30" s="36"/>
      <c r="X30" s="36"/>
      <c r="Y30" s="36"/>
      <c r="Z30" s="36"/>
      <c r="AA30" s="65"/>
      <c r="AB30" s="65"/>
      <c r="AC30" s="65"/>
      <c r="AD30" s="65"/>
      <c r="AE30" s="65"/>
      <c r="AH30" s="37"/>
      <c r="AI30" s="37"/>
      <c r="AJ30" s="37"/>
      <c r="AK30" s="38"/>
      <c r="AL30" s="37"/>
      <c r="AM30" s="37"/>
      <c r="AN30" s="37"/>
    </row>
    <row r="31" spans="1:42" s="22" customFormat="1" ht="21" customHeight="1">
      <c r="B31" s="142" t="s">
        <v>24</v>
      </c>
      <c r="C31" s="142"/>
      <c r="D31" s="142"/>
      <c r="E31" s="142"/>
      <c r="F31" s="142"/>
      <c r="G31" s="142"/>
      <c r="H31" s="142"/>
      <c r="I31" s="142"/>
      <c r="J31" s="142"/>
      <c r="K31" s="142"/>
      <c r="L31" s="70"/>
      <c r="M31" s="70"/>
      <c r="N31" s="70"/>
      <c r="O31" s="70"/>
      <c r="P31" s="70"/>
      <c r="Q31" s="70"/>
      <c r="R31" s="70"/>
      <c r="S31" s="70"/>
      <c r="T31" s="70"/>
      <c r="U31" s="70"/>
      <c r="V31" s="70"/>
      <c r="W31" s="70"/>
      <c r="X31" s="70"/>
      <c r="Y31" s="70"/>
      <c r="Z31" s="70"/>
      <c r="AA31" s="64"/>
      <c r="AB31" s="64"/>
      <c r="AC31" s="64"/>
      <c r="AD31" s="64"/>
      <c r="AE31" s="64"/>
      <c r="AF31" s="52"/>
      <c r="AI31" s="19"/>
      <c r="AJ31" s="19"/>
      <c r="AK31" s="19"/>
      <c r="AL31" s="33"/>
      <c r="AM31" s="19"/>
      <c r="AN31" s="19"/>
      <c r="AO31" s="19"/>
    </row>
    <row r="32" spans="1:42" s="22" customFormat="1" ht="21" customHeight="1" thickBot="1">
      <c r="B32" s="142"/>
      <c r="C32" s="142"/>
      <c r="D32" s="142"/>
      <c r="E32" s="142"/>
      <c r="F32" s="142"/>
      <c r="G32" s="142"/>
      <c r="H32" s="142"/>
      <c r="I32" s="142"/>
      <c r="J32" s="142"/>
      <c r="K32" s="142"/>
      <c r="L32" s="70"/>
      <c r="M32" s="70"/>
      <c r="N32" s="70"/>
      <c r="O32" s="70"/>
      <c r="P32" s="70"/>
      <c r="Q32" s="70"/>
      <c r="R32" s="70"/>
      <c r="S32" s="70"/>
      <c r="T32" s="70"/>
      <c r="U32" s="70"/>
      <c r="V32" s="70"/>
      <c r="W32" s="70"/>
      <c r="X32" s="70"/>
      <c r="Y32" s="70"/>
      <c r="Z32" s="70"/>
      <c r="AA32" s="64"/>
      <c r="AB32" s="64"/>
      <c r="AC32" s="64"/>
      <c r="AD32" s="64"/>
      <c r="AE32" s="64"/>
      <c r="AF32" s="52"/>
      <c r="AI32" s="19"/>
      <c r="AJ32" s="19"/>
      <c r="AK32" s="19"/>
      <c r="AL32" s="33"/>
      <c r="AM32" s="19"/>
      <c r="AN32" s="19"/>
      <c r="AO32" s="19"/>
    </row>
    <row r="33" spans="1:41" ht="21" customHeight="1" thickBot="1">
      <c r="B33" s="34" t="s">
        <v>17</v>
      </c>
      <c r="C33" s="53" t="s">
        <v>4</v>
      </c>
      <c r="D33" s="46"/>
      <c r="E33" s="1" t="s">
        <v>6</v>
      </c>
      <c r="G33" s="32"/>
      <c r="AI33" s="22"/>
      <c r="AJ33" s="22"/>
      <c r="AK33" s="22"/>
      <c r="AL33" s="33"/>
      <c r="AM33" s="22"/>
      <c r="AN33" s="22"/>
      <c r="AO33" s="22"/>
    </row>
    <row r="34" spans="1:41" ht="11.1" customHeight="1" thickBot="1">
      <c r="B34" s="34"/>
      <c r="C34" s="53"/>
      <c r="D34" s="47"/>
    </row>
    <row r="35" spans="1:41" ht="21" customHeight="1" thickBot="1">
      <c r="B35" s="34" t="s">
        <v>18</v>
      </c>
      <c r="C35" s="53" t="s">
        <v>4</v>
      </c>
      <c r="D35" s="46"/>
      <c r="E35" s="1" t="s">
        <v>6</v>
      </c>
      <c r="G35" s="32"/>
    </row>
    <row r="36" spans="1:41" ht="11.1" customHeight="1" thickBot="1">
      <c r="B36" s="23"/>
      <c r="D36" s="47"/>
    </row>
    <row r="37" spans="1:41" ht="21" customHeight="1" thickBot="1">
      <c r="B37" s="26" t="s">
        <v>3</v>
      </c>
      <c r="D37" s="27" t="str">
        <f>IF(D35="","",IF(E37="","",IF(E37&lt;'評　価'!C8,1,IF(E37&lt;'評　価'!D8,2,IF(E37&lt;'評　価'!E8,3,IF(E37&lt;'評　価'!F8,4,5))))))</f>
        <v/>
      </c>
      <c r="E37" s="35">
        <f>IF(D33&gt;D35,D33,D35)</f>
        <v>0</v>
      </c>
      <c r="F37" s="35"/>
    </row>
    <row r="38" spans="1:41" ht="11.1" customHeight="1">
      <c r="B38" s="26"/>
      <c r="D38" s="47"/>
      <c r="E38" s="35"/>
      <c r="F38" s="35"/>
    </row>
    <row r="39" spans="1:41" s="19" customFormat="1" ht="21" customHeight="1">
      <c r="A39" s="29" t="s">
        <v>38</v>
      </c>
      <c r="B39" s="29"/>
      <c r="D39" s="45"/>
      <c r="AA39" s="62"/>
      <c r="AB39" s="62"/>
      <c r="AC39" s="62"/>
      <c r="AD39" s="62"/>
      <c r="AE39" s="62"/>
      <c r="AI39" s="1"/>
      <c r="AJ39" s="1"/>
      <c r="AK39" s="1"/>
      <c r="AL39" s="17"/>
      <c r="AM39" s="1"/>
      <c r="AN39" s="1"/>
      <c r="AO39" s="1"/>
    </row>
    <row r="40" spans="1:41" s="22" customFormat="1" ht="21" customHeight="1">
      <c r="B40" s="142" t="s">
        <v>25</v>
      </c>
      <c r="C40" s="142"/>
      <c r="D40" s="142"/>
      <c r="E40" s="142"/>
      <c r="F40" s="142"/>
      <c r="G40" s="142"/>
      <c r="H40" s="142"/>
      <c r="I40" s="142"/>
      <c r="J40" s="142"/>
      <c r="K40" s="142"/>
      <c r="L40" s="70"/>
      <c r="M40" s="70"/>
      <c r="N40" s="70"/>
      <c r="O40" s="70"/>
      <c r="P40" s="70"/>
      <c r="Q40" s="70"/>
      <c r="R40" s="70"/>
      <c r="S40" s="70"/>
      <c r="T40" s="70"/>
      <c r="U40" s="70"/>
      <c r="V40" s="70"/>
      <c r="W40" s="70"/>
      <c r="X40" s="70"/>
      <c r="Y40" s="70"/>
      <c r="Z40" s="70"/>
      <c r="AA40" s="66"/>
      <c r="AB40" s="66"/>
      <c r="AC40" s="66"/>
      <c r="AD40" s="64"/>
      <c r="AE40" s="64"/>
      <c r="AF40" s="52"/>
      <c r="AI40" s="19"/>
      <c r="AJ40" s="19"/>
      <c r="AK40" s="19"/>
      <c r="AL40" s="33"/>
      <c r="AM40" s="19"/>
      <c r="AN40" s="19"/>
      <c r="AO40" s="19"/>
    </row>
    <row r="41" spans="1:41" s="22" customFormat="1" ht="21" customHeight="1" thickBot="1">
      <c r="B41" s="142"/>
      <c r="C41" s="142"/>
      <c r="D41" s="142"/>
      <c r="E41" s="142"/>
      <c r="F41" s="142"/>
      <c r="G41" s="142"/>
      <c r="H41" s="142"/>
      <c r="I41" s="142"/>
      <c r="J41" s="142"/>
      <c r="K41" s="142"/>
      <c r="L41" s="70"/>
      <c r="M41" s="70"/>
      <c r="N41" s="70"/>
      <c r="O41" s="70"/>
      <c r="P41" s="70"/>
      <c r="Q41" s="70"/>
      <c r="R41" s="70"/>
      <c r="S41" s="70"/>
      <c r="T41" s="70"/>
      <c r="U41" s="70"/>
      <c r="V41" s="70"/>
      <c r="W41" s="70"/>
      <c r="X41" s="70"/>
      <c r="Y41" s="70"/>
      <c r="Z41" s="70"/>
      <c r="AF41" s="52"/>
      <c r="AI41" s="19"/>
      <c r="AJ41" s="19"/>
      <c r="AK41" s="19"/>
      <c r="AL41" s="33"/>
      <c r="AM41" s="19"/>
      <c r="AN41" s="19"/>
      <c r="AO41" s="19"/>
    </row>
    <row r="42" spans="1:41" ht="21" customHeight="1" thickBot="1">
      <c r="B42" s="34" t="s">
        <v>21</v>
      </c>
      <c r="C42" s="53" t="s">
        <v>4</v>
      </c>
      <c r="D42" s="46"/>
      <c r="E42" s="1" t="s">
        <v>6</v>
      </c>
      <c r="G42" s="32"/>
      <c r="AI42" s="39"/>
      <c r="AJ42" s="40"/>
      <c r="AK42" s="22"/>
      <c r="AL42" s="33"/>
      <c r="AM42" s="22"/>
      <c r="AN42" s="22"/>
      <c r="AO42" s="22"/>
    </row>
    <row r="43" spans="1:41" ht="11.1" customHeight="1" thickBot="1">
      <c r="B43" s="34"/>
      <c r="C43" s="53"/>
      <c r="D43" s="47"/>
      <c r="AI43" s="34"/>
      <c r="AJ43" s="41"/>
    </row>
    <row r="44" spans="1:41" ht="21" customHeight="1" thickBot="1">
      <c r="B44" s="34" t="s">
        <v>20</v>
      </c>
      <c r="C44" s="53" t="s">
        <v>4</v>
      </c>
      <c r="D44" s="46"/>
      <c r="E44" s="1" t="s">
        <v>6</v>
      </c>
      <c r="AI44" s="34"/>
      <c r="AJ44" s="41"/>
    </row>
    <row r="45" spans="1:41" ht="11.1" customHeight="1" thickBot="1">
      <c r="B45" s="23"/>
      <c r="AI45" s="34"/>
      <c r="AJ45" s="41"/>
    </row>
    <row r="46" spans="1:41" ht="26.25" customHeight="1" thickBot="1">
      <c r="B46" s="26" t="s">
        <v>3</v>
      </c>
      <c r="D46" s="27" t="str">
        <f>IF(D44="","",IF(E46="","",IF(E46&lt;'評　価'!C10,1,IF(E46&lt;'評　価'!D10,2,IF(E46&lt;'評　価'!E10,3,IF(E46&lt;'評　価'!F10,4,5))))))</f>
        <v/>
      </c>
      <c r="E46" s="35">
        <f>IF(D42&gt;D44,D42,D44)</f>
        <v>0</v>
      </c>
      <c r="F46" s="35"/>
      <c r="AI46" s="34"/>
      <c r="AJ46" s="41"/>
    </row>
    <row r="47" spans="1:41" ht="12" customHeight="1">
      <c r="B47" s="43"/>
      <c r="C47" s="44"/>
      <c r="D47" s="49"/>
      <c r="E47" s="44"/>
      <c r="F47" s="44"/>
      <c r="G47" s="44"/>
      <c r="H47" s="44"/>
      <c r="AI47" s="34"/>
    </row>
    <row r="48" spans="1:41" s="35" customFormat="1" ht="22.5">
      <c r="A48" s="16" t="s">
        <v>45</v>
      </c>
      <c r="B48" s="16"/>
      <c r="C48" s="16"/>
      <c r="D48" s="16"/>
      <c r="E48" s="16"/>
      <c r="F48" s="16"/>
      <c r="G48" s="1"/>
      <c r="H48" s="17"/>
    </row>
    <row r="49" spans="1:39" s="35" customFormat="1" ht="20.25" thickBot="1">
      <c r="A49" s="165" t="s">
        <v>23</v>
      </c>
      <c r="B49" s="167"/>
      <c r="C49" s="166" t="s">
        <v>49</v>
      </c>
      <c r="D49" s="166"/>
      <c r="E49" s="166"/>
      <c r="F49" s="166"/>
      <c r="G49" s="166"/>
      <c r="H49" s="69" t="s">
        <v>48</v>
      </c>
      <c r="I49" s="54" t="s">
        <v>39</v>
      </c>
      <c r="J49" s="165" t="s">
        <v>32</v>
      </c>
      <c r="K49" s="165"/>
      <c r="L49" s="21"/>
      <c r="M49" s="21"/>
      <c r="N49" s="21"/>
      <c r="O49" s="21"/>
      <c r="P49" s="21"/>
      <c r="Q49" s="21"/>
      <c r="R49" s="21"/>
      <c r="S49" s="21"/>
      <c r="T49" s="21"/>
      <c r="U49" s="21"/>
      <c r="V49" s="21"/>
      <c r="W49" s="21"/>
      <c r="X49" s="21"/>
      <c r="Y49" s="21"/>
      <c r="Z49" s="21"/>
      <c r="AF49" s="42"/>
    </row>
    <row r="50" spans="1:39" s="35" customFormat="1" ht="18.75">
      <c r="A50" s="125">
        <v>1</v>
      </c>
      <c r="B50" s="126" t="s">
        <v>94</v>
      </c>
      <c r="C50" s="175"/>
      <c r="D50" s="176"/>
      <c r="E50" s="176"/>
      <c r="F50" s="176"/>
      <c r="G50" s="177"/>
      <c r="H50" s="149" t="str">
        <f>IF('評　価'!O10="×","エラー",IF('評　価'!I10=TRUE,1,IF('評　価'!J10=TRUE,2,IF('評　価'!K10=TRUE,3,IF('評　価'!L10=TRUE,4,IF('評　価'!M10=TRUE,5,""))))))</f>
        <v/>
      </c>
      <c r="I50" s="146" t="str">
        <f>IF(H50="","",IF(H52="","",IF(OR('評　価'!O10="×",'評　価'!O11="×"),"",SUM(H50:H53))))</f>
        <v/>
      </c>
      <c r="J50" s="146" t="str">
        <f>IF(I50="","",IF(I50&lt;4,1,IF(I50&lt;6,2,IF(I50&lt;8,3,IF(I50&lt;10,4,5)))))</f>
        <v/>
      </c>
      <c r="K50" s="143" t="s">
        <v>53</v>
      </c>
      <c r="L50" s="141" t="str">
        <f>IF(H50="","",IF('評　価'!O10="×","一つだけ選択してください。",""))</f>
        <v/>
      </c>
      <c r="M50" s="71"/>
      <c r="N50" s="71"/>
      <c r="O50" s="71"/>
      <c r="P50" s="71"/>
      <c r="Q50" s="71"/>
      <c r="R50" s="71"/>
      <c r="S50" s="71"/>
      <c r="T50" s="71"/>
      <c r="U50" s="71"/>
      <c r="V50" s="71"/>
      <c r="W50" s="71"/>
      <c r="X50" s="71"/>
      <c r="Y50" s="71"/>
      <c r="Z50" s="71"/>
      <c r="AF50" s="140"/>
      <c r="AG50" s="140"/>
      <c r="AH50" s="140"/>
      <c r="AI50" s="140"/>
      <c r="AJ50" s="140"/>
      <c r="AK50" s="140"/>
    </row>
    <row r="51" spans="1:39" s="35" customFormat="1" ht="18.75">
      <c r="A51" s="125"/>
      <c r="B51" s="126"/>
      <c r="C51" s="136"/>
      <c r="D51" s="137"/>
      <c r="E51" s="137"/>
      <c r="F51" s="137"/>
      <c r="G51" s="138"/>
      <c r="H51" s="149"/>
      <c r="I51" s="147"/>
      <c r="J51" s="147"/>
      <c r="K51" s="144"/>
      <c r="L51" s="141"/>
      <c r="M51" s="71"/>
      <c r="N51" s="71"/>
      <c r="O51" s="71"/>
      <c r="P51" s="71"/>
      <c r="Q51" s="71"/>
      <c r="R51" s="71"/>
      <c r="S51" s="71"/>
      <c r="T51" s="71"/>
      <c r="U51" s="71"/>
      <c r="V51" s="71"/>
      <c r="W51" s="71"/>
      <c r="X51" s="71"/>
      <c r="Y51" s="71"/>
      <c r="Z51" s="71"/>
      <c r="AF51" s="140"/>
      <c r="AG51" s="140"/>
      <c r="AH51" s="140"/>
      <c r="AI51" s="140"/>
      <c r="AJ51" s="140"/>
      <c r="AK51" s="140"/>
    </row>
    <row r="52" spans="1:39" s="35" customFormat="1" ht="18.75">
      <c r="A52" s="123">
        <v>2</v>
      </c>
      <c r="B52" s="126" t="s">
        <v>26</v>
      </c>
      <c r="C52" s="130"/>
      <c r="D52" s="131"/>
      <c r="E52" s="131"/>
      <c r="F52" s="131"/>
      <c r="G52" s="132"/>
      <c r="H52" s="154" t="str">
        <f>IF('評　価'!O11="×","エラー",IF('評　価'!I11=TRUE,1,IF('評　価'!J11=TRUE,2,IF('評　価'!K11=TRUE,3,IF('評　価'!L11=TRUE,4,IF('評　価'!M11=TRUE,5,""))))))</f>
        <v/>
      </c>
      <c r="I52" s="147"/>
      <c r="J52" s="147"/>
      <c r="K52" s="144"/>
      <c r="L52" s="141" t="str">
        <f>IF(H52="","",IF('評　価'!O11="×","一つだけ選択してください。",""))</f>
        <v/>
      </c>
      <c r="M52" s="71"/>
      <c r="N52" s="71"/>
      <c r="O52" s="71"/>
      <c r="P52" s="71"/>
      <c r="Q52" s="71"/>
      <c r="R52" s="71"/>
      <c r="S52" s="71"/>
      <c r="T52" s="71"/>
      <c r="U52" s="71"/>
      <c r="V52" s="71"/>
      <c r="W52" s="71"/>
      <c r="X52" s="71"/>
      <c r="Y52" s="71"/>
      <c r="Z52" s="71"/>
    </row>
    <row r="53" spans="1:39" s="35" customFormat="1" ht="18.75">
      <c r="A53" s="123"/>
      <c r="B53" s="126"/>
      <c r="C53" s="136"/>
      <c r="D53" s="137"/>
      <c r="E53" s="137"/>
      <c r="F53" s="137"/>
      <c r="G53" s="138"/>
      <c r="H53" s="155"/>
      <c r="I53" s="148"/>
      <c r="J53" s="148"/>
      <c r="K53" s="145"/>
      <c r="L53" s="141"/>
      <c r="M53" s="71"/>
      <c r="N53" s="71"/>
      <c r="O53" s="71"/>
      <c r="P53" s="71"/>
      <c r="Q53" s="71"/>
      <c r="R53" s="71"/>
      <c r="S53" s="71"/>
      <c r="T53" s="71"/>
      <c r="U53" s="71"/>
      <c r="V53" s="71"/>
      <c r="W53" s="71"/>
      <c r="X53" s="71"/>
      <c r="Y53" s="71"/>
      <c r="Z53" s="71"/>
    </row>
    <row r="54" spans="1:39" ht="18.75">
      <c r="A54" s="123">
        <v>3</v>
      </c>
      <c r="B54" s="126" t="s">
        <v>29</v>
      </c>
      <c r="C54" s="130"/>
      <c r="D54" s="131"/>
      <c r="E54" s="131"/>
      <c r="F54" s="131"/>
      <c r="G54" s="132"/>
      <c r="H54" s="154" t="str">
        <f>IF('評　価'!O12="×","エラー",IF('評　価'!I12=TRUE,1,IF('評　価'!J12=TRUE,2,IF('評　価'!K12=TRUE,3,IF('評　価'!L12=TRUE,4,IF('評　価'!M12=TRUE,5,""))))))</f>
        <v/>
      </c>
      <c r="I54" s="146" t="str">
        <f>IF(H54="","",IF(H56="","",IF(OR('評　価'!O12="×",'評　価'!O13="×"),"",SUM(H54:H57))))</f>
        <v/>
      </c>
      <c r="J54" s="127" t="str">
        <f>IF(I54="","",IF(I54&lt;4,1,IF(I54&lt;6,2,IF(I54&lt;8,3,IF(I54&lt;10,4,5)))))</f>
        <v/>
      </c>
      <c r="K54" s="143" t="s">
        <v>40</v>
      </c>
      <c r="L54" s="141" t="str">
        <f>IF(H54="","",IF('評　価'!O12="×","一つだけ選択してください。",""))</f>
        <v/>
      </c>
      <c r="M54" s="71"/>
      <c r="N54" s="71"/>
      <c r="O54" s="71"/>
      <c r="P54" s="71"/>
      <c r="Q54" s="71"/>
      <c r="R54" s="71"/>
      <c r="S54" s="71"/>
      <c r="T54" s="71"/>
      <c r="U54" s="71"/>
      <c r="V54" s="71"/>
      <c r="W54" s="71"/>
      <c r="X54" s="71"/>
      <c r="Y54" s="71"/>
      <c r="Z54" s="71"/>
      <c r="AL54" s="1"/>
    </row>
    <row r="55" spans="1:39" ht="18.75">
      <c r="A55" s="168"/>
      <c r="B55" s="126"/>
      <c r="C55" s="136"/>
      <c r="D55" s="137"/>
      <c r="E55" s="137"/>
      <c r="F55" s="137"/>
      <c r="G55" s="138"/>
      <c r="H55" s="155"/>
      <c r="I55" s="147"/>
      <c r="J55" s="128"/>
      <c r="K55" s="144"/>
      <c r="L55" s="141"/>
      <c r="M55" s="71"/>
      <c r="N55" s="71"/>
      <c r="O55" s="71"/>
      <c r="P55" s="71"/>
      <c r="Q55" s="71"/>
      <c r="R55" s="71"/>
      <c r="S55" s="71"/>
      <c r="T55" s="71"/>
      <c r="U55" s="71"/>
      <c r="V55" s="71"/>
      <c r="W55" s="71"/>
      <c r="X55" s="71"/>
      <c r="Y55" s="71"/>
      <c r="Z55" s="71"/>
      <c r="AL55" s="1"/>
    </row>
    <row r="56" spans="1:39" ht="18.75">
      <c r="A56" s="123">
        <v>4</v>
      </c>
      <c r="B56" s="126" t="s">
        <v>30</v>
      </c>
      <c r="C56" s="130"/>
      <c r="D56" s="131"/>
      <c r="E56" s="131"/>
      <c r="F56" s="131"/>
      <c r="G56" s="132"/>
      <c r="H56" s="154" t="str">
        <f>IF('評　価'!O13="×","エラー",IF('評　価'!I13=TRUE,1,IF('評　価'!J13=TRUE,2,IF('評　価'!K13=TRUE,3,IF('評　価'!L13=TRUE,4,IF('評　価'!M13=TRUE,5,""))))))</f>
        <v/>
      </c>
      <c r="I56" s="147"/>
      <c r="J56" s="128"/>
      <c r="K56" s="144"/>
      <c r="L56" s="141" t="str">
        <f>IF(H56="","",IF('評　価'!O13="×","一つだけ選択してください。",""))</f>
        <v/>
      </c>
      <c r="M56" s="71"/>
      <c r="N56" s="71"/>
      <c r="O56" s="71"/>
      <c r="P56" s="71"/>
      <c r="Q56" s="71"/>
      <c r="R56" s="71"/>
      <c r="S56" s="71"/>
      <c r="T56" s="71"/>
      <c r="U56" s="71"/>
      <c r="V56" s="71"/>
      <c r="W56" s="71"/>
      <c r="X56" s="71"/>
      <c r="Y56" s="71"/>
      <c r="Z56" s="71"/>
      <c r="AL56" s="1"/>
    </row>
    <row r="57" spans="1:39" ht="18.75">
      <c r="A57" s="168"/>
      <c r="B57" s="169"/>
      <c r="C57" s="136"/>
      <c r="D57" s="137"/>
      <c r="E57" s="137"/>
      <c r="F57" s="137"/>
      <c r="G57" s="138"/>
      <c r="H57" s="155"/>
      <c r="I57" s="148"/>
      <c r="J57" s="129"/>
      <c r="K57" s="145"/>
      <c r="L57" s="141"/>
      <c r="M57" s="71"/>
      <c r="N57" s="71"/>
      <c r="O57" s="71"/>
      <c r="P57" s="71"/>
      <c r="Q57" s="71"/>
      <c r="R57" s="71"/>
      <c r="S57" s="71"/>
      <c r="T57" s="71"/>
      <c r="U57" s="71"/>
      <c r="V57" s="71"/>
      <c r="W57" s="71"/>
      <c r="X57" s="71"/>
      <c r="Y57" s="71"/>
      <c r="Z57" s="71"/>
      <c r="AL57" s="1"/>
    </row>
    <row r="58" spans="1:39" ht="18.75">
      <c r="A58" s="156">
        <v>5</v>
      </c>
      <c r="B58" s="159" t="s">
        <v>27</v>
      </c>
      <c r="C58" s="130"/>
      <c r="D58" s="131"/>
      <c r="E58" s="131"/>
      <c r="F58" s="131"/>
      <c r="G58" s="132"/>
      <c r="H58" s="179" t="str">
        <f>IF('評　価'!O14="×","エラー",IF('評　価'!I14=TRUE,1,IF('評　価'!J14=TRUE,2,IF('評　価'!K14=TRUE,3,IF('評　価'!L14=TRUE,4,IF('評　価'!M14=TRUE,5,""))))))</f>
        <v/>
      </c>
      <c r="I58" s="127" t="str">
        <f>IF(H58="","",IF(H61="","",IF(OR('評　価'!O14="×",'評　価'!O15="×"),"",SUM(H58:H62))))</f>
        <v/>
      </c>
      <c r="J58" s="127" t="str">
        <f>IF(I58="","",IF(I58&lt;4,1,IF(I58&lt;6,2,IF(I58&lt;8,3,IF(I58&lt;10,4,5)))))</f>
        <v/>
      </c>
      <c r="K58" s="143" t="s">
        <v>41</v>
      </c>
      <c r="L58" s="141" t="str">
        <f>IF(H58="","",IF('評　価'!O14="×","一つだけ選択してください。",""))</f>
        <v/>
      </c>
      <c r="M58" s="71"/>
      <c r="N58" s="71"/>
      <c r="O58" s="71"/>
      <c r="P58" s="71"/>
      <c r="Q58" s="71"/>
      <c r="R58" s="71"/>
      <c r="S58" s="71"/>
      <c r="T58" s="71"/>
      <c r="U58" s="71"/>
      <c r="V58" s="71"/>
      <c r="W58" s="71"/>
      <c r="X58" s="71"/>
      <c r="Y58" s="71"/>
      <c r="Z58" s="71"/>
      <c r="AL58" s="1"/>
    </row>
    <row r="59" spans="1:39" ht="18.75">
      <c r="A59" s="157"/>
      <c r="B59" s="160"/>
      <c r="C59" s="133"/>
      <c r="D59" s="134"/>
      <c r="E59" s="134"/>
      <c r="F59" s="134"/>
      <c r="G59" s="135"/>
      <c r="H59" s="180"/>
      <c r="I59" s="128"/>
      <c r="J59" s="128"/>
      <c r="K59" s="144"/>
      <c r="L59" s="141"/>
      <c r="M59" s="71"/>
      <c r="N59" s="71"/>
      <c r="O59" s="71"/>
      <c r="P59" s="71"/>
      <c r="Q59" s="71"/>
      <c r="R59" s="71"/>
      <c r="S59" s="71"/>
      <c r="T59" s="71"/>
      <c r="U59" s="71"/>
      <c r="V59" s="71"/>
      <c r="W59" s="71"/>
      <c r="X59" s="71"/>
      <c r="Y59" s="71"/>
      <c r="Z59" s="71"/>
      <c r="AL59" s="1"/>
    </row>
    <row r="60" spans="1:39" ht="18.75">
      <c r="A60" s="158"/>
      <c r="B60" s="161"/>
      <c r="C60" s="72"/>
      <c r="D60" s="73"/>
      <c r="E60" s="73"/>
      <c r="F60" s="73"/>
      <c r="G60" s="74"/>
      <c r="H60" s="181"/>
      <c r="I60" s="128"/>
      <c r="J60" s="128"/>
      <c r="K60" s="144"/>
      <c r="L60" s="141"/>
      <c r="M60" s="71"/>
      <c r="N60" s="71"/>
      <c r="O60" s="71"/>
      <c r="P60" s="71"/>
      <c r="Q60" s="71"/>
      <c r="R60" s="71"/>
      <c r="S60" s="71"/>
      <c r="T60" s="71"/>
      <c r="U60" s="71"/>
      <c r="V60" s="71"/>
      <c r="W60" s="71"/>
      <c r="X60" s="71"/>
      <c r="Y60" s="71"/>
      <c r="Z60" s="71"/>
      <c r="AL60" s="1"/>
    </row>
    <row r="61" spans="1:39" ht="18.75">
      <c r="A61" s="123">
        <v>6</v>
      </c>
      <c r="B61" s="124" t="s">
        <v>95</v>
      </c>
      <c r="C61" s="130"/>
      <c r="D61" s="131"/>
      <c r="E61" s="131"/>
      <c r="F61" s="131"/>
      <c r="G61" s="132"/>
      <c r="H61" s="149" t="str">
        <f>IF('評　価'!O15="×","エラー",IF('評　価'!I15=TRUE,1,IF('評　価'!J15=TRUE,2,IF('評　価'!K15=TRUE,3,IF('評　価'!L15=TRUE,4,IF('評　価'!M15=TRUE,5,""))))))</f>
        <v/>
      </c>
      <c r="I61" s="128"/>
      <c r="J61" s="128"/>
      <c r="K61" s="144"/>
      <c r="L61" s="141" t="str">
        <f>IF(H61="","",IF('評　価'!O15="×","一つだけ選択してください。",""))</f>
        <v/>
      </c>
      <c r="M61" s="71"/>
      <c r="N61" s="71"/>
      <c r="O61" s="71"/>
      <c r="P61" s="71"/>
      <c r="Q61" s="71"/>
      <c r="R61" s="71"/>
      <c r="S61" s="71"/>
      <c r="T61" s="71"/>
      <c r="U61" s="71"/>
      <c r="V61" s="71"/>
      <c r="W61" s="71"/>
      <c r="X61" s="71"/>
      <c r="Y61" s="71"/>
      <c r="Z61" s="71"/>
      <c r="AL61" s="1"/>
    </row>
    <row r="62" spans="1:39">
      <c r="A62" s="123"/>
      <c r="B62" s="124"/>
      <c r="C62" s="136"/>
      <c r="D62" s="137"/>
      <c r="E62" s="137"/>
      <c r="F62" s="137"/>
      <c r="G62" s="138"/>
      <c r="H62" s="149"/>
      <c r="I62" s="129"/>
      <c r="J62" s="129"/>
      <c r="K62" s="145"/>
      <c r="L62" s="141"/>
      <c r="M62" s="71"/>
      <c r="N62" s="71"/>
      <c r="O62" s="71"/>
      <c r="P62" s="71"/>
      <c r="Q62" s="71"/>
      <c r="R62" s="71"/>
      <c r="S62" s="71"/>
      <c r="T62" s="71"/>
      <c r="U62" s="71"/>
      <c r="V62" s="71"/>
      <c r="W62" s="71"/>
      <c r="X62" s="71"/>
      <c r="Y62" s="71"/>
      <c r="Z62" s="71"/>
      <c r="AL62" s="1"/>
      <c r="AM62" s="17"/>
    </row>
    <row r="63" spans="1:39">
      <c r="A63" s="125">
        <v>7</v>
      </c>
      <c r="B63" s="126" t="s">
        <v>93</v>
      </c>
      <c r="C63" s="130"/>
      <c r="D63" s="131"/>
      <c r="E63" s="131"/>
      <c r="F63" s="131"/>
      <c r="G63" s="132"/>
      <c r="H63" s="149" t="str">
        <f>IF('評　価'!O16="×","エラー",IF('評　価'!I16=TRUE,1,IF('評　価'!J16=TRUE,2,IF('評　価'!K16=TRUE,3,IF('評　価'!L16=TRUE,4,IF('評　価'!M16=TRUE,5,""))))))</f>
        <v/>
      </c>
      <c r="I63" s="127" t="str">
        <f>IF(H63="","",IF(H63="エラー","",H63))</f>
        <v/>
      </c>
      <c r="J63" s="127" t="str">
        <f>I63</f>
        <v/>
      </c>
      <c r="K63" s="143" t="s">
        <v>42</v>
      </c>
      <c r="L63" s="141" t="str">
        <f>IF(H63="","",IF('評　価'!O16="×","一つだけ選択してください。",""))</f>
        <v/>
      </c>
      <c r="M63" s="71"/>
      <c r="N63" s="71"/>
      <c r="O63" s="71"/>
      <c r="P63" s="71"/>
      <c r="Q63" s="71"/>
      <c r="R63" s="71"/>
      <c r="S63" s="71"/>
      <c r="T63" s="71"/>
      <c r="U63" s="71"/>
      <c r="V63" s="71"/>
      <c r="W63" s="71"/>
      <c r="X63" s="71"/>
      <c r="Y63" s="71"/>
      <c r="Z63" s="71"/>
      <c r="AL63" s="1"/>
      <c r="AM63" s="17"/>
    </row>
    <row r="64" spans="1:39">
      <c r="A64" s="125"/>
      <c r="B64" s="126"/>
      <c r="C64" s="136"/>
      <c r="D64" s="137"/>
      <c r="E64" s="137"/>
      <c r="F64" s="137"/>
      <c r="G64" s="138"/>
      <c r="H64" s="149"/>
      <c r="I64" s="129"/>
      <c r="J64" s="129"/>
      <c r="K64" s="145"/>
      <c r="L64" s="141"/>
      <c r="M64" s="71"/>
      <c r="N64" s="71"/>
      <c r="O64" s="71"/>
      <c r="P64" s="71"/>
      <c r="Q64" s="71"/>
      <c r="R64" s="71"/>
      <c r="S64" s="71"/>
      <c r="T64" s="71"/>
      <c r="U64" s="71"/>
      <c r="V64" s="71"/>
      <c r="W64" s="71"/>
      <c r="X64" s="71"/>
      <c r="Y64" s="71"/>
      <c r="Z64" s="71"/>
      <c r="AL64" s="1"/>
      <c r="AM64" s="17"/>
    </row>
    <row r="65" spans="1:39">
      <c r="A65" s="123">
        <v>8</v>
      </c>
      <c r="B65" s="124" t="s">
        <v>96</v>
      </c>
      <c r="C65" s="130"/>
      <c r="D65" s="131"/>
      <c r="E65" s="131"/>
      <c r="F65" s="131"/>
      <c r="G65" s="132"/>
      <c r="H65" s="149" t="str">
        <f>IF('評　価'!O17="×","エラー",IF('評　価'!I17=TRUE,1,IF('評　価'!J17=TRUE,2,IF('評　価'!K17=TRUE,3,IF('評　価'!L17=TRUE,4,IF('評　価'!M17=TRUE,5,""))))))</f>
        <v/>
      </c>
      <c r="I65" s="146" t="str">
        <f>IF(H65="","",IF(H67="","",IF(OR('評　価'!O17="×",'評　価'!O18="×"),"",SUM(H65:H68))))</f>
        <v/>
      </c>
      <c r="J65" s="127" t="str">
        <f>IF(I65="","",IF(I65&lt;4,1,IF(I65&lt;6,2,IF(I65&lt;8,3,IF(I65&lt;10,4,5)))))</f>
        <v/>
      </c>
      <c r="K65" s="143" t="s">
        <v>92</v>
      </c>
      <c r="L65" s="141" t="str">
        <f>IF(H65="","",IF('評　価'!O17="×","一つだけ選択してください。",""))</f>
        <v/>
      </c>
      <c r="M65" s="71"/>
      <c r="N65" s="71"/>
      <c r="O65" s="71"/>
      <c r="P65" s="71"/>
      <c r="Q65" s="71"/>
      <c r="R65" s="71"/>
      <c r="S65" s="71"/>
      <c r="T65" s="71"/>
      <c r="U65" s="71"/>
      <c r="V65" s="71"/>
      <c r="W65" s="71"/>
      <c r="X65" s="71"/>
      <c r="Y65" s="71"/>
      <c r="Z65" s="71"/>
      <c r="AL65" s="1"/>
      <c r="AM65" s="17"/>
    </row>
    <row r="66" spans="1:39">
      <c r="A66" s="123"/>
      <c r="B66" s="124"/>
      <c r="C66" s="136"/>
      <c r="D66" s="137"/>
      <c r="E66" s="137"/>
      <c r="F66" s="137"/>
      <c r="G66" s="138"/>
      <c r="H66" s="149"/>
      <c r="I66" s="147"/>
      <c r="J66" s="128"/>
      <c r="K66" s="144"/>
      <c r="L66" s="141"/>
      <c r="M66" s="71"/>
      <c r="N66" s="71"/>
      <c r="O66" s="71"/>
      <c r="P66" s="71"/>
      <c r="Q66" s="71"/>
      <c r="R66" s="71"/>
      <c r="S66" s="71"/>
      <c r="T66" s="71"/>
      <c r="U66" s="71"/>
      <c r="V66" s="71"/>
      <c r="W66" s="71"/>
      <c r="X66" s="71"/>
      <c r="Y66" s="71"/>
      <c r="Z66" s="71"/>
      <c r="AL66" s="1"/>
      <c r="AM66" s="17"/>
    </row>
    <row r="67" spans="1:39">
      <c r="A67" s="123">
        <v>9</v>
      </c>
      <c r="B67" s="126" t="s">
        <v>28</v>
      </c>
      <c r="C67" s="130"/>
      <c r="D67" s="131"/>
      <c r="E67" s="131"/>
      <c r="F67" s="131"/>
      <c r="G67" s="132"/>
      <c r="H67" s="149" t="str">
        <f>IF('評　価'!O18="×","エラー",IF('評　価'!I18=TRUE,1,IF('評　価'!J18=TRUE,2,IF('評　価'!K18=TRUE,3,IF('評　価'!L18=TRUE,4,IF('評　価'!M18=TRUE,5,""))))))</f>
        <v/>
      </c>
      <c r="I67" s="147"/>
      <c r="J67" s="128"/>
      <c r="K67" s="144"/>
      <c r="L67" s="141" t="str">
        <f>IF(H67="","",IF('評　価'!O18="×","一つだけ選択してください。",""))</f>
        <v/>
      </c>
      <c r="M67" s="71"/>
      <c r="N67" s="71"/>
      <c r="O67" s="71"/>
      <c r="P67" s="71"/>
      <c r="Q67" s="71"/>
      <c r="R67" s="71"/>
      <c r="S67" s="71"/>
      <c r="T67" s="71"/>
      <c r="U67" s="71"/>
      <c r="V67" s="71"/>
      <c r="W67" s="71"/>
      <c r="X67" s="71"/>
      <c r="Y67" s="71"/>
      <c r="Z67" s="71"/>
      <c r="AL67" s="1"/>
      <c r="AM67" s="17"/>
    </row>
    <row r="68" spans="1:39" ht="20.25" thickBot="1">
      <c r="A68" s="123"/>
      <c r="B68" s="126"/>
      <c r="C68" s="151"/>
      <c r="D68" s="152"/>
      <c r="E68" s="152"/>
      <c r="F68" s="152"/>
      <c r="G68" s="153"/>
      <c r="H68" s="150"/>
      <c r="I68" s="148"/>
      <c r="J68" s="129"/>
      <c r="K68" s="145"/>
      <c r="L68" s="141"/>
      <c r="M68" s="71"/>
      <c r="N68" s="71"/>
      <c r="O68" s="71"/>
      <c r="P68" s="71"/>
      <c r="Q68" s="71"/>
      <c r="R68" s="71"/>
      <c r="S68" s="71"/>
      <c r="T68" s="71"/>
      <c r="U68" s="71"/>
      <c r="V68" s="71"/>
      <c r="W68" s="71"/>
      <c r="X68" s="71"/>
      <c r="Y68" s="71"/>
      <c r="Z68" s="71"/>
      <c r="AL68" s="1"/>
      <c r="AM68" s="17"/>
    </row>
    <row r="70" spans="1:39" ht="19.5" customHeight="1">
      <c r="B70" s="95" t="s">
        <v>33</v>
      </c>
      <c r="C70" s="95"/>
      <c r="D70" s="95"/>
      <c r="E70" s="95"/>
      <c r="F70" s="178" t="str">
        <f>CHAR(10)&amp;IF('評　価'!$J$6="","",IF('評　価'!K7=5,"【"&amp;解説!A3&amp;"】"&amp;CHAR(10)&amp;解説!A5&amp;CHAR(10),IF('評　価'!K8=5,"【"&amp;解説!A7&amp;"】"&amp;CHAR(10)&amp;解説!A9&amp;CHAR(10),IF(AND('評　価'!I8&gt;=2.75,SUM('評　価'!M7,'評　価'!N7)=5),"【"&amp;解説!A11&amp;"】"&amp;CHAR(10)&amp;解説!A13&amp;CHAR(10),IF(AND('評　価'!I8&lt;2.75,SUM('評　価'!M7,'評　価'!N7)=5),"【"&amp;解説!A15&amp;"】"&amp;CHAR(10)&amp;解説!A17&amp;CHAR(10),IF(AND('評　価'!P7&gt;=1,'評　価'!P8&gt;=1),"【"&amp;解説!A19&amp;"】"&amp;CHAR(10)&amp;解説!A21&amp;CHAR(10),IF('評　価'!P8=0,解説!B26&amp;CHAR(10),解説!B29&amp;CHAR(10))))))))</f>
        <v xml:space="preserve">
</v>
      </c>
      <c r="G70" s="178"/>
      <c r="H70" s="178"/>
      <c r="I70" s="178"/>
      <c r="J70" s="178"/>
      <c r="K70" s="96"/>
    </row>
    <row r="71" spans="1:39" ht="20.25" customHeight="1">
      <c r="B71" s="95"/>
      <c r="C71" s="95"/>
      <c r="D71" s="95"/>
      <c r="E71" s="95"/>
      <c r="F71" s="178"/>
      <c r="G71" s="178"/>
      <c r="H71" s="178"/>
      <c r="I71" s="178"/>
      <c r="J71" s="178"/>
      <c r="K71" s="96"/>
    </row>
    <row r="72" spans="1:39" ht="19.5" customHeight="1">
      <c r="F72" s="178"/>
      <c r="G72" s="178"/>
      <c r="H72" s="178"/>
      <c r="I72" s="178"/>
      <c r="J72" s="178"/>
      <c r="K72" s="96"/>
    </row>
    <row r="73" spans="1:39">
      <c r="F73" s="178"/>
      <c r="G73" s="178"/>
      <c r="H73" s="178"/>
      <c r="I73" s="178"/>
      <c r="J73" s="178"/>
      <c r="K73" s="96"/>
    </row>
    <row r="74" spans="1:39">
      <c r="F74" s="178"/>
      <c r="G74" s="178"/>
      <c r="H74" s="178"/>
      <c r="I74" s="178"/>
      <c r="J74" s="178"/>
      <c r="K74" s="96"/>
    </row>
    <row r="75" spans="1:39" ht="19.5" customHeight="1">
      <c r="F75" s="178"/>
      <c r="G75" s="178"/>
      <c r="H75" s="178"/>
      <c r="I75" s="178"/>
      <c r="J75" s="178"/>
      <c r="K75" s="96"/>
    </row>
    <row r="76" spans="1:39">
      <c r="F76" s="178"/>
      <c r="G76" s="178"/>
      <c r="H76" s="178"/>
      <c r="I76" s="178"/>
      <c r="J76" s="178"/>
      <c r="K76" s="96"/>
    </row>
    <row r="77" spans="1:39" ht="19.5" customHeight="1">
      <c r="F77" s="178"/>
      <c r="G77" s="178"/>
      <c r="H77" s="178"/>
      <c r="I77" s="178"/>
      <c r="J77" s="178"/>
      <c r="K77" s="96"/>
    </row>
    <row r="78" spans="1:39">
      <c r="F78" s="178"/>
      <c r="G78" s="178"/>
      <c r="H78" s="178"/>
      <c r="I78" s="178"/>
      <c r="J78" s="178"/>
      <c r="K78" s="96"/>
    </row>
    <row r="79" spans="1:39" ht="19.5" customHeight="1">
      <c r="F79" s="178"/>
      <c r="G79" s="178"/>
      <c r="H79" s="178"/>
      <c r="I79" s="178"/>
      <c r="J79" s="178"/>
      <c r="K79" s="96"/>
    </row>
    <row r="80" spans="1:39">
      <c r="F80" s="178"/>
      <c r="G80" s="178"/>
      <c r="H80" s="178"/>
      <c r="I80" s="178"/>
      <c r="J80" s="178"/>
      <c r="K80" s="96"/>
    </row>
    <row r="81" spans="6:11">
      <c r="F81" s="178"/>
      <c r="G81" s="178"/>
      <c r="H81" s="178"/>
      <c r="I81" s="178"/>
      <c r="J81" s="178"/>
      <c r="K81" s="96"/>
    </row>
  </sheetData>
  <sheetProtection algorithmName="SHA-512" hashValue="zkbs9cfq8cawkGpW9UWRN2yWn6OY2K4wmBHzzbrHqq3OKgW2lzlnsEGmjOR09SqXSa5nj6MPPRdDL25QAgFfEg==" saltValue="lQ1uCAPdkPU6Uj2Mf9obsA==" spinCount="100000" sheet="1" objects="1" selectLockedCells="1"/>
  <mergeCells count="96">
    <mergeCell ref="L65:L66"/>
    <mergeCell ref="L67:L68"/>
    <mergeCell ref="L54:L55"/>
    <mergeCell ref="L56:L57"/>
    <mergeCell ref="L58:L60"/>
    <mergeCell ref="L61:L62"/>
    <mergeCell ref="L63:L64"/>
    <mergeCell ref="B15:J16"/>
    <mergeCell ref="F70:J81"/>
    <mergeCell ref="J65:J68"/>
    <mergeCell ref="J54:J57"/>
    <mergeCell ref="K63:K64"/>
    <mergeCell ref="K58:K62"/>
    <mergeCell ref="H58:H60"/>
    <mergeCell ref="I54:I57"/>
    <mergeCell ref="I58:I62"/>
    <mergeCell ref="I65:I68"/>
    <mergeCell ref="H63:H64"/>
    <mergeCell ref="H61:H62"/>
    <mergeCell ref="C57:G57"/>
    <mergeCell ref="E3:F3"/>
    <mergeCell ref="H3:I3"/>
    <mergeCell ref="H4:I4"/>
    <mergeCell ref="B50:B51"/>
    <mergeCell ref="B22:J23"/>
    <mergeCell ref="I50:I53"/>
    <mergeCell ref="H50:H51"/>
    <mergeCell ref="H52:H53"/>
    <mergeCell ref="C50:G50"/>
    <mergeCell ref="C51:G51"/>
    <mergeCell ref="C52:G52"/>
    <mergeCell ref="C53:G53"/>
    <mergeCell ref="B6:K7"/>
    <mergeCell ref="K31:K32"/>
    <mergeCell ref="K22:K23"/>
    <mergeCell ref="B31:J32"/>
    <mergeCell ref="A1:K1"/>
    <mergeCell ref="K50:K53"/>
    <mergeCell ref="K54:K57"/>
    <mergeCell ref="B40:J41"/>
    <mergeCell ref="K40:K41"/>
    <mergeCell ref="H56:H57"/>
    <mergeCell ref="J49:K49"/>
    <mergeCell ref="C49:G49"/>
    <mergeCell ref="C54:G54"/>
    <mergeCell ref="C55:G55"/>
    <mergeCell ref="C56:G56"/>
    <mergeCell ref="A49:B49"/>
    <mergeCell ref="A54:A55"/>
    <mergeCell ref="A56:A57"/>
    <mergeCell ref="B54:B55"/>
    <mergeCell ref="B56:B57"/>
    <mergeCell ref="A65:A66"/>
    <mergeCell ref="B65:B66"/>
    <mergeCell ref="K65:K68"/>
    <mergeCell ref="J50:J53"/>
    <mergeCell ref="I63:I64"/>
    <mergeCell ref="H65:H66"/>
    <mergeCell ref="H67:H68"/>
    <mergeCell ref="C65:G65"/>
    <mergeCell ref="C66:G66"/>
    <mergeCell ref="C67:G67"/>
    <mergeCell ref="C68:G68"/>
    <mergeCell ref="H54:H55"/>
    <mergeCell ref="A58:A60"/>
    <mergeCell ref="B58:B60"/>
    <mergeCell ref="A67:A68"/>
    <mergeCell ref="B67:B68"/>
    <mergeCell ref="A52:A53"/>
    <mergeCell ref="B52:B53"/>
    <mergeCell ref="AP9:AP10"/>
    <mergeCell ref="AP11:AP12"/>
    <mergeCell ref="AP15:AP17"/>
    <mergeCell ref="AP18:AP19"/>
    <mergeCell ref="AJ50:AJ51"/>
    <mergeCell ref="AK50:AK51"/>
    <mergeCell ref="AG50:AG51"/>
    <mergeCell ref="AH50:AH51"/>
    <mergeCell ref="AI50:AI51"/>
    <mergeCell ref="AF50:AF51"/>
    <mergeCell ref="L50:L51"/>
    <mergeCell ref="L52:L53"/>
    <mergeCell ref="A50:A51"/>
    <mergeCell ref="K15:K16"/>
    <mergeCell ref="A61:A62"/>
    <mergeCell ref="B61:B62"/>
    <mergeCell ref="A63:A64"/>
    <mergeCell ref="B63:B64"/>
    <mergeCell ref="J58:J62"/>
    <mergeCell ref="J63:J64"/>
    <mergeCell ref="C58:G58"/>
    <mergeCell ref="C59:G59"/>
    <mergeCell ref="C61:G61"/>
    <mergeCell ref="C62:G62"/>
    <mergeCell ref="C63:G63"/>
    <mergeCell ref="C64:G64"/>
  </mergeCells>
  <phoneticPr fontId="1"/>
  <dataValidations count="1">
    <dataValidation imeMode="halfAlpha" allowBlank="1" showInputMessage="1" showErrorMessage="1" sqref="D8 D10 D17 D24 D26 D33 D35 D42 D44 AP1:AP2 K3:AF3 H3"/>
  </dataValidations>
  <printOptions horizontalCentered="1" verticalCentered="1"/>
  <pageMargins left="0.23622047244094491" right="0.23622047244094491" top="0" bottom="0" header="0" footer="0"/>
  <pageSetup paperSize="9" scale="94" orientation="portrait" r:id="rId1"/>
  <rowBreaks count="1" manualBreakCount="1">
    <brk id="47" max="10" man="1"/>
  </rowBreaks>
  <colBreaks count="2" manualBreakCount="2">
    <brk id="32" max="45" man="1"/>
    <brk id="3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6" r:id="rId4" name="1-1">
              <controlPr defaultSize="0" autoFill="0" autoLine="0" autoPict="0">
                <anchor moveWithCells="1">
                  <from>
                    <xdr:col>2</xdr:col>
                    <xdr:colOff>9525</xdr:colOff>
                    <xdr:row>48</xdr:row>
                    <xdr:rowOff>190500</xdr:rowOff>
                  </from>
                  <to>
                    <xdr:col>4</xdr:col>
                    <xdr:colOff>57150</xdr:colOff>
                    <xdr:row>50</xdr:row>
                    <xdr:rowOff>28575</xdr:rowOff>
                  </to>
                </anchor>
              </controlPr>
            </control>
          </mc:Choice>
        </mc:AlternateContent>
        <mc:AlternateContent xmlns:mc="http://schemas.openxmlformats.org/markup-compatibility/2006">
          <mc:Choice Requires="x14">
            <control shapeId="1027" r:id="rId5" name="1-2">
              <controlPr defaultSize="0" autoFill="0" autoLine="0" autoPict="0">
                <anchor moveWithCells="1">
                  <from>
                    <xdr:col>4</xdr:col>
                    <xdr:colOff>57150</xdr:colOff>
                    <xdr:row>48</xdr:row>
                    <xdr:rowOff>190500</xdr:rowOff>
                  </from>
                  <to>
                    <xdr:col>5</xdr:col>
                    <xdr:colOff>752475</xdr:colOff>
                    <xdr:row>50</xdr:row>
                    <xdr:rowOff>28575</xdr:rowOff>
                  </to>
                </anchor>
              </controlPr>
            </control>
          </mc:Choice>
        </mc:AlternateContent>
        <mc:AlternateContent xmlns:mc="http://schemas.openxmlformats.org/markup-compatibility/2006">
          <mc:Choice Requires="x14">
            <control shapeId="1028" r:id="rId6" name="1-3">
              <controlPr defaultSize="0" autoFill="0" autoLine="0" autoPict="0">
                <anchor moveWithCells="1">
                  <from>
                    <xdr:col>5</xdr:col>
                    <xdr:colOff>666750</xdr:colOff>
                    <xdr:row>48</xdr:row>
                    <xdr:rowOff>190500</xdr:rowOff>
                  </from>
                  <to>
                    <xdr:col>6</xdr:col>
                    <xdr:colOff>647700</xdr:colOff>
                    <xdr:row>50</xdr:row>
                    <xdr:rowOff>28575</xdr:rowOff>
                  </to>
                </anchor>
              </controlPr>
            </control>
          </mc:Choice>
        </mc:AlternateContent>
        <mc:AlternateContent xmlns:mc="http://schemas.openxmlformats.org/markup-compatibility/2006">
          <mc:Choice Requires="x14">
            <control shapeId="1029" r:id="rId7" name="1-4">
              <controlPr defaultSize="0" autoFill="0" autoLine="0" autoPict="0">
                <anchor moveWithCells="1">
                  <from>
                    <xdr:col>2</xdr:col>
                    <xdr:colOff>9525</xdr:colOff>
                    <xdr:row>49</xdr:row>
                    <xdr:rowOff>190500</xdr:rowOff>
                  </from>
                  <to>
                    <xdr:col>4</xdr:col>
                    <xdr:colOff>247650</xdr:colOff>
                    <xdr:row>51</xdr:row>
                    <xdr:rowOff>57150</xdr:rowOff>
                  </to>
                </anchor>
              </controlPr>
            </control>
          </mc:Choice>
        </mc:AlternateContent>
        <mc:AlternateContent xmlns:mc="http://schemas.openxmlformats.org/markup-compatibility/2006">
          <mc:Choice Requires="x14">
            <control shapeId="1030" r:id="rId8" name="1-5">
              <controlPr defaultSize="0" autoFill="0" autoLine="0" autoPict="0">
                <anchor moveWithCells="1">
                  <from>
                    <xdr:col>4</xdr:col>
                    <xdr:colOff>314325</xdr:colOff>
                    <xdr:row>49</xdr:row>
                    <xdr:rowOff>190500</xdr:rowOff>
                  </from>
                  <to>
                    <xdr:col>5</xdr:col>
                    <xdr:colOff>790575</xdr:colOff>
                    <xdr:row>51</xdr:row>
                    <xdr:rowOff>47625</xdr:rowOff>
                  </to>
                </anchor>
              </controlPr>
            </control>
          </mc:Choice>
        </mc:AlternateContent>
        <mc:AlternateContent xmlns:mc="http://schemas.openxmlformats.org/markup-compatibility/2006">
          <mc:Choice Requires="x14">
            <control shapeId="1031" r:id="rId9" name="2-1">
              <controlPr defaultSize="0" autoFill="0" autoLine="0" autoPict="0">
                <anchor moveWithCells="1">
                  <from>
                    <xdr:col>2</xdr:col>
                    <xdr:colOff>9525</xdr:colOff>
                    <xdr:row>50</xdr:row>
                    <xdr:rowOff>190500</xdr:rowOff>
                  </from>
                  <to>
                    <xdr:col>4</xdr:col>
                    <xdr:colOff>57150</xdr:colOff>
                    <xdr:row>52</xdr:row>
                    <xdr:rowOff>57150</xdr:rowOff>
                  </to>
                </anchor>
              </controlPr>
            </control>
          </mc:Choice>
        </mc:AlternateContent>
        <mc:AlternateContent xmlns:mc="http://schemas.openxmlformats.org/markup-compatibility/2006">
          <mc:Choice Requires="x14">
            <control shapeId="1032" r:id="rId10" name="2-2">
              <controlPr defaultSize="0" autoFill="0" autoLine="0" autoPict="0">
                <anchor moveWithCells="1">
                  <from>
                    <xdr:col>4</xdr:col>
                    <xdr:colOff>57150</xdr:colOff>
                    <xdr:row>50</xdr:row>
                    <xdr:rowOff>190500</xdr:rowOff>
                  </from>
                  <to>
                    <xdr:col>5</xdr:col>
                    <xdr:colOff>762000</xdr:colOff>
                    <xdr:row>52</xdr:row>
                    <xdr:rowOff>57150</xdr:rowOff>
                  </to>
                </anchor>
              </controlPr>
            </control>
          </mc:Choice>
        </mc:AlternateContent>
        <mc:AlternateContent xmlns:mc="http://schemas.openxmlformats.org/markup-compatibility/2006">
          <mc:Choice Requires="x14">
            <control shapeId="1033" r:id="rId11" name="2-3">
              <controlPr defaultSize="0" autoFill="0" autoLine="0" autoPict="0">
                <anchor moveWithCells="1">
                  <from>
                    <xdr:col>5</xdr:col>
                    <xdr:colOff>685800</xdr:colOff>
                    <xdr:row>50</xdr:row>
                    <xdr:rowOff>190500</xdr:rowOff>
                  </from>
                  <to>
                    <xdr:col>6</xdr:col>
                    <xdr:colOff>666750</xdr:colOff>
                    <xdr:row>52</xdr:row>
                    <xdr:rowOff>57150</xdr:rowOff>
                  </to>
                </anchor>
              </controlPr>
            </control>
          </mc:Choice>
        </mc:AlternateContent>
        <mc:AlternateContent xmlns:mc="http://schemas.openxmlformats.org/markup-compatibility/2006">
          <mc:Choice Requires="x14">
            <control shapeId="1034" r:id="rId12" name="2-4">
              <controlPr defaultSize="0" autoFill="0" autoLine="0" autoPict="0">
                <anchor moveWithCells="1">
                  <from>
                    <xdr:col>2</xdr:col>
                    <xdr:colOff>9525</xdr:colOff>
                    <xdr:row>51</xdr:row>
                    <xdr:rowOff>190500</xdr:rowOff>
                  </from>
                  <to>
                    <xdr:col>4</xdr:col>
                    <xdr:colOff>247650</xdr:colOff>
                    <xdr:row>53</xdr:row>
                    <xdr:rowOff>57150</xdr:rowOff>
                  </to>
                </anchor>
              </controlPr>
            </control>
          </mc:Choice>
        </mc:AlternateContent>
        <mc:AlternateContent xmlns:mc="http://schemas.openxmlformats.org/markup-compatibility/2006">
          <mc:Choice Requires="x14">
            <control shapeId="1035" r:id="rId13" name="2-5">
              <controlPr defaultSize="0" autoFill="0" autoLine="0" autoPict="0">
                <anchor moveWithCells="1">
                  <from>
                    <xdr:col>4</xdr:col>
                    <xdr:colOff>295275</xdr:colOff>
                    <xdr:row>51</xdr:row>
                    <xdr:rowOff>190500</xdr:rowOff>
                  </from>
                  <to>
                    <xdr:col>5</xdr:col>
                    <xdr:colOff>762000</xdr:colOff>
                    <xdr:row>53</xdr:row>
                    <xdr:rowOff>57150</xdr:rowOff>
                  </to>
                </anchor>
              </controlPr>
            </control>
          </mc:Choice>
        </mc:AlternateContent>
        <mc:AlternateContent xmlns:mc="http://schemas.openxmlformats.org/markup-compatibility/2006">
          <mc:Choice Requires="x14">
            <control shapeId="1036" r:id="rId14" name="3-1">
              <controlPr defaultSize="0" autoFill="0" autoLine="0" autoPict="0">
                <anchor moveWithCells="1">
                  <from>
                    <xdr:col>2</xdr:col>
                    <xdr:colOff>9525</xdr:colOff>
                    <xdr:row>52</xdr:row>
                    <xdr:rowOff>200025</xdr:rowOff>
                  </from>
                  <to>
                    <xdr:col>4</xdr:col>
                    <xdr:colOff>57150</xdr:colOff>
                    <xdr:row>54</xdr:row>
                    <xdr:rowOff>66675</xdr:rowOff>
                  </to>
                </anchor>
              </controlPr>
            </control>
          </mc:Choice>
        </mc:AlternateContent>
        <mc:AlternateContent xmlns:mc="http://schemas.openxmlformats.org/markup-compatibility/2006">
          <mc:Choice Requires="x14">
            <control shapeId="1037" r:id="rId15" name="3-2">
              <controlPr defaultSize="0" autoFill="0" autoLine="0" autoPict="0">
                <anchor moveWithCells="1">
                  <from>
                    <xdr:col>4</xdr:col>
                    <xdr:colOff>238125</xdr:colOff>
                    <xdr:row>52</xdr:row>
                    <xdr:rowOff>200025</xdr:rowOff>
                  </from>
                  <to>
                    <xdr:col>5</xdr:col>
                    <xdr:colOff>933450</xdr:colOff>
                    <xdr:row>54</xdr:row>
                    <xdr:rowOff>66675</xdr:rowOff>
                  </to>
                </anchor>
              </controlPr>
            </control>
          </mc:Choice>
        </mc:AlternateContent>
        <mc:AlternateContent xmlns:mc="http://schemas.openxmlformats.org/markup-compatibility/2006">
          <mc:Choice Requires="x14">
            <control shapeId="1038" r:id="rId16" name="3-3">
              <controlPr defaultSize="0" autoFill="0" autoLine="0" autoPict="0">
                <anchor moveWithCells="1">
                  <from>
                    <xdr:col>6</xdr:col>
                    <xdr:colOff>85725</xdr:colOff>
                    <xdr:row>52</xdr:row>
                    <xdr:rowOff>200025</xdr:rowOff>
                  </from>
                  <to>
                    <xdr:col>6</xdr:col>
                    <xdr:colOff>1057275</xdr:colOff>
                    <xdr:row>54</xdr:row>
                    <xdr:rowOff>66675</xdr:rowOff>
                  </to>
                </anchor>
              </controlPr>
            </control>
          </mc:Choice>
        </mc:AlternateContent>
        <mc:AlternateContent xmlns:mc="http://schemas.openxmlformats.org/markup-compatibility/2006">
          <mc:Choice Requires="x14">
            <control shapeId="1039" r:id="rId17" name="3-4">
              <controlPr defaultSize="0" autoFill="0" autoLine="0" autoPict="0">
                <anchor moveWithCells="1">
                  <from>
                    <xdr:col>2</xdr:col>
                    <xdr:colOff>9525</xdr:colOff>
                    <xdr:row>53</xdr:row>
                    <xdr:rowOff>190500</xdr:rowOff>
                  </from>
                  <to>
                    <xdr:col>4</xdr:col>
                    <xdr:colOff>247650</xdr:colOff>
                    <xdr:row>55</xdr:row>
                    <xdr:rowOff>57150</xdr:rowOff>
                  </to>
                </anchor>
              </controlPr>
            </control>
          </mc:Choice>
        </mc:AlternateContent>
        <mc:AlternateContent xmlns:mc="http://schemas.openxmlformats.org/markup-compatibility/2006">
          <mc:Choice Requires="x14">
            <control shapeId="1040" r:id="rId18" name="3-5">
              <controlPr defaultSize="0" autoFill="0" autoLine="0" autoPict="0">
                <anchor moveWithCells="1">
                  <from>
                    <xdr:col>5</xdr:col>
                    <xdr:colOff>9525</xdr:colOff>
                    <xdr:row>53</xdr:row>
                    <xdr:rowOff>190500</xdr:rowOff>
                  </from>
                  <to>
                    <xdr:col>6</xdr:col>
                    <xdr:colOff>200025</xdr:colOff>
                    <xdr:row>55</xdr:row>
                    <xdr:rowOff>47625</xdr:rowOff>
                  </to>
                </anchor>
              </controlPr>
            </control>
          </mc:Choice>
        </mc:AlternateContent>
        <mc:AlternateContent xmlns:mc="http://schemas.openxmlformats.org/markup-compatibility/2006">
          <mc:Choice Requires="x14">
            <control shapeId="1041" r:id="rId19" name="4-1">
              <controlPr defaultSize="0" autoFill="0" autoLine="0" autoPict="0">
                <anchor moveWithCells="1">
                  <from>
                    <xdr:col>2</xdr:col>
                    <xdr:colOff>9525</xdr:colOff>
                    <xdr:row>54</xdr:row>
                    <xdr:rowOff>190500</xdr:rowOff>
                  </from>
                  <to>
                    <xdr:col>4</xdr:col>
                    <xdr:colOff>57150</xdr:colOff>
                    <xdr:row>56</xdr:row>
                    <xdr:rowOff>57150</xdr:rowOff>
                  </to>
                </anchor>
              </controlPr>
            </control>
          </mc:Choice>
        </mc:AlternateContent>
        <mc:AlternateContent xmlns:mc="http://schemas.openxmlformats.org/markup-compatibility/2006">
          <mc:Choice Requires="x14">
            <control shapeId="1042" r:id="rId20" name="4-2">
              <controlPr defaultSize="0" autoFill="0" autoLine="0" autoPict="0">
                <anchor moveWithCells="1">
                  <from>
                    <xdr:col>4</xdr:col>
                    <xdr:colOff>57150</xdr:colOff>
                    <xdr:row>54</xdr:row>
                    <xdr:rowOff>190500</xdr:rowOff>
                  </from>
                  <to>
                    <xdr:col>5</xdr:col>
                    <xdr:colOff>762000</xdr:colOff>
                    <xdr:row>56</xdr:row>
                    <xdr:rowOff>57150</xdr:rowOff>
                  </to>
                </anchor>
              </controlPr>
            </control>
          </mc:Choice>
        </mc:AlternateContent>
        <mc:AlternateContent xmlns:mc="http://schemas.openxmlformats.org/markup-compatibility/2006">
          <mc:Choice Requires="x14">
            <control shapeId="1043" r:id="rId21" name="4-3">
              <controlPr defaultSize="0" autoFill="0" autoLine="0" autoPict="0">
                <anchor moveWithCells="1">
                  <from>
                    <xdr:col>5</xdr:col>
                    <xdr:colOff>600075</xdr:colOff>
                    <xdr:row>54</xdr:row>
                    <xdr:rowOff>190500</xdr:rowOff>
                  </from>
                  <to>
                    <xdr:col>6</xdr:col>
                    <xdr:colOff>590550</xdr:colOff>
                    <xdr:row>56</xdr:row>
                    <xdr:rowOff>57150</xdr:rowOff>
                  </to>
                </anchor>
              </controlPr>
            </control>
          </mc:Choice>
        </mc:AlternateContent>
        <mc:AlternateContent xmlns:mc="http://schemas.openxmlformats.org/markup-compatibility/2006">
          <mc:Choice Requires="x14">
            <control shapeId="1044" r:id="rId22" name="4-4">
              <controlPr defaultSize="0" autoFill="0" autoLine="0" autoPict="0">
                <anchor moveWithCells="1">
                  <from>
                    <xdr:col>2</xdr:col>
                    <xdr:colOff>9525</xdr:colOff>
                    <xdr:row>55</xdr:row>
                    <xdr:rowOff>171450</xdr:rowOff>
                  </from>
                  <to>
                    <xdr:col>4</xdr:col>
                    <xdr:colOff>247650</xdr:colOff>
                    <xdr:row>57</xdr:row>
                    <xdr:rowOff>38100</xdr:rowOff>
                  </to>
                </anchor>
              </controlPr>
            </control>
          </mc:Choice>
        </mc:AlternateContent>
        <mc:AlternateContent xmlns:mc="http://schemas.openxmlformats.org/markup-compatibility/2006">
          <mc:Choice Requires="x14">
            <control shapeId="1045" r:id="rId23" name="4-5">
              <controlPr defaultSize="0" autoFill="0" autoLine="0" autoPict="0">
                <anchor moveWithCells="1">
                  <from>
                    <xdr:col>4</xdr:col>
                    <xdr:colOff>352425</xdr:colOff>
                    <xdr:row>55</xdr:row>
                    <xdr:rowOff>171450</xdr:rowOff>
                  </from>
                  <to>
                    <xdr:col>5</xdr:col>
                    <xdr:colOff>828675</xdr:colOff>
                    <xdr:row>57</xdr:row>
                    <xdr:rowOff>38100</xdr:rowOff>
                  </to>
                </anchor>
              </controlPr>
            </control>
          </mc:Choice>
        </mc:AlternateContent>
        <mc:AlternateContent xmlns:mc="http://schemas.openxmlformats.org/markup-compatibility/2006">
          <mc:Choice Requires="x14">
            <control shapeId="1046" r:id="rId24" name="5-1">
              <controlPr defaultSize="0" autoFill="0" autoLine="0" autoPict="0">
                <anchor moveWithCells="1">
                  <from>
                    <xdr:col>2</xdr:col>
                    <xdr:colOff>9525</xdr:colOff>
                    <xdr:row>56</xdr:row>
                    <xdr:rowOff>200025</xdr:rowOff>
                  </from>
                  <to>
                    <xdr:col>4</xdr:col>
                    <xdr:colOff>57150</xdr:colOff>
                    <xdr:row>58</xdr:row>
                    <xdr:rowOff>66675</xdr:rowOff>
                  </to>
                </anchor>
              </controlPr>
            </control>
          </mc:Choice>
        </mc:AlternateContent>
        <mc:AlternateContent xmlns:mc="http://schemas.openxmlformats.org/markup-compatibility/2006">
          <mc:Choice Requires="x14">
            <control shapeId="1047" r:id="rId25" name="5-2">
              <controlPr defaultSize="0" autoFill="0" autoLine="0" autoPict="0">
                <anchor moveWithCells="1">
                  <from>
                    <xdr:col>4</xdr:col>
                    <xdr:colOff>219075</xdr:colOff>
                    <xdr:row>56</xdr:row>
                    <xdr:rowOff>200025</xdr:rowOff>
                  </from>
                  <to>
                    <xdr:col>6</xdr:col>
                    <xdr:colOff>342900</xdr:colOff>
                    <xdr:row>58</xdr:row>
                    <xdr:rowOff>66675</xdr:rowOff>
                  </to>
                </anchor>
              </controlPr>
            </control>
          </mc:Choice>
        </mc:AlternateContent>
        <mc:AlternateContent xmlns:mc="http://schemas.openxmlformats.org/markup-compatibility/2006">
          <mc:Choice Requires="x14">
            <control shapeId="1048" r:id="rId26" name="5-3">
              <controlPr defaultSize="0" autoFill="0" autoLine="0" autoPict="0">
                <anchor moveWithCells="1">
                  <from>
                    <xdr:col>2</xdr:col>
                    <xdr:colOff>9525</xdr:colOff>
                    <xdr:row>57</xdr:row>
                    <xdr:rowOff>190500</xdr:rowOff>
                  </from>
                  <to>
                    <xdr:col>5</xdr:col>
                    <xdr:colOff>828675</xdr:colOff>
                    <xdr:row>59</xdr:row>
                    <xdr:rowOff>57150</xdr:rowOff>
                  </to>
                </anchor>
              </controlPr>
            </control>
          </mc:Choice>
        </mc:AlternateContent>
        <mc:AlternateContent xmlns:mc="http://schemas.openxmlformats.org/markup-compatibility/2006">
          <mc:Choice Requires="x14">
            <control shapeId="1049" r:id="rId27" name="5-4">
              <controlPr defaultSize="0" autoFill="0" autoLine="0" autoPict="0">
                <anchor moveWithCells="1">
                  <from>
                    <xdr:col>2</xdr:col>
                    <xdr:colOff>9525</xdr:colOff>
                    <xdr:row>58</xdr:row>
                    <xdr:rowOff>171450</xdr:rowOff>
                  </from>
                  <to>
                    <xdr:col>5</xdr:col>
                    <xdr:colOff>66675</xdr:colOff>
                    <xdr:row>60</xdr:row>
                    <xdr:rowOff>38100</xdr:rowOff>
                  </to>
                </anchor>
              </controlPr>
            </control>
          </mc:Choice>
        </mc:AlternateContent>
        <mc:AlternateContent xmlns:mc="http://schemas.openxmlformats.org/markup-compatibility/2006">
          <mc:Choice Requires="x14">
            <control shapeId="1050" r:id="rId28" name="5-5">
              <controlPr defaultSize="0" autoFill="0" autoLine="0" autoPict="0">
                <anchor moveWithCells="1">
                  <from>
                    <xdr:col>5</xdr:col>
                    <xdr:colOff>190500</xdr:colOff>
                    <xdr:row>58</xdr:row>
                    <xdr:rowOff>171450</xdr:rowOff>
                  </from>
                  <to>
                    <xdr:col>6</xdr:col>
                    <xdr:colOff>390525</xdr:colOff>
                    <xdr:row>60</xdr:row>
                    <xdr:rowOff>38100</xdr:rowOff>
                  </to>
                </anchor>
              </controlPr>
            </control>
          </mc:Choice>
        </mc:AlternateContent>
        <mc:AlternateContent xmlns:mc="http://schemas.openxmlformats.org/markup-compatibility/2006">
          <mc:Choice Requires="x14">
            <control shapeId="1051" r:id="rId29" name="6-1">
              <controlPr defaultSize="0" autoFill="0" autoLine="0" autoPict="0">
                <anchor moveWithCells="1">
                  <from>
                    <xdr:col>2</xdr:col>
                    <xdr:colOff>9525</xdr:colOff>
                    <xdr:row>59</xdr:row>
                    <xdr:rowOff>180975</xdr:rowOff>
                  </from>
                  <to>
                    <xdr:col>4</xdr:col>
                    <xdr:colOff>504825</xdr:colOff>
                    <xdr:row>61</xdr:row>
                    <xdr:rowOff>57150</xdr:rowOff>
                  </to>
                </anchor>
              </controlPr>
            </control>
          </mc:Choice>
        </mc:AlternateContent>
        <mc:AlternateContent xmlns:mc="http://schemas.openxmlformats.org/markup-compatibility/2006">
          <mc:Choice Requires="x14">
            <control shapeId="1052" r:id="rId30" name="6-2">
              <controlPr defaultSize="0" autoFill="0" autoLine="0" autoPict="0">
                <anchor moveWithCells="1">
                  <from>
                    <xdr:col>4</xdr:col>
                    <xdr:colOff>533400</xdr:colOff>
                    <xdr:row>59</xdr:row>
                    <xdr:rowOff>180975</xdr:rowOff>
                  </from>
                  <to>
                    <xdr:col>7</xdr:col>
                    <xdr:colOff>133350</xdr:colOff>
                    <xdr:row>61</xdr:row>
                    <xdr:rowOff>57150</xdr:rowOff>
                  </to>
                </anchor>
              </controlPr>
            </control>
          </mc:Choice>
        </mc:AlternateContent>
        <mc:AlternateContent xmlns:mc="http://schemas.openxmlformats.org/markup-compatibility/2006">
          <mc:Choice Requires="x14">
            <control shapeId="1053" r:id="rId31" name="6-3">
              <controlPr defaultSize="0" autoFill="0" autoLine="0" autoPict="0">
                <anchor moveWithCells="1">
                  <from>
                    <xdr:col>2</xdr:col>
                    <xdr:colOff>9525</xdr:colOff>
                    <xdr:row>60</xdr:row>
                    <xdr:rowOff>190500</xdr:rowOff>
                  </from>
                  <to>
                    <xdr:col>4</xdr:col>
                    <xdr:colOff>523875</xdr:colOff>
                    <xdr:row>62</xdr:row>
                    <xdr:rowOff>47625</xdr:rowOff>
                  </to>
                </anchor>
              </controlPr>
            </control>
          </mc:Choice>
        </mc:AlternateContent>
        <mc:AlternateContent xmlns:mc="http://schemas.openxmlformats.org/markup-compatibility/2006">
          <mc:Choice Requires="x14">
            <control shapeId="1054" r:id="rId32" name="6-4">
              <controlPr defaultSize="0" autoFill="0" autoLine="0" autoPict="0">
                <anchor moveWithCells="1">
                  <from>
                    <xdr:col>4</xdr:col>
                    <xdr:colOff>590550</xdr:colOff>
                    <xdr:row>60</xdr:row>
                    <xdr:rowOff>190500</xdr:rowOff>
                  </from>
                  <to>
                    <xdr:col>5</xdr:col>
                    <xdr:colOff>942975</xdr:colOff>
                    <xdr:row>62</xdr:row>
                    <xdr:rowOff>47625</xdr:rowOff>
                  </to>
                </anchor>
              </controlPr>
            </control>
          </mc:Choice>
        </mc:AlternateContent>
        <mc:AlternateContent xmlns:mc="http://schemas.openxmlformats.org/markup-compatibility/2006">
          <mc:Choice Requires="x14">
            <control shapeId="1055" r:id="rId33" name="6-5">
              <controlPr defaultSize="0" autoFill="0" autoLine="0" autoPict="0">
                <anchor moveWithCells="1">
                  <from>
                    <xdr:col>5</xdr:col>
                    <xdr:colOff>981075</xdr:colOff>
                    <xdr:row>60</xdr:row>
                    <xdr:rowOff>190500</xdr:rowOff>
                  </from>
                  <to>
                    <xdr:col>6</xdr:col>
                    <xdr:colOff>1171575</xdr:colOff>
                    <xdr:row>62</xdr:row>
                    <xdr:rowOff>38100</xdr:rowOff>
                  </to>
                </anchor>
              </controlPr>
            </control>
          </mc:Choice>
        </mc:AlternateContent>
        <mc:AlternateContent xmlns:mc="http://schemas.openxmlformats.org/markup-compatibility/2006">
          <mc:Choice Requires="x14">
            <control shapeId="1056" r:id="rId34" name="7-1">
              <controlPr defaultSize="0" autoFill="0" autoLine="0" autoPict="0">
                <anchor moveWithCells="1">
                  <from>
                    <xdr:col>2</xdr:col>
                    <xdr:colOff>9525</xdr:colOff>
                    <xdr:row>61</xdr:row>
                    <xdr:rowOff>190500</xdr:rowOff>
                  </from>
                  <to>
                    <xdr:col>4</xdr:col>
                    <xdr:colOff>57150</xdr:colOff>
                    <xdr:row>63</xdr:row>
                    <xdr:rowOff>38100</xdr:rowOff>
                  </to>
                </anchor>
              </controlPr>
            </control>
          </mc:Choice>
        </mc:AlternateContent>
        <mc:AlternateContent xmlns:mc="http://schemas.openxmlformats.org/markup-compatibility/2006">
          <mc:Choice Requires="x14">
            <control shapeId="1057" r:id="rId35" name="7-2">
              <controlPr defaultSize="0" autoFill="0" autoLine="0" autoPict="0">
                <anchor moveWithCells="1">
                  <from>
                    <xdr:col>4</xdr:col>
                    <xdr:colOff>66675</xdr:colOff>
                    <xdr:row>61</xdr:row>
                    <xdr:rowOff>190500</xdr:rowOff>
                  </from>
                  <to>
                    <xdr:col>5</xdr:col>
                    <xdr:colOff>771525</xdr:colOff>
                    <xdr:row>63</xdr:row>
                    <xdr:rowOff>38100</xdr:rowOff>
                  </to>
                </anchor>
              </controlPr>
            </control>
          </mc:Choice>
        </mc:AlternateContent>
        <mc:AlternateContent xmlns:mc="http://schemas.openxmlformats.org/markup-compatibility/2006">
          <mc:Choice Requires="x14">
            <control shapeId="1058" r:id="rId36" name="7-3">
              <controlPr defaultSize="0" autoFill="0" autoLine="0" autoPict="0">
                <anchor moveWithCells="1">
                  <from>
                    <xdr:col>5</xdr:col>
                    <xdr:colOff>428625</xdr:colOff>
                    <xdr:row>61</xdr:row>
                    <xdr:rowOff>190500</xdr:rowOff>
                  </from>
                  <to>
                    <xdr:col>6</xdr:col>
                    <xdr:colOff>419100</xdr:colOff>
                    <xdr:row>63</xdr:row>
                    <xdr:rowOff>38100</xdr:rowOff>
                  </to>
                </anchor>
              </controlPr>
            </control>
          </mc:Choice>
        </mc:AlternateContent>
        <mc:AlternateContent xmlns:mc="http://schemas.openxmlformats.org/markup-compatibility/2006">
          <mc:Choice Requires="x14">
            <control shapeId="1059" r:id="rId37" name="7-4">
              <controlPr defaultSize="0" autoFill="0" autoLine="0" autoPict="0">
                <anchor moveWithCells="1">
                  <from>
                    <xdr:col>2</xdr:col>
                    <xdr:colOff>9525</xdr:colOff>
                    <xdr:row>62</xdr:row>
                    <xdr:rowOff>180975</xdr:rowOff>
                  </from>
                  <to>
                    <xdr:col>4</xdr:col>
                    <xdr:colOff>247650</xdr:colOff>
                    <xdr:row>64</xdr:row>
                    <xdr:rowOff>28575</xdr:rowOff>
                  </to>
                </anchor>
              </controlPr>
            </control>
          </mc:Choice>
        </mc:AlternateContent>
        <mc:AlternateContent xmlns:mc="http://schemas.openxmlformats.org/markup-compatibility/2006">
          <mc:Choice Requires="x14">
            <control shapeId="1060" r:id="rId38" name="7-5">
              <controlPr defaultSize="0" autoFill="0" autoLine="0" autoPict="0">
                <anchor moveWithCells="1">
                  <from>
                    <xdr:col>4</xdr:col>
                    <xdr:colOff>66675</xdr:colOff>
                    <xdr:row>62</xdr:row>
                    <xdr:rowOff>180975</xdr:rowOff>
                  </from>
                  <to>
                    <xdr:col>5</xdr:col>
                    <xdr:colOff>542925</xdr:colOff>
                    <xdr:row>64</xdr:row>
                    <xdr:rowOff>28575</xdr:rowOff>
                  </to>
                </anchor>
              </controlPr>
            </control>
          </mc:Choice>
        </mc:AlternateContent>
        <mc:AlternateContent xmlns:mc="http://schemas.openxmlformats.org/markup-compatibility/2006">
          <mc:Choice Requires="x14">
            <control shapeId="1061" r:id="rId39" name="8-1">
              <controlPr defaultSize="0" autoFill="0" autoLine="0" autoPict="0">
                <anchor moveWithCells="1">
                  <from>
                    <xdr:col>2</xdr:col>
                    <xdr:colOff>9525</xdr:colOff>
                    <xdr:row>63</xdr:row>
                    <xdr:rowOff>200025</xdr:rowOff>
                  </from>
                  <to>
                    <xdr:col>4</xdr:col>
                    <xdr:colOff>57150</xdr:colOff>
                    <xdr:row>65</xdr:row>
                    <xdr:rowOff>47625</xdr:rowOff>
                  </to>
                </anchor>
              </controlPr>
            </control>
          </mc:Choice>
        </mc:AlternateContent>
        <mc:AlternateContent xmlns:mc="http://schemas.openxmlformats.org/markup-compatibility/2006">
          <mc:Choice Requires="x14">
            <control shapeId="1062" r:id="rId40" name="8-2">
              <controlPr defaultSize="0" autoFill="0" autoLine="0" autoPict="0">
                <anchor moveWithCells="1">
                  <from>
                    <xdr:col>4</xdr:col>
                    <xdr:colOff>66675</xdr:colOff>
                    <xdr:row>63</xdr:row>
                    <xdr:rowOff>200025</xdr:rowOff>
                  </from>
                  <to>
                    <xdr:col>5</xdr:col>
                    <xdr:colOff>771525</xdr:colOff>
                    <xdr:row>65</xdr:row>
                    <xdr:rowOff>47625</xdr:rowOff>
                  </to>
                </anchor>
              </controlPr>
            </control>
          </mc:Choice>
        </mc:AlternateContent>
        <mc:AlternateContent xmlns:mc="http://schemas.openxmlformats.org/markup-compatibility/2006">
          <mc:Choice Requires="x14">
            <control shapeId="1063" r:id="rId41" name="8-3">
              <controlPr defaultSize="0" autoFill="0" autoLine="0" autoPict="0">
                <anchor moveWithCells="1">
                  <from>
                    <xdr:col>5</xdr:col>
                    <xdr:colOff>428625</xdr:colOff>
                    <xdr:row>63</xdr:row>
                    <xdr:rowOff>190500</xdr:rowOff>
                  </from>
                  <to>
                    <xdr:col>6</xdr:col>
                    <xdr:colOff>419100</xdr:colOff>
                    <xdr:row>65</xdr:row>
                    <xdr:rowOff>38100</xdr:rowOff>
                  </to>
                </anchor>
              </controlPr>
            </control>
          </mc:Choice>
        </mc:AlternateContent>
        <mc:AlternateContent xmlns:mc="http://schemas.openxmlformats.org/markup-compatibility/2006">
          <mc:Choice Requires="x14">
            <control shapeId="1064" r:id="rId42" name="8-4">
              <controlPr defaultSize="0" autoFill="0" autoLine="0" autoPict="0">
                <anchor moveWithCells="1">
                  <from>
                    <xdr:col>2</xdr:col>
                    <xdr:colOff>0</xdr:colOff>
                    <xdr:row>64</xdr:row>
                    <xdr:rowOff>180975</xdr:rowOff>
                  </from>
                  <to>
                    <xdr:col>4</xdr:col>
                    <xdr:colOff>238125</xdr:colOff>
                    <xdr:row>66</xdr:row>
                    <xdr:rowOff>28575</xdr:rowOff>
                  </to>
                </anchor>
              </controlPr>
            </control>
          </mc:Choice>
        </mc:AlternateContent>
        <mc:AlternateContent xmlns:mc="http://schemas.openxmlformats.org/markup-compatibility/2006">
          <mc:Choice Requires="x14">
            <control shapeId="1065" r:id="rId43" name="8-5">
              <controlPr defaultSize="0" autoFill="0" autoLine="0" autoPict="0">
                <anchor moveWithCells="1">
                  <from>
                    <xdr:col>4</xdr:col>
                    <xdr:colOff>66675</xdr:colOff>
                    <xdr:row>64</xdr:row>
                    <xdr:rowOff>180975</xdr:rowOff>
                  </from>
                  <to>
                    <xdr:col>5</xdr:col>
                    <xdr:colOff>542925</xdr:colOff>
                    <xdr:row>66</xdr:row>
                    <xdr:rowOff>28575</xdr:rowOff>
                  </to>
                </anchor>
              </controlPr>
            </control>
          </mc:Choice>
        </mc:AlternateContent>
        <mc:AlternateContent xmlns:mc="http://schemas.openxmlformats.org/markup-compatibility/2006">
          <mc:Choice Requires="x14">
            <control shapeId="1066" r:id="rId44" name="8-1">
              <controlPr defaultSize="0" autoFill="0" autoLine="0" autoPict="0">
                <anchor moveWithCells="1">
                  <from>
                    <xdr:col>2</xdr:col>
                    <xdr:colOff>9525</xdr:colOff>
                    <xdr:row>65</xdr:row>
                    <xdr:rowOff>200025</xdr:rowOff>
                  </from>
                  <to>
                    <xdr:col>4</xdr:col>
                    <xdr:colOff>57150</xdr:colOff>
                    <xdr:row>67</xdr:row>
                    <xdr:rowOff>47625</xdr:rowOff>
                  </to>
                </anchor>
              </controlPr>
            </control>
          </mc:Choice>
        </mc:AlternateContent>
        <mc:AlternateContent xmlns:mc="http://schemas.openxmlformats.org/markup-compatibility/2006">
          <mc:Choice Requires="x14">
            <control shapeId="1067" r:id="rId45" name="8-2">
              <controlPr defaultSize="0" autoFill="0" autoLine="0" autoPict="0">
                <anchor moveWithCells="1">
                  <from>
                    <xdr:col>4</xdr:col>
                    <xdr:colOff>66675</xdr:colOff>
                    <xdr:row>65</xdr:row>
                    <xdr:rowOff>200025</xdr:rowOff>
                  </from>
                  <to>
                    <xdr:col>5</xdr:col>
                    <xdr:colOff>771525</xdr:colOff>
                    <xdr:row>67</xdr:row>
                    <xdr:rowOff>47625</xdr:rowOff>
                  </to>
                </anchor>
              </controlPr>
            </control>
          </mc:Choice>
        </mc:AlternateContent>
        <mc:AlternateContent xmlns:mc="http://schemas.openxmlformats.org/markup-compatibility/2006">
          <mc:Choice Requires="x14">
            <control shapeId="1068" r:id="rId46" name="8-3">
              <controlPr defaultSize="0" autoFill="0" autoLine="0" autoPict="0">
                <anchor moveWithCells="1">
                  <from>
                    <xdr:col>5</xdr:col>
                    <xdr:colOff>428625</xdr:colOff>
                    <xdr:row>65</xdr:row>
                    <xdr:rowOff>200025</xdr:rowOff>
                  </from>
                  <to>
                    <xdr:col>6</xdr:col>
                    <xdr:colOff>419100</xdr:colOff>
                    <xdr:row>67</xdr:row>
                    <xdr:rowOff>47625</xdr:rowOff>
                  </to>
                </anchor>
              </controlPr>
            </control>
          </mc:Choice>
        </mc:AlternateContent>
        <mc:AlternateContent xmlns:mc="http://schemas.openxmlformats.org/markup-compatibility/2006">
          <mc:Choice Requires="x14">
            <control shapeId="1069" r:id="rId47" name="8-4">
              <controlPr defaultSize="0" autoFill="0" autoLine="0" autoPict="0">
                <anchor moveWithCells="1">
                  <from>
                    <xdr:col>2</xdr:col>
                    <xdr:colOff>9525</xdr:colOff>
                    <xdr:row>66</xdr:row>
                    <xdr:rowOff>200025</xdr:rowOff>
                  </from>
                  <to>
                    <xdr:col>4</xdr:col>
                    <xdr:colOff>247650</xdr:colOff>
                    <xdr:row>68</xdr:row>
                    <xdr:rowOff>38100</xdr:rowOff>
                  </to>
                </anchor>
              </controlPr>
            </control>
          </mc:Choice>
        </mc:AlternateContent>
        <mc:AlternateContent xmlns:mc="http://schemas.openxmlformats.org/markup-compatibility/2006">
          <mc:Choice Requires="x14">
            <control shapeId="1070" r:id="rId48" name="8-5">
              <controlPr defaultSize="0" autoFill="0" autoLine="0" autoPict="0">
                <anchor moveWithCells="1">
                  <from>
                    <xdr:col>4</xdr:col>
                    <xdr:colOff>342900</xdr:colOff>
                    <xdr:row>66</xdr:row>
                    <xdr:rowOff>200025</xdr:rowOff>
                  </from>
                  <to>
                    <xdr:col>5</xdr:col>
                    <xdr:colOff>809625</xdr:colOff>
                    <xdr:row>68</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C29"/>
  <sheetViews>
    <sheetView showGridLines="0" view="pageBreakPreview" zoomScale="55" zoomScaleNormal="40" zoomScaleSheetLayoutView="55" workbookViewId="0">
      <selection activeCell="A5" sqref="A5:B5"/>
    </sheetView>
  </sheetViews>
  <sheetFormatPr defaultRowHeight="18.75"/>
  <cols>
    <col min="1" max="1" width="17.625" style="53" customWidth="1"/>
    <col min="2" max="2" width="68" style="25" customWidth="1"/>
    <col min="3" max="3" width="50.625" customWidth="1"/>
  </cols>
  <sheetData>
    <row r="1" spans="1:3" ht="30.75" customHeight="1">
      <c r="A1" s="184"/>
      <c r="B1" s="184"/>
    </row>
    <row r="2" spans="1:3" ht="20.100000000000001" customHeight="1" thickBot="1">
      <c r="A2" s="80"/>
    </row>
    <row r="3" spans="1:3" s="84" customFormat="1" ht="20.100000000000001" customHeight="1" thickBot="1">
      <c r="A3" s="81" t="s">
        <v>61</v>
      </c>
      <c r="B3" s="82" t="s">
        <v>62</v>
      </c>
      <c r="C3" s="83"/>
    </row>
    <row r="4" spans="1:3" ht="9.9499999999999993" customHeight="1">
      <c r="A4" s="85"/>
      <c r="B4" s="86"/>
      <c r="C4" s="87"/>
    </row>
    <row r="5" spans="1:3" ht="204.95" customHeight="1" thickBot="1">
      <c r="A5" s="182" t="s">
        <v>78</v>
      </c>
      <c r="B5" s="185"/>
      <c r="C5" s="88"/>
    </row>
    <row r="6" spans="1:3" ht="39.950000000000003" customHeight="1" thickBot="1"/>
    <row r="7" spans="1:3" s="84" customFormat="1" ht="20.100000000000001" customHeight="1" thickBot="1">
      <c r="A7" s="81" t="s">
        <v>63</v>
      </c>
      <c r="B7" s="82" t="s">
        <v>64</v>
      </c>
      <c r="C7" s="83"/>
    </row>
    <row r="8" spans="1:3" ht="9.9499999999999993" customHeight="1">
      <c r="A8" s="85"/>
      <c r="B8" s="86"/>
      <c r="C8" s="87"/>
    </row>
    <row r="9" spans="1:3" s="90" customFormat="1" ht="204.95" customHeight="1" thickBot="1">
      <c r="A9" s="182" t="s">
        <v>74</v>
      </c>
      <c r="B9" s="183"/>
      <c r="C9" s="89"/>
    </row>
    <row r="10" spans="1:3" ht="39.950000000000003" customHeight="1" thickBot="1"/>
    <row r="11" spans="1:3" s="84" customFormat="1" ht="20.100000000000001" customHeight="1" thickBot="1">
      <c r="A11" s="81" t="s">
        <v>65</v>
      </c>
      <c r="B11" s="82" t="s">
        <v>66</v>
      </c>
      <c r="C11" s="83"/>
    </row>
    <row r="12" spans="1:3" ht="9.9499999999999993" customHeight="1">
      <c r="A12" s="85"/>
      <c r="B12" s="86"/>
      <c r="C12" s="87"/>
    </row>
    <row r="13" spans="1:3" s="90" customFormat="1" ht="204.95" customHeight="1" thickBot="1">
      <c r="A13" s="182" t="s">
        <v>67</v>
      </c>
      <c r="B13" s="183"/>
      <c r="C13" s="89"/>
    </row>
    <row r="14" spans="1:3" ht="39.950000000000003" customHeight="1" thickBot="1"/>
    <row r="15" spans="1:3" s="84" customFormat="1" ht="20.100000000000001" customHeight="1" thickBot="1">
      <c r="A15" s="81" t="s">
        <v>68</v>
      </c>
      <c r="B15" s="82" t="s">
        <v>69</v>
      </c>
      <c r="C15" s="83"/>
    </row>
    <row r="16" spans="1:3" ht="9.9499999999999993" customHeight="1">
      <c r="A16" s="85"/>
      <c r="B16" s="86"/>
      <c r="C16" s="87"/>
    </row>
    <row r="17" spans="1:3" s="90" customFormat="1" ht="204.95" customHeight="1" thickBot="1">
      <c r="A17" s="182" t="s">
        <v>76</v>
      </c>
      <c r="B17" s="183"/>
      <c r="C17" s="89"/>
    </row>
    <row r="18" spans="1:3" ht="39.950000000000003" customHeight="1" thickBot="1"/>
    <row r="19" spans="1:3" s="84" customFormat="1" ht="20.100000000000001" customHeight="1" thickBot="1">
      <c r="A19" s="81" t="s">
        <v>70</v>
      </c>
      <c r="B19" s="82" t="s">
        <v>71</v>
      </c>
      <c r="C19" s="83"/>
    </row>
    <row r="20" spans="1:3" ht="9.9499999999999993" customHeight="1">
      <c r="A20" s="85"/>
      <c r="B20" s="86"/>
      <c r="C20" s="87"/>
    </row>
    <row r="21" spans="1:3" ht="204.95" customHeight="1" thickBot="1">
      <c r="A21" s="182" t="s">
        <v>75</v>
      </c>
      <c r="B21" s="183"/>
      <c r="C21" s="88"/>
    </row>
    <row r="25" spans="1:3">
      <c r="A25" s="92" t="s">
        <v>85</v>
      </c>
      <c r="B25" s="121" t="s">
        <v>88</v>
      </c>
    </row>
    <row r="26" spans="1:3" ht="187.5">
      <c r="A26" s="92"/>
      <c r="B26" s="122" t="s">
        <v>89</v>
      </c>
    </row>
    <row r="27" spans="1:3">
      <c r="A27" s="92"/>
      <c r="B27" s="122"/>
    </row>
    <row r="28" spans="1:3">
      <c r="A28" s="92" t="s">
        <v>86</v>
      </c>
      <c r="B28" s="121" t="s">
        <v>87</v>
      </c>
    </row>
    <row r="29" spans="1:3" ht="206.25">
      <c r="A29" s="92"/>
      <c r="B29" s="122" t="s">
        <v>90</v>
      </c>
    </row>
  </sheetData>
  <sheetProtection algorithmName="SHA-512" hashValue="nvvkzY4HvS8qUqPrNZ3ITL+5S/cZzfe9z3lLmOJMZNbLBEq4l/uLpHXfq32SjPmGL8CrQAMQQO57S+c0PNreEQ==" saltValue="ImClT6uAs+CuHBAd4d8kZw==" spinCount="100000" sheet="1" objects="1" selectLockedCells="1"/>
  <mergeCells count="6">
    <mergeCell ref="A21:B21"/>
    <mergeCell ref="A1:B1"/>
    <mergeCell ref="A5:B5"/>
    <mergeCell ref="A9:B9"/>
    <mergeCell ref="A13:B13"/>
    <mergeCell ref="A17:B17"/>
  </mergeCells>
  <phoneticPr fontId="1"/>
  <printOptions horizontalCentered="1" verticalCentered="1"/>
  <pageMargins left="0.25" right="0.25" top="0.75" bottom="0.75" header="0.3" footer="0.3"/>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A1:P28"/>
  <sheetViews>
    <sheetView zoomScaleNormal="100" workbookViewId="0">
      <selection activeCell="I10" sqref="I10"/>
    </sheetView>
  </sheetViews>
  <sheetFormatPr defaultRowHeight="13.5"/>
  <cols>
    <col min="1" max="1" width="25" style="2" bestFit="1" customWidth="1"/>
    <col min="9" max="9" width="9.5" bestFit="1" customWidth="1"/>
    <col min="12" max="12" width="9.5" bestFit="1" customWidth="1"/>
    <col min="17" max="19" width="9" customWidth="1"/>
    <col min="22" max="22" width="9" customWidth="1"/>
  </cols>
  <sheetData>
    <row r="1" spans="1:16" s="1" customFormat="1" ht="19.5" customHeight="1">
      <c r="A1" s="77" t="s">
        <v>54</v>
      </c>
      <c r="B1" s="3">
        <v>1</v>
      </c>
      <c r="C1" s="3">
        <v>2</v>
      </c>
      <c r="D1" s="3">
        <v>3</v>
      </c>
      <c r="E1" s="3">
        <v>4</v>
      </c>
      <c r="F1" s="3">
        <v>5</v>
      </c>
      <c r="H1" s="115"/>
      <c r="I1" s="116" t="s">
        <v>44</v>
      </c>
      <c r="J1" s="117" t="s">
        <v>46</v>
      </c>
      <c r="K1" s="114" t="s">
        <v>79</v>
      </c>
      <c r="L1" s="107" t="s">
        <v>73</v>
      </c>
      <c r="M1" s="107" t="s">
        <v>81</v>
      </c>
      <c r="N1" s="108" t="s">
        <v>84</v>
      </c>
      <c r="O1" s="108" t="s">
        <v>82</v>
      </c>
      <c r="P1" s="111" t="s">
        <v>83</v>
      </c>
    </row>
    <row r="2" spans="1:16" s="1" customFormat="1" ht="19.5" customHeight="1">
      <c r="A2" s="166" t="s">
        <v>7</v>
      </c>
      <c r="B2" s="4">
        <v>0</v>
      </c>
      <c r="C2" s="4">
        <v>1.25</v>
      </c>
      <c r="D2" s="4">
        <v>1.39</v>
      </c>
      <c r="E2" s="4">
        <v>1.47</v>
      </c>
      <c r="F2" s="4">
        <v>1.66</v>
      </c>
      <c r="H2" s="118" t="s">
        <v>47</v>
      </c>
      <c r="I2" s="103" t="str">
        <f>チェック票!D12</f>
        <v/>
      </c>
      <c r="J2" s="103" t="str">
        <f>チェック票!J50</f>
        <v/>
      </c>
      <c r="K2" s="112" t="str">
        <f>IF(I2&gt;J2,"青",IF(I2&lt;J2,"赤",""))</f>
        <v/>
      </c>
      <c r="L2" s="109" t="str">
        <f>IF(J2="","",I2-J2)</f>
        <v/>
      </c>
      <c r="M2" s="110" t="str">
        <f>IF(J2="","",IF(I2=J2,1,""))</f>
        <v/>
      </c>
      <c r="N2" s="110" t="str">
        <f>IF(J2="","",IF(OR(L2=-1,L2=1),1,""))</f>
        <v/>
      </c>
      <c r="O2" s="110" t="str">
        <f>IF(J2="","",IF(OR(L2&lt;=-2,L2&gt;=2),1,""))</f>
        <v/>
      </c>
      <c r="P2" s="110" t="str">
        <f t="shared" ref="P2:P5" si="0">IF(K2="","",IF(O2=1,K2&amp;1,""))</f>
        <v/>
      </c>
    </row>
    <row r="3" spans="1:16" s="1" customFormat="1" ht="19.5" customHeight="1">
      <c r="A3" s="186"/>
      <c r="B3" s="5">
        <v>1.24</v>
      </c>
      <c r="C3" s="5">
        <v>1.38</v>
      </c>
      <c r="D3" s="5">
        <v>1.46</v>
      </c>
      <c r="E3" s="5">
        <v>1.65</v>
      </c>
      <c r="F3" s="5">
        <v>100</v>
      </c>
      <c r="H3" s="118" t="s">
        <v>40</v>
      </c>
      <c r="I3" s="103" t="str">
        <f>チェック票!D19</f>
        <v/>
      </c>
      <c r="J3" s="103" t="str">
        <f>チェック票!J54</f>
        <v/>
      </c>
      <c r="K3" s="112" t="str">
        <f t="shared" ref="K3:K6" si="1">IF(I3&gt;J3,"青",IF(I3&lt;J3,"赤",""))</f>
        <v/>
      </c>
      <c r="L3" s="109" t="str">
        <f t="shared" ref="L3:L6" si="2">IF(J3="","",I3-J3)</f>
        <v/>
      </c>
      <c r="M3" s="110" t="str">
        <f t="shared" ref="M3:M6" si="3">IF(J3="","",IF(I3=J3,1,""))</f>
        <v/>
      </c>
      <c r="N3" s="110" t="str">
        <f t="shared" ref="N3:N6" si="4">IF(J3="","",IF(OR(L3=-1,L3=1),1,""))</f>
        <v/>
      </c>
      <c r="O3" s="110" t="str">
        <f t="shared" ref="O3:O6" si="5">IF(J3="","",IF(OR(L3&lt;=-2,L3&gt;=2),1,""))</f>
        <v/>
      </c>
      <c r="P3" s="110" t="str">
        <f t="shared" si="0"/>
        <v/>
      </c>
    </row>
    <row r="4" spans="1:16" s="1" customFormat="1" ht="19.5" customHeight="1">
      <c r="A4" s="166" t="s">
        <v>14</v>
      </c>
      <c r="B4" s="6">
        <v>0</v>
      </c>
      <c r="C4" s="6">
        <v>25</v>
      </c>
      <c r="D4" s="6">
        <v>29</v>
      </c>
      <c r="E4" s="6">
        <v>44</v>
      </c>
      <c r="F4" s="6">
        <v>48</v>
      </c>
      <c r="H4" s="118" t="s">
        <v>43</v>
      </c>
      <c r="I4" s="103" t="str">
        <f>チェック票!D28</f>
        <v/>
      </c>
      <c r="J4" s="103" t="str">
        <f>チェック票!J58</f>
        <v/>
      </c>
      <c r="K4" s="112" t="str">
        <f t="shared" si="1"/>
        <v/>
      </c>
      <c r="L4" s="109" t="str">
        <f t="shared" si="2"/>
        <v/>
      </c>
      <c r="M4" s="110" t="str">
        <f t="shared" si="3"/>
        <v/>
      </c>
      <c r="N4" s="110" t="str">
        <f t="shared" si="4"/>
        <v/>
      </c>
      <c r="O4" s="110" t="str">
        <f t="shared" si="5"/>
        <v/>
      </c>
      <c r="P4" s="110" t="str">
        <f t="shared" si="0"/>
        <v/>
      </c>
    </row>
    <row r="5" spans="1:16" s="1" customFormat="1" ht="19.5" customHeight="1">
      <c r="A5" s="186"/>
      <c r="B5" s="5">
        <v>24</v>
      </c>
      <c r="C5" s="5">
        <v>28</v>
      </c>
      <c r="D5" s="5">
        <v>43</v>
      </c>
      <c r="E5" s="5">
        <v>47</v>
      </c>
      <c r="F5" s="5">
        <v>100</v>
      </c>
      <c r="H5" s="119" t="s">
        <v>72</v>
      </c>
      <c r="I5" s="103" t="str">
        <f>チェック票!D37</f>
        <v/>
      </c>
      <c r="J5" s="103" t="str">
        <f>チェック票!J63</f>
        <v/>
      </c>
      <c r="K5" s="112" t="str">
        <f t="shared" si="1"/>
        <v/>
      </c>
      <c r="L5" s="109" t="str">
        <f t="shared" si="2"/>
        <v/>
      </c>
      <c r="M5" s="110" t="str">
        <f t="shared" si="3"/>
        <v/>
      </c>
      <c r="N5" s="110" t="str">
        <f t="shared" si="4"/>
        <v/>
      </c>
      <c r="O5" s="110" t="str">
        <f t="shared" si="5"/>
        <v/>
      </c>
      <c r="P5" s="110" t="str">
        <f t="shared" si="0"/>
        <v/>
      </c>
    </row>
    <row r="6" spans="1:16" s="1" customFormat="1" ht="19.5" customHeight="1" thickBot="1">
      <c r="A6" s="166" t="s">
        <v>13</v>
      </c>
      <c r="B6" s="6">
        <v>0</v>
      </c>
      <c r="C6" s="6">
        <v>20</v>
      </c>
      <c r="D6" s="6">
        <v>30</v>
      </c>
      <c r="E6" s="6">
        <v>36</v>
      </c>
      <c r="F6" s="6">
        <v>40</v>
      </c>
      <c r="H6" s="120" t="s">
        <v>92</v>
      </c>
      <c r="I6" s="103" t="str">
        <f>チェック票!D46</f>
        <v/>
      </c>
      <c r="J6" s="103" t="str">
        <f>チェック票!J65</f>
        <v/>
      </c>
      <c r="K6" s="112" t="str">
        <f t="shared" si="1"/>
        <v/>
      </c>
      <c r="L6" s="109" t="str">
        <f t="shared" si="2"/>
        <v/>
      </c>
      <c r="M6" s="110" t="str">
        <f t="shared" si="3"/>
        <v/>
      </c>
      <c r="N6" s="110" t="str">
        <f t="shared" si="4"/>
        <v/>
      </c>
      <c r="O6" s="110" t="str">
        <f t="shared" si="5"/>
        <v/>
      </c>
      <c r="P6" s="110" t="str">
        <f>IF(K6="","",IF(O6=1,K6&amp;1,""))</f>
        <v/>
      </c>
    </row>
    <row r="7" spans="1:16" s="1" customFormat="1" ht="19.5" customHeight="1">
      <c r="A7" s="186"/>
      <c r="B7" s="5">
        <v>19</v>
      </c>
      <c r="C7" s="5">
        <v>29</v>
      </c>
      <c r="D7" s="5">
        <v>35</v>
      </c>
      <c r="E7" s="5">
        <v>39</v>
      </c>
      <c r="F7" s="5">
        <v>100</v>
      </c>
      <c r="H7" s="189" t="s">
        <v>80</v>
      </c>
      <c r="I7" s="113" t="str">
        <f>IF($J$6="","",SUM(I2:I6)/5)</f>
        <v/>
      </c>
      <c r="J7" s="113" t="str">
        <f>IF($J$6="","",SUM(J2:J6)/5)</f>
        <v/>
      </c>
      <c r="K7" s="103">
        <f>COUNTIF($K$2:$K$6,"青")</f>
        <v>0</v>
      </c>
      <c r="L7" s="97"/>
      <c r="M7" s="110">
        <f>SUM(M2:M6)</f>
        <v>0</v>
      </c>
      <c r="N7" s="110">
        <f t="shared" ref="N7:O7" si="6">SUM(N2:N6)</f>
        <v>0</v>
      </c>
      <c r="O7" s="110">
        <f t="shared" si="6"/>
        <v>0</v>
      </c>
      <c r="P7" s="110">
        <f>COUNTIF($P$2:$P$6,"青1")</f>
        <v>0</v>
      </c>
    </row>
    <row r="8" spans="1:16" s="1" customFormat="1" ht="19.5" customHeight="1">
      <c r="A8" s="166" t="s">
        <v>9</v>
      </c>
      <c r="B8" s="6">
        <v>0</v>
      </c>
      <c r="C8" s="6">
        <v>7.1</v>
      </c>
      <c r="D8" s="6">
        <v>17.100000000000001</v>
      </c>
      <c r="E8" s="6">
        <v>55.1</v>
      </c>
      <c r="F8" s="6">
        <v>90.1</v>
      </c>
      <c r="H8" s="190"/>
      <c r="I8" s="187">
        <f>SUM(I2:J6)/10</f>
        <v>0</v>
      </c>
      <c r="J8" s="188"/>
      <c r="K8" s="103">
        <f>COUNTIF($K$2:$K$6,"赤")</f>
        <v>0</v>
      </c>
      <c r="L8" s="98"/>
      <c r="M8" s="110"/>
      <c r="N8" s="99"/>
      <c r="O8" s="99"/>
      <c r="P8" s="110">
        <f>COUNTIF($P$2:$P$6,"赤1")</f>
        <v>0</v>
      </c>
    </row>
    <row r="9" spans="1:16" s="1" customFormat="1" ht="19.5" customHeight="1">
      <c r="A9" s="186"/>
      <c r="B9" s="5">
        <v>7</v>
      </c>
      <c r="C9" s="5">
        <v>17</v>
      </c>
      <c r="D9" s="5">
        <v>55</v>
      </c>
      <c r="E9" s="5">
        <v>90</v>
      </c>
      <c r="F9" s="5">
        <v>1000</v>
      </c>
      <c r="H9" s="100"/>
      <c r="I9" s="101">
        <v>1</v>
      </c>
      <c r="J9" s="101">
        <v>2</v>
      </c>
      <c r="K9" s="102">
        <v>3</v>
      </c>
      <c r="L9" s="102">
        <v>4</v>
      </c>
      <c r="M9" s="102">
        <v>5</v>
      </c>
      <c r="N9" s="105"/>
      <c r="O9" s="99"/>
      <c r="P9" s="99"/>
    </row>
    <row r="10" spans="1:16" s="1" customFormat="1" ht="19.5" customHeight="1">
      <c r="A10" s="166" t="s">
        <v>10</v>
      </c>
      <c r="B10" s="6">
        <v>0</v>
      </c>
      <c r="C10" s="6">
        <v>15.1</v>
      </c>
      <c r="D10" s="6">
        <v>30.1</v>
      </c>
      <c r="E10" s="6">
        <v>84.1</v>
      </c>
      <c r="F10" s="6">
        <v>120.1</v>
      </c>
      <c r="H10" s="103">
        <v>1</v>
      </c>
      <c r="I10" s="104"/>
      <c r="J10" s="104"/>
      <c r="K10" s="104" t="b">
        <v>0</v>
      </c>
      <c r="L10" s="104"/>
      <c r="M10" s="104"/>
      <c r="N10" s="106"/>
      <c r="O10" s="61" t="str">
        <f t="shared" ref="O10:O18" si="7">IF(COUNTIF(I10:M10,"TRUE")&gt;1,"×","")</f>
        <v/>
      </c>
      <c r="P10" s="61"/>
    </row>
    <row r="11" spans="1:16" s="1" customFormat="1" ht="19.5" customHeight="1">
      <c r="A11" s="186"/>
      <c r="B11" s="5">
        <v>15</v>
      </c>
      <c r="C11" s="5">
        <v>30</v>
      </c>
      <c r="D11" s="5">
        <v>84</v>
      </c>
      <c r="E11" s="5">
        <v>120</v>
      </c>
      <c r="F11" s="5">
        <v>1000</v>
      </c>
      <c r="H11" s="103">
        <v>2</v>
      </c>
      <c r="I11" s="104"/>
      <c r="J11" s="104"/>
      <c r="K11" s="104" t="b">
        <v>0</v>
      </c>
      <c r="L11" s="104"/>
      <c r="M11" s="104"/>
      <c r="N11" s="106"/>
      <c r="O11" s="61" t="str">
        <f t="shared" si="7"/>
        <v/>
      </c>
      <c r="P11" s="61"/>
    </row>
    <row r="12" spans="1:16" ht="13.5" customHeight="1">
      <c r="H12" s="103">
        <v>3</v>
      </c>
      <c r="I12" s="104"/>
      <c r="J12" s="104" t="b">
        <v>0</v>
      </c>
      <c r="K12" s="104"/>
      <c r="L12" s="104"/>
      <c r="M12" s="104"/>
      <c r="N12" s="106"/>
      <c r="O12" s="61" t="str">
        <f t="shared" si="7"/>
        <v/>
      </c>
      <c r="P12" s="61"/>
    </row>
    <row r="13" spans="1:16" ht="18" customHeight="1">
      <c r="A13" s="79" t="s">
        <v>55</v>
      </c>
      <c r="B13" s="78" t="s">
        <v>60</v>
      </c>
      <c r="H13" s="103">
        <v>4</v>
      </c>
      <c r="I13" s="104"/>
      <c r="J13" s="104"/>
      <c r="K13" s="104" t="b">
        <v>0</v>
      </c>
      <c r="L13" s="104"/>
      <c r="M13" s="104"/>
      <c r="N13" s="106"/>
      <c r="O13" s="61" t="str">
        <f t="shared" si="7"/>
        <v/>
      </c>
      <c r="P13" s="61"/>
    </row>
    <row r="14" spans="1:16" ht="18" customHeight="1">
      <c r="A14" s="78" t="s">
        <v>56</v>
      </c>
      <c r="B14" s="78">
        <v>1</v>
      </c>
      <c r="H14" s="103">
        <v>5</v>
      </c>
      <c r="I14" s="104"/>
      <c r="J14" s="104"/>
      <c r="K14" s="104"/>
      <c r="L14" s="104" t="b">
        <v>0</v>
      </c>
      <c r="M14" s="104" t="b">
        <v>0</v>
      </c>
      <c r="N14" s="106"/>
      <c r="O14" s="61" t="str">
        <f t="shared" si="7"/>
        <v/>
      </c>
      <c r="P14" s="61"/>
    </row>
    <row r="15" spans="1:16" ht="18" customHeight="1">
      <c r="A15" s="78" t="s">
        <v>57</v>
      </c>
      <c r="B15" s="78">
        <v>2</v>
      </c>
      <c r="H15" s="103">
        <v>6</v>
      </c>
      <c r="I15" s="104"/>
      <c r="J15" s="104"/>
      <c r="K15" s="104"/>
      <c r="L15" s="104" t="b">
        <v>0</v>
      </c>
      <c r="M15" s="104"/>
      <c r="N15" s="106"/>
      <c r="O15" s="61" t="str">
        <f t="shared" si="7"/>
        <v/>
      </c>
      <c r="P15" s="61"/>
    </row>
    <row r="16" spans="1:16" ht="18" customHeight="1">
      <c r="A16" s="78" t="s">
        <v>58</v>
      </c>
      <c r="B16" s="78">
        <v>3</v>
      </c>
      <c r="H16" s="103">
        <v>7</v>
      </c>
      <c r="I16" s="104"/>
      <c r="J16" s="104"/>
      <c r="K16" s="104" t="b">
        <v>0</v>
      </c>
      <c r="L16" s="104"/>
      <c r="M16" s="104"/>
      <c r="N16" s="106"/>
      <c r="O16" s="61" t="str">
        <f t="shared" si="7"/>
        <v/>
      </c>
      <c r="P16" s="61"/>
    </row>
    <row r="17" spans="1:16" ht="18" customHeight="1">
      <c r="A17" s="78" t="s">
        <v>59</v>
      </c>
      <c r="B17" s="78">
        <v>4</v>
      </c>
      <c r="H17" s="103">
        <v>8</v>
      </c>
      <c r="I17" s="104"/>
      <c r="J17" s="104" t="b">
        <v>0</v>
      </c>
      <c r="K17" s="104"/>
      <c r="L17" s="104"/>
      <c r="M17" s="104"/>
      <c r="N17" s="106"/>
      <c r="O17" s="61" t="str">
        <f t="shared" si="7"/>
        <v/>
      </c>
      <c r="P17" s="61"/>
    </row>
    <row r="18" spans="1:16" ht="18" customHeight="1">
      <c r="A18" s="78">
        <v>10</v>
      </c>
      <c r="B18" s="78">
        <v>5</v>
      </c>
      <c r="H18" s="103">
        <v>9</v>
      </c>
      <c r="I18" s="104"/>
      <c r="J18" s="104"/>
      <c r="K18" s="104" t="b">
        <v>0</v>
      </c>
      <c r="L18" s="104"/>
      <c r="M18" s="104"/>
      <c r="N18" s="106"/>
      <c r="O18" s="61" t="str">
        <f t="shared" si="7"/>
        <v/>
      </c>
      <c r="P18" s="61"/>
    </row>
    <row r="19" spans="1:16" ht="18" customHeight="1">
      <c r="A19"/>
      <c r="I19" s="91" t="s">
        <v>77</v>
      </c>
    </row>
    <row r="20" spans="1:16" ht="18" customHeight="1">
      <c r="A20"/>
    </row>
    <row r="21" spans="1:16" ht="18" customHeight="1">
      <c r="A21"/>
    </row>
    <row r="22" spans="1:16" s="93" customFormat="1" ht="18" customHeight="1"/>
    <row r="23" spans="1:16" s="93" customFormat="1" ht="18" customHeight="1">
      <c r="A23" s="94"/>
    </row>
    <row r="24" spans="1:16" s="93" customFormat="1" ht="18" customHeight="1">
      <c r="A24" s="94"/>
    </row>
    <row r="25" spans="1:16" s="93" customFormat="1" ht="18" customHeight="1">
      <c r="A25" s="94"/>
    </row>
    <row r="26" spans="1:16" s="93" customFormat="1" ht="18" customHeight="1">
      <c r="A26" s="94"/>
    </row>
    <row r="27" spans="1:16" s="93" customFormat="1">
      <c r="A27" s="94"/>
    </row>
    <row r="28" spans="1:16" ht="13.5" customHeight="1"/>
  </sheetData>
  <sheetProtection algorithmName="SHA-512" hashValue="ViimUg9/pcIsu8jp4m44ECZSyroGa/XzVGwEcqRLg4v+gi68XFFmJFxzdJTytN/807nswUfGdSZj26Ks/QZHrw==" saltValue="TrwMQhT87xWfae2/wbMEOQ==" spinCount="100000" sheet="1" objects="1" selectLockedCells="1"/>
  <mergeCells count="7">
    <mergeCell ref="A10:A11"/>
    <mergeCell ref="I8:J8"/>
    <mergeCell ref="H7:H8"/>
    <mergeCell ref="A2:A3"/>
    <mergeCell ref="A4:A5"/>
    <mergeCell ref="A6:A7"/>
    <mergeCell ref="A8:A9"/>
  </mergeCells>
  <phoneticPr fontId="1"/>
  <dataValidations count="1">
    <dataValidation imeMode="halfAlpha" allowBlank="1" showInputMessage="1" showErrorMessage="1" sqref="I2:K6"/>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チェック票</vt:lpstr>
      <vt:lpstr>解説</vt:lpstr>
      <vt:lpstr>評　価</vt:lpstr>
      <vt:lpstr>チェック票!Print_Area</vt:lpstr>
      <vt:lpstr>解説!Print_Area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2020-12-01T05:35:28Z</dcterms:created>
  <dcterms:modified xsi:type="dcterms:W3CDTF">2023-06-29T07:41:39Z</dcterms:modified>
</cp:coreProperties>
</file>