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officedocument.wordprocessingml.document" Extension="docx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rdn.mhlw.go.jp\personal\vol-002\redirects\kamijoumm\Desktop\通達一式\1か月変形\"/>
    </mc:Choice>
  </mc:AlternateContent>
  <xr:revisionPtr revIDLastSave="0" documentId="13_ncr:1_{983BBF4F-A290-4300-8DB5-B8873732D8CF}" xr6:coauthVersionLast="47" xr6:coauthVersionMax="47" xr10:uidLastSave="{00000000-0000-0000-0000-000000000000}"/>
  <bookViews>
    <workbookView xWindow="-120" yWindow="-120" windowWidth="29040" windowHeight="15720" tabRatio="678" activeTab="2" xr2:uid="{00000000-000D-0000-FFFF-FFFF00000000}"/>
  </bookViews>
  <sheets>
    <sheet name="詳細説明" sheetId="25" r:id="rId1"/>
    <sheet name="入力の仕方" sheetId="30" r:id="rId2"/>
    <sheet name="入力用(フリー)40ｈ" sheetId="31" r:id="rId3"/>
    <sheet name="入力用(1日起算日) 40ｈ" sheetId="33" r:id="rId4"/>
    <sheet name="入力用(フリー)44ｈ※労働者数9人以下" sheetId="34" r:id="rId5"/>
    <sheet name="入力用(1日起算日) 44ｈ※労働者数9人以下" sheetId="35" r:id="rId6"/>
    <sheet name="入力用（式なし）" sheetId="36" r:id="rId7"/>
  </sheets>
  <definedNames>
    <definedName name="_xlnm.Print_Area" localSheetId="0">詳細説明!$A$1:$P$67</definedName>
    <definedName name="_xlnm.Print_Area" localSheetId="1">入力の仕方!$A$1:$AL$94</definedName>
    <definedName name="_xlnm.Print_Area" localSheetId="3">'入力用(1日起算日) 40ｈ'!$A$1:$AL$94</definedName>
    <definedName name="_xlnm.Print_Area" localSheetId="5">'入力用(1日起算日) 44ｈ※労働者数9人以下'!$A$1:$AL$94</definedName>
    <definedName name="_xlnm.Print_Area" localSheetId="2">'入力用(フリー)40ｈ'!$A$1:$AL$94</definedName>
    <definedName name="_xlnm.Print_Area" localSheetId="4">'入力用(フリー)44ｈ※労働者数9人以下'!$A$1:$AL$94</definedName>
    <definedName name="_xlnm.Print_Area" localSheetId="6">'入力用（式なし）'!$A$1:$AL$94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2" i="35" l="1"/>
  <c r="V92" i="35"/>
  <c r="U92" i="35"/>
  <c r="T92" i="35"/>
  <c r="S92" i="35"/>
  <c r="R92" i="35"/>
  <c r="Q92" i="35"/>
  <c r="O92" i="35"/>
  <c r="N92" i="35"/>
  <c r="M92" i="35"/>
  <c r="L92" i="35"/>
  <c r="K92" i="35"/>
  <c r="J92" i="35"/>
  <c r="I92" i="35"/>
  <c r="G92" i="35"/>
  <c r="F92" i="35"/>
  <c r="E92" i="35"/>
  <c r="D92" i="35"/>
  <c r="C92" i="35"/>
  <c r="B92" i="35"/>
  <c r="A92" i="35"/>
  <c r="X90" i="35"/>
  <c r="P90" i="35"/>
  <c r="H90" i="35"/>
  <c r="W89" i="35"/>
  <c r="V89" i="35"/>
  <c r="U89" i="35"/>
  <c r="T89" i="35"/>
  <c r="S89" i="35"/>
  <c r="R89" i="35"/>
  <c r="Q89" i="35"/>
  <c r="O89" i="35"/>
  <c r="N89" i="35"/>
  <c r="M89" i="35"/>
  <c r="L89" i="35"/>
  <c r="K89" i="35"/>
  <c r="J89" i="35"/>
  <c r="I89" i="35"/>
  <c r="G89" i="35"/>
  <c r="F89" i="35"/>
  <c r="E89" i="35"/>
  <c r="D89" i="35"/>
  <c r="C89" i="35"/>
  <c r="B89" i="35"/>
  <c r="A89" i="35"/>
  <c r="X87" i="35"/>
  <c r="P87" i="35"/>
  <c r="H87" i="35"/>
  <c r="W86" i="35"/>
  <c r="V86" i="35"/>
  <c r="U86" i="35"/>
  <c r="T86" i="35"/>
  <c r="S86" i="35"/>
  <c r="R86" i="35"/>
  <c r="Q86" i="35"/>
  <c r="O86" i="35"/>
  <c r="N86" i="35"/>
  <c r="M86" i="35"/>
  <c r="L86" i="35"/>
  <c r="K86" i="35"/>
  <c r="J86" i="35"/>
  <c r="I86" i="35"/>
  <c r="G86" i="35"/>
  <c r="F86" i="35"/>
  <c r="E86" i="35"/>
  <c r="D86" i="35"/>
  <c r="C86" i="35"/>
  <c r="B86" i="35"/>
  <c r="A86" i="35"/>
  <c r="X84" i="35"/>
  <c r="P84" i="35"/>
  <c r="H84" i="35"/>
  <c r="W83" i="35"/>
  <c r="V83" i="35"/>
  <c r="U83" i="35"/>
  <c r="T83" i="35"/>
  <c r="S83" i="35"/>
  <c r="R83" i="35"/>
  <c r="Q83" i="35"/>
  <c r="O83" i="35"/>
  <c r="N83" i="35"/>
  <c r="M83" i="35"/>
  <c r="L83" i="35"/>
  <c r="K83" i="35"/>
  <c r="J83" i="35"/>
  <c r="I83" i="35"/>
  <c r="G83" i="35"/>
  <c r="F83" i="35"/>
  <c r="E83" i="35"/>
  <c r="D83" i="35"/>
  <c r="C83" i="35"/>
  <c r="B83" i="35"/>
  <c r="A83" i="35"/>
  <c r="X81" i="35"/>
  <c r="P81" i="35"/>
  <c r="H81" i="35"/>
  <c r="W80" i="35"/>
  <c r="V80" i="35"/>
  <c r="U80" i="35"/>
  <c r="T80" i="35"/>
  <c r="S80" i="35"/>
  <c r="R80" i="35"/>
  <c r="Q80" i="35"/>
  <c r="O80" i="35"/>
  <c r="N80" i="35"/>
  <c r="M80" i="35"/>
  <c r="L80" i="35"/>
  <c r="K80" i="35"/>
  <c r="J80" i="35"/>
  <c r="I80" i="35"/>
  <c r="G80" i="35"/>
  <c r="F80" i="35"/>
  <c r="E80" i="35"/>
  <c r="D80" i="35"/>
  <c r="C80" i="35"/>
  <c r="B80" i="35"/>
  <c r="A80" i="35"/>
  <c r="X78" i="35"/>
  <c r="P78" i="35"/>
  <c r="H78" i="35"/>
  <c r="W77" i="35"/>
  <c r="V77" i="35"/>
  <c r="U77" i="35"/>
  <c r="T77" i="35"/>
  <c r="S77" i="35"/>
  <c r="R77" i="35"/>
  <c r="Q77" i="35"/>
  <c r="O77" i="35"/>
  <c r="N77" i="35"/>
  <c r="M77" i="35"/>
  <c r="L77" i="35"/>
  <c r="K77" i="35"/>
  <c r="J77" i="35"/>
  <c r="I77" i="35"/>
  <c r="G77" i="35"/>
  <c r="F77" i="35"/>
  <c r="E77" i="35"/>
  <c r="D77" i="35"/>
  <c r="C77" i="35"/>
  <c r="B77" i="35"/>
  <c r="A77" i="35"/>
  <c r="X75" i="35"/>
  <c r="X94" i="35" s="1"/>
  <c r="Q75" i="35"/>
  <c r="P75" i="35"/>
  <c r="P94" i="35" s="1"/>
  <c r="I75" i="35"/>
  <c r="H75" i="35"/>
  <c r="H94" i="35" s="1"/>
  <c r="A75" i="35"/>
  <c r="Q73" i="35"/>
  <c r="I73" i="35"/>
  <c r="A73" i="35"/>
  <c r="W69" i="35"/>
  <c r="V69" i="35"/>
  <c r="U69" i="35"/>
  <c r="T69" i="35"/>
  <c r="S69" i="35"/>
  <c r="R69" i="35"/>
  <c r="Q69" i="35"/>
  <c r="O69" i="35"/>
  <c r="N69" i="35"/>
  <c r="M69" i="35"/>
  <c r="L69" i="35"/>
  <c r="K69" i="35"/>
  <c r="J69" i="35"/>
  <c r="I69" i="35"/>
  <c r="G69" i="35"/>
  <c r="F69" i="35"/>
  <c r="E69" i="35"/>
  <c r="D69" i="35"/>
  <c r="C69" i="35"/>
  <c r="B69" i="35"/>
  <c r="A69" i="35"/>
  <c r="X67" i="35"/>
  <c r="P67" i="35"/>
  <c r="H67" i="35"/>
  <c r="W66" i="35"/>
  <c r="V66" i="35"/>
  <c r="U66" i="35"/>
  <c r="T66" i="35"/>
  <c r="S66" i="35"/>
  <c r="R66" i="35"/>
  <c r="Q66" i="35"/>
  <c r="O66" i="35"/>
  <c r="N66" i="35"/>
  <c r="M66" i="35"/>
  <c r="L66" i="35"/>
  <c r="K66" i="35"/>
  <c r="J66" i="35"/>
  <c r="I66" i="35"/>
  <c r="G66" i="35"/>
  <c r="F66" i="35"/>
  <c r="E66" i="35"/>
  <c r="D66" i="35"/>
  <c r="C66" i="35"/>
  <c r="B66" i="35"/>
  <c r="A66" i="35"/>
  <c r="X64" i="35"/>
  <c r="P64" i="35"/>
  <c r="H64" i="35"/>
  <c r="W63" i="35"/>
  <c r="V63" i="35"/>
  <c r="U63" i="35"/>
  <c r="T63" i="35"/>
  <c r="S63" i="35"/>
  <c r="R63" i="35"/>
  <c r="Q63" i="35"/>
  <c r="O63" i="35"/>
  <c r="N63" i="35"/>
  <c r="M63" i="35"/>
  <c r="L63" i="35"/>
  <c r="K63" i="35"/>
  <c r="J63" i="35"/>
  <c r="I63" i="35"/>
  <c r="G63" i="35"/>
  <c r="F63" i="35"/>
  <c r="E63" i="35"/>
  <c r="D63" i="35"/>
  <c r="C63" i="35"/>
  <c r="B63" i="35"/>
  <c r="A63" i="35"/>
  <c r="X61" i="35"/>
  <c r="P61" i="35"/>
  <c r="H61" i="35"/>
  <c r="W60" i="35"/>
  <c r="V60" i="35"/>
  <c r="U60" i="35"/>
  <c r="T60" i="35"/>
  <c r="S60" i="35"/>
  <c r="R60" i="35"/>
  <c r="Q60" i="35"/>
  <c r="O60" i="35"/>
  <c r="N60" i="35"/>
  <c r="M60" i="35"/>
  <c r="L60" i="35"/>
  <c r="K60" i="35"/>
  <c r="J60" i="35"/>
  <c r="I60" i="35"/>
  <c r="G60" i="35"/>
  <c r="F60" i="35"/>
  <c r="E60" i="35"/>
  <c r="D60" i="35"/>
  <c r="C60" i="35"/>
  <c r="B60" i="35"/>
  <c r="A60" i="35"/>
  <c r="X58" i="35"/>
  <c r="P58" i="35"/>
  <c r="H58" i="35"/>
  <c r="W57" i="35"/>
  <c r="V57" i="35"/>
  <c r="U57" i="35"/>
  <c r="T57" i="35"/>
  <c r="S57" i="35"/>
  <c r="R57" i="35"/>
  <c r="Q57" i="35"/>
  <c r="O57" i="35"/>
  <c r="N57" i="35"/>
  <c r="M57" i="35"/>
  <c r="L57" i="35"/>
  <c r="K57" i="35"/>
  <c r="J57" i="35"/>
  <c r="I57" i="35"/>
  <c r="G57" i="35"/>
  <c r="F57" i="35"/>
  <c r="E57" i="35"/>
  <c r="D57" i="35"/>
  <c r="C57" i="35"/>
  <c r="B57" i="35"/>
  <c r="A57" i="35"/>
  <c r="X55" i="35"/>
  <c r="P55" i="35"/>
  <c r="H55" i="35"/>
  <c r="W54" i="35"/>
  <c r="V54" i="35"/>
  <c r="U54" i="35"/>
  <c r="T54" i="35"/>
  <c r="S54" i="35"/>
  <c r="R54" i="35"/>
  <c r="Q54" i="35"/>
  <c r="O54" i="35"/>
  <c r="N54" i="35"/>
  <c r="M54" i="35"/>
  <c r="L54" i="35"/>
  <c r="K54" i="35"/>
  <c r="J54" i="35"/>
  <c r="I54" i="35"/>
  <c r="G54" i="35"/>
  <c r="F54" i="35"/>
  <c r="E54" i="35"/>
  <c r="D54" i="35"/>
  <c r="C54" i="35"/>
  <c r="B54" i="35"/>
  <c r="A54" i="35"/>
  <c r="X52" i="35"/>
  <c r="X70" i="35" s="1"/>
  <c r="Q52" i="35"/>
  <c r="P52" i="35"/>
  <c r="P70" i="35" s="1"/>
  <c r="I52" i="35"/>
  <c r="H52" i="35"/>
  <c r="H70" i="35" s="1"/>
  <c r="A52" i="35"/>
  <c r="Q50" i="35"/>
  <c r="I50" i="35"/>
  <c r="A50" i="35"/>
  <c r="W46" i="35"/>
  <c r="V46" i="35"/>
  <c r="U46" i="35"/>
  <c r="T46" i="35"/>
  <c r="S46" i="35"/>
  <c r="R46" i="35"/>
  <c r="Q46" i="35"/>
  <c r="O46" i="35"/>
  <c r="N46" i="35"/>
  <c r="M46" i="35"/>
  <c r="L46" i="35"/>
  <c r="K46" i="35"/>
  <c r="J46" i="35"/>
  <c r="I46" i="35"/>
  <c r="G46" i="35"/>
  <c r="F46" i="35"/>
  <c r="E46" i="35"/>
  <c r="D46" i="35"/>
  <c r="C46" i="35"/>
  <c r="B46" i="35"/>
  <c r="A46" i="35"/>
  <c r="X44" i="35"/>
  <c r="P44" i="35"/>
  <c r="H44" i="35"/>
  <c r="W43" i="35"/>
  <c r="V43" i="35"/>
  <c r="U43" i="35"/>
  <c r="T43" i="35"/>
  <c r="S43" i="35"/>
  <c r="R43" i="35"/>
  <c r="Q43" i="35"/>
  <c r="O43" i="35"/>
  <c r="N43" i="35"/>
  <c r="M43" i="35"/>
  <c r="L43" i="35"/>
  <c r="K43" i="35"/>
  <c r="J43" i="35"/>
  <c r="I43" i="35"/>
  <c r="G43" i="35"/>
  <c r="F43" i="35"/>
  <c r="E43" i="35"/>
  <c r="D43" i="35"/>
  <c r="C43" i="35"/>
  <c r="B43" i="35"/>
  <c r="A43" i="35"/>
  <c r="X41" i="35"/>
  <c r="P41" i="35"/>
  <c r="H41" i="35"/>
  <c r="W40" i="35"/>
  <c r="V40" i="35"/>
  <c r="U40" i="35"/>
  <c r="T40" i="35"/>
  <c r="S40" i="35"/>
  <c r="R40" i="35"/>
  <c r="Q40" i="35"/>
  <c r="O40" i="35"/>
  <c r="N40" i="35"/>
  <c r="M40" i="35"/>
  <c r="L40" i="35"/>
  <c r="K40" i="35"/>
  <c r="J40" i="35"/>
  <c r="I40" i="35"/>
  <c r="G40" i="35"/>
  <c r="F40" i="35"/>
  <c r="E40" i="35"/>
  <c r="D40" i="35"/>
  <c r="C40" i="35"/>
  <c r="B40" i="35"/>
  <c r="A40" i="35"/>
  <c r="X38" i="35"/>
  <c r="P38" i="35"/>
  <c r="H38" i="35"/>
  <c r="W37" i="35"/>
  <c r="V37" i="35"/>
  <c r="U37" i="35"/>
  <c r="T37" i="35"/>
  <c r="S37" i="35"/>
  <c r="R37" i="35"/>
  <c r="Q37" i="35"/>
  <c r="O37" i="35"/>
  <c r="N37" i="35"/>
  <c r="M37" i="35"/>
  <c r="L37" i="35"/>
  <c r="K37" i="35"/>
  <c r="J37" i="35"/>
  <c r="I37" i="35"/>
  <c r="G37" i="35"/>
  <c r="F37" i="35"/>
  <c r="E37" i="35"/>
  <c r="D37" i="35"/>
  <c r="C37" i="35"/>
  <c r="B37" i="35"/>
  <c r="A37" i="35"/>
  <c r="X35" i="35"/>
  <c r="P35" i="35"/>
  <c r="H35" i="35"/>
  <c r="W34" i="35"/>
  <c r="V34" i="35"/>
  <c r="U34" i="35"/>
  <c r="T34" i="35"/>
  <c r="S34" i="35"/>
  <c r="R34" i="35"/>
  <c r="Q34" i="35"/>
  <c r="O34" i="35"/>
  <c r="N34" i="35"/>
  <c r="M34" i="35"/>
  <c r="L34" i="35"/>
  <c r="K34" i="35"/>
  <c r="J34" i="35"/>
  <c r="I34" i="35"/>
  <c r="G34" i="35"/>
  <c r="F34" i="35"/>
  <c r="E34" i="35"/>
  <c r="D34" i="35"/>
  <c r="C34" i="35"/>
  <c r="B34" i="35"/>
  <c r="A34" i="35"/>
  <c r="X32" i="35"/>
  <c r="P32" i="35"/>
  <c r="H32" i="35"/>
  <c r="W31" i="35"/>
  <c r="V31" i="35"/>
  <c r="U31" i="35"/>
  <c r="T31" i="35"/>
  <c r="S31" i="35"/>
  <c r="R31" i="35"/>
  <c r="Q31" i="35"/>
  <c r="O31" i="35"/>
  <c r="N31" i="35"/>
  <c r="M31" i="35"/>
  <c r="L31" i="35"/>
  <c r="K31" i="35"/>
  <c r="J31" i="35"/>
  <c r="I31" i="35"/>
  <c r="G31" i="35"/>
  <c r="F31" i="35"/>
  <c r="E31" i="35"/>
  <c r="D31" i="35"/>
  <c r="C31" i="35"/>
  <c r="B31" i="35"/>
  <c r="A31" i="35"/>
  <c r="X29" i="35"/>
  <c r="X47" i="35" s="1"/>
  <c r="Q29" i="35"/>
  <c r="P29" i="35"/>
  <c r="P47" i="35" s="1"/>
  <c r="I29" i="35"/>
  <c r="H29" i="35"/>
  <c r="H47" i="35" s="1"/>
  <c r="A29" i="35"/>
  <c r="Q27" i="35"/>
  <c r="I27" i="35"/>
  <c r="A27" i="35"/>
  <c r="W23" i="35"/>
  <c r="V23" i="35"/>
  <c r="U23" i="35"/>
  <c r="T23" i="35"/>
  <c r="S23" i="35"/>
  <c r="R23" i="35"/>
  <c r="Q23" i="35"/>
  <c r="O23" i="35"/>
  <c r="N23" i="35"/>
  <c r="M23" i="35"/>
  <c r="L23" i="35"/>
  <c r="K23" i="35"/>
  <c r="J23" i="35"/>
  <c r="I23" i="35"/>
  <c r="G23" i="35"/>
  <c r="F23" i="35"/>
  <c r="E23" i="35"/>
  <c r="D23" i="35"/>
  <c r="C23" i="35"/>
  <c r="B23" i="35"/>
  <c r="A23" i="35"/>
  <c r="X21" i="35"/>
  <c r="P21" i="35"/>
  <c r="H21" i="35"/>
  <c r="W20" i="35"/>
  <c r="V20" i="35"/>
  <c r="U20" i="35"/>
  <c r="T20" i="35"/>
  <c r="S20" i="35"/>
  <c r="R20" i="35"/>
  <c r="Q20" i="35"/>
  <c r="O20" i="35"/>
  <c r="N20" i="35"/>
  <c r="M20" i="35"/>
  <c r="L20" i="35"/>
  <c r="K20" i="35"/>
  <c r="J20" i="35"/>
  <c r="I20" i="35"/>
  <c r="G20" i="35"/>
  <c r="F20" i="35"/>
  <c r="E20" i="35"/>
  <c r="D20" i="35"/>
  <c r="C20" i="35"/>
  <c r="B20" i="35"/>
  <c r="A20" i="35"/>
  <c r="X18" i="35"/>
  <c r="P18" i="35"/>
  <c r="H18" i="35"/>
  <c r="W17" i="35"/>
  <c r="V17" i="35"/>
  <c r="U17" i="35"/>
  <c r="T17" i="35"/>
  <c r="S17" i="35"/>
  <c r="R17" i="35"/>
  <c r="Q17" i="35"/>
  <c r="O17" i="35"/>
  <c r="N17" i="35"/>
  <c r="M17" i="35"/>
  <c r="L17" i="35"/>
  <c r="K17" i="35"/>
  <c r="J17" i="35"/>
  <c r="I17" i="35"/>
  <c r="G17" i="35"/>
  <c r="F17" i="35"/>
  <c r="E17" i="35"/>
  <c r="D17" i="35"/>
  <c r="C17" i="35"/>
  <c r="B17" i="35"/>
  <c r="A17" i="35"/>
  <c r="X15" i="35"/>
  <c r="P15" i="35"/>
  <c r="H15" i="35"/>
  <c r="W14" i="35"/>
  <c r="V14" i="35"/>
  <c r="U14" i="35"/>
  <c r="T14" i="35"/>
  <c r="S14" i="35"/>
  <c r="R14" i="35"/>
  <c r="Q14" i="35"/>
  <c r="O14" i="35"/>
  <c r="N14" i="35"/>
  <c r="M14" i="35"/>
  <c r="L14" i="35"/>
  <c r="K14" i="35"/>
  <c r="J14" i="35"/>
  <c r="I14" i="35"/>
  <c r="G14" i="35"/>
  <c r="F14" i="35"/>
  <c r="E14" i="35"/>
  <c r="D14" i="35"/>
  <c r="C14" i="35"/>
  <c r="B14" i="35"/>
  <c r="A14" i="35"/>
  <c r="X12" i="35"/>
  <c r="P12" i="35"/>
  <c r="H12" i="35"/>
  <c r="W11" i="35"/>
  <c r="V11" i="35"/>
  <c r="U11" i="35"/>
  <c r="T11" i="35"/>
  <c r="S11" i="35"/>
  <c r="R11" i="35"/>
  <c r="Q11" i="35"/>
  <c r="O11" i="35"/>
  <c r="N11" i="35"/>
  <c r="M11" i="35"/>
  <c r="L11" i="35"/>
  <c r="K11" i="35"/>
  <c r="J11" i="35"/>
  <c r="I11" i="35"/>
  <c r="F11" i="35"/>
  <c r="E11" i="35"/>
  <c r="D11" i="35"/>
  <c r="C11" i="35"/>
  <c r="B11" i="35"/>
  <c r="A11" i="35"/>
  <c r="X9" i="35"/>
  <c r="P9" i="35"/>
  <c r="H9" i="35"/>
  <c r="W8" i="35"/>
  <c r="V8" i="35"/>
  <c r="U8" i="35"/>
  <c r="T8" i="35"/>
  <c r="S8" i="35"/>
  <c r="R8" i="35"/>
  <c r="Q8" i="35"/>
  <c r="O8" i="35"/>
  <c r="N8" i="35"/>
  <c r="M8" i="35"/>
  <c r="L8" i="35"/>
  <c r="K8" i="35"/>
  <c r="J8" i="35"/>
  <c r="I8" i="35"/>
  <c r="G8" i="35"/>
  <c r="F8" i="35"/>
  <c r="E8" i="35"/>
  <c r="D8" i="35"/>
  <c r="C8" i="35"/>
  <c r="B8" i="35"/>
  <c r="A8" i="35"/>
  <c r="X6" i="35"/>
  <c r="X24" i="35" s="1"/>
  <c r="Q6" i="35"/>
  <c r="P6" i="35"/>
  <c r="P24" i="35" s="1"/>
  <c r="I6" i="35"/>
  <c r="H6" i="35"/>
  <c r="H24" i="35" s="1"/>
  <c r="A6" i="35"/>
  <c r="Q4" i="35"/>
  <c r="I4" i="35"/>
  <c r="A4" i="35"/>
  <c r="G92" i="34"/>
  <c r="F92" i="34"/>
  <c r="E92" i="34"/>
  <c r="D92" i="34"/>
  <c r="C92" i="34"/>
  <c r="B92" i="34"/>
  <c r="A92" i="34"/>
  <c r="X90" i="34"/>
  <c r="P90" i="34"/>
  <c r="H90" i="34"/>
  <c r="X87" i="34"/>
  <c r="P87" i="34"/>
  <c r="H87" i="34"/>
  <c r="X84" i="34"/>
  <c r="P84" i="34"/>
  <c r="H84" i="34"/>
  <c r="X81" i="34"/>
  <c r="P81" i="34"/>
  <c r="H81" i="34"/>
  <c r="X78" i="34"/>
  <c r="P78" i="34"/>
  <c r="H78" i="34"/>
  <c r="X75" i="34"/>
  <c r="X94" i="34" s="1"/>
  <c r="Q75" i="34"/>
  <c r="P75" i="34"/>
  <c r="P94" i="34" s="1"/>
  <c r="I75" i="34"/>
  <c r="H75" i="34"/>
  <c r="H94" i="34" s="1"/>
  <c r="A75" i="34"/>
  <c r="Q73" i="34"/>
  <c r="I73" i="34"/>
  <c r="A73" i="34"/>
  <c r="W69" i="34"/>
  <c r="V69" i="34"/>
  <c r="U69" i="34"/>
  <c r="T69" i="34"/>
  <c r="S69" i="34"/>
  <c r="R69" i="34"/>
  <c r="Q69" i="34"/>
  <c r="X67" i="34"/>
  <c r="P67" i="34"/>
  <c r="H67" i="34"/>
  <c r="X64" i="34"/>
  <c r="P64" i="34"/>
  <c r="H64" i="34"/>
  <c r="X61" i="34"/>
  <c r="P61" i="34"/>
  <c r="H61" i="34"/>
  <c r="X58" i="34"/>
  <c r="P58" i="34"/>
  <c r="H58" i="34"/>
  <c r="X55" i="34"/>
  <c r="P55" i="34"/>
  <c r="H55" i="34"/>
  <c r="X52" i="34"/>
  <c r="X70" i="34" s="1"/>
  <c r="Q52" i="34"/>
  <c r="P52" i="34"/>
  <c r="P70" i="34" s="1"/>
  <c r="I52" i="34"/>
  <c r="H52" i="34"/>
  <c r="H70" i="34" s="1"/>
  <c r="A52" i="34"/>
  <c r="Q50" i="34"/>
  <c r="I50" i="34"/>
  <c r="A50" i="34"/>
  <c r="G46" i="34"/>
  <c r="F46" i="34"/>
  <c r="E46" i="34"/>
  <c r="D46" i="34"/>
  <c r="C46" i="34"/>
  <c r="B46" i="34"/>
  <c r="A46" i="34"/>
  <c r="X44" i="34"/>
  <c r="P44" i="34"/>
  <c r="H44" i="34"/>
  <c r="X41" i="34"/>
  <c r="P41" i="34"/>
  <c r="H41" i="34"/>
  <c r="X38" i="34"/>
  <c r="P38" i="34"/>
  <c r="H38" i="34"/>
  <c r="X35" i="34"/>
  <c r="P35" i="34"/>
  <c r="H35" i="34"/>
  <c r="X32" i="34"/>
  <c r="P32" i="34"/>
  <c r="H32" i="34"/>
  <c r="X29" i="34"/>
  <c r="X47" i="34" s="1"/>
  <c r="Q29" i="34"/>
  <c r="P29" i="34"/>
  <c r="P47" i="34" s="1"/>
  <c r="I29" i="34"/>
  <c r="H29" i="34"/>
  <c r="H47" i="34" s="1"/>
  <c r="A29" i="34"/>
  <c r="Q27" i="34"/>
  <c r="I27" i="34"/>
  <c r="A27" i="34"/>
  <c r="O23" i="34"/>
  <c r="N23" i="34"/>
  <c r="M23" i="34"/>
  <c r="L23" i="34"/>
  <c r="K23" i="34"/>
  <c r="J23" i="34"/>
  <c r="I23" i="34"/>
  <c r="X21" i="34"/>
  <c r="P21" i="34"/>
  <c r="H21" i="34"/>
  <c r="X18" i="34"/>
  <c r="P18" i="34"/>
  <c r="H18" i="34"/>
  <c r="X15" i="34"/>
  <c r="P15" i="34"/>
  <c r="H15" i="34"/>
  <c r="X12" i="34"/>
  <c r="P12" i="34"/>
  <c r="H12" i="34"/>
  <c r="X9" i="34"/>
  <c r="P9" i="34"/>
  <c r="H9" i="34"/>
  <c r="X6" i="34"/>
  <c r="X24" i="34" s="1"/>
  <c r="Q6" i="34"/>
  <c r="P6" i="34"/>
  <c r="P24" i="34" s="1"/>
  <c r="I6" i="34"/>
  <c r="H6" i="34"/>
  <c r="H24" i="34" s="1"/>
  <c r="A6" i="34"/>
  <c r="Q4" i="34"/>
  <c r="I4" i="34"/>
  <c r="A4" i="34"/>
  <c r="X90" i="36"/>
  <c r="X87" i="36"/>
  <c r="X84" i="36"/>
  <c r="X81" i="36"/>
  <c r="X78" i="36"/>
  <c r="X75" i="36"/>
  <c r="X67" i="36"/>
  <c r="X64" i="36"/>
  <c r="X61" i="36"/>
  <c r="X58" i="36"/>
  <c r="X55" i="36"/>
  <c r="X52" i="36"/>
  <c r="X70" i="36" s="1"/>
  <c r="P44" i="36"/>
  <c r="P41" i="36"/>
  <c r="P38" i="36"/>
  <c r="P35" i="36"/>
  <c r="P32" i="36"/>
  <c r="P29" i="36"/>
  <c r="Q75" i="33"/>
  <c r="I75" i="33"/>
  <c r="A75" i="33"/>
  <c r="Q52" i="33"/>
  <c r="I52" i="33"/>
  <c r="A52" i="33"/>
  <c r="Q29" i="33"/>
  <c r="I29" i="33"/>
  <c r="A29" i="33"/>
  <c r="Q6" i="33"/>
  <c r="I6" i="33"/>
  <c r="A6" i="33"/>
  <c r="Q75" i="31"/>
  <c r="I75" i="31"/>
  <c r="A75" i="31"/>
  <c r="Q52" i="31"/>
  <c r="I52" i="31"/>
  <c r="A52" i="31"/>
  <c r="Q29" i="31"/>
  <c r="I29" i="31"/>
  <c r="A29" i="31"/>
  <c r="Q6" i="31"/>
  <c r="I6" i="31"/>
  <c r="A6" i="31"/>
  <c r="AH40" i="35"/>
  <c r="AB40" i="35"/>
  <c r="AK40" i="35" s="1"/>
  <c r="Z40" i="35"/>
  <c r="AH37" i="35"/>
  <c r="AB37" i="35"/>
  <c r="AK37" i="35" s="1"/>
  <c r="Z37" i="35"/>
  <c r="AH34" i="35"/>
  <c r="AB34" i="35"/>
  <c r="AK34" i="35" s="1"/>
  <c r="Z34" i="35"/>
  <c r="AH31" i="35"/>
  <c r="AB31" i="35"/>
  <c r="AK31" i="35" s="1"/>
  <c r="Z31" i="35"/>
  <c r="AH28" i="35"/>
  <c r="AB28" i="35"/>
  <c r="AK28" i="35" s="1"/>
  <c r="Z28" i="35"/>
  <c r="AH24" i="35"/>
  <c r="AB24" i="35"/>
  <c r="AK24" i="35" s="1"/>
  <c r="Z24" i="35"/>
  <c r="AH21" i="35"/>
  <c r="AB21" i="35"/>
  <c r="AK21" i="35" s="1"/>
  <c r="Z21" i="35"/>
  <c r="AH18" i="35"/>
  <c r="AB18" i="35"/>
  <c r="AK18" i="35" s="1"/>
  <c r="Z18" i="35"/>
  <c r="AH15" i="35"/>
  <c r="AB15" i="35"/>
  <c r="AK15" i="35" s="1"/>
  <c r="Z15" i="35"/>
  <c r="AH12" i="35"/>
  <c r="AH9" i="35"/>
  <c r="AH6" i="35"/>
  <c r="AH40" i="34"/>
  <c r="AB40" i="34"/>
  <c r="AK40" i="34" s="1"/>
  <c r="Z40" i="34"/>
  <c r="AH37" i="34"/>
  <c r="AB37" i="34"/>
  <c r="AK37" i="34" s="1"/>
  <c r="Z37" i="34"/>
  <c r="AH34" i="34"/>
  <c r="AB34" i="34"/>
  <c r="AK34" i="34" s="1"/>
  <c r="Z34" i="34"/>
  <c r="AH31" i="34"/>
  <c r="AB31" i="34"/>
  <c r="AK31" i="34" s="1"/>
  <c r="Z31" i="34"/>
  <c r="AH28" i="34"/>
  <c r="AB28" i="34"/>
  <c r="AK28" i="34" s="1"/>
  <c r="Z28" i="34"/>
  <c r="AH24" i="34"/>
  <c r="AB24" i="34"/>
  <c r="AK24" i="34" s="1"/>
  <c r="Z24" i="34"/>
  <c r="AH21" i="34"/>
  <c r="AB21" i="34"/>
  <c r="AK21" i="34" s="1"/>
  <c r="Z21" i="34"/>
  <c r="AH18" i="34"/>
  <c r="AB18" i="34"/>
  <c r="AK18" i="34" s="1"/>
  <c r="Z18" i="34"/>
  <c r="AH15" i="34"/>
  <c r="AB15" i="34"/>
  <c r="AK15" i="34" s="1"/>
  <c r="Z15" i="34"/>
  <c r="AH12" i="34"/>
  <c r="AH9" i="34"/>
  <c r="AH6" i="34"/>
  <c r="A4" i="33"/>
  <c r="E4" i="33"/>
  <c r="G4" i="33"/>
  <c r="I4" i="33"/>
  <c r="M4" i="33"/>
  <c r="O4" i="33"/>
  <c r="Q4" i="33"/>
  <c r="U4" i="33"/>
  <c r="W4" i="33"/>
  <c r="B6" i="33"/>
  <c r="C6" i="33"/>
  <c r="D6" i="33"/>
  <c r="E6" i="33"/>
  <c r="F6" i="33"/>
  <c r="G6" i="33"/>
  <c r="J6" i="33"/>
  <c r="K6" i="33"/>
  <c r="L6" i="33"/>
  <c r="M6" i="33"/>
  <c r="N6" i="33"/>
  <c r="O6" i="33"/>
  <c r="R6" i="33"/>
  <c r="S6" i="33"/>
  <c r="T6" i="33"/>
  <c r="U6" i="33"/>
  <c r="V6" i="33"/>
  <c r="W6" i="33"/>
  <c r="Z6" i="33"/>
  <c r="AB6" i="33"/>
  <c r="AK6" i="33"/>
  <c r="A8" i="33"/>
  <c r="B8" i="33"/>
  <c r="C8" i="33"/>
  <c r="D8" i="33"/>
  <c r="E8" i="33"/>
  <c r="F8" i="33"/>
  <c r="G8" i="33"/>
  <c r="I8" i="33"/>
  <c r="J8" i="33"/>
  <c r="K8" i="33"/>
  <c r="L8" i="33"/>
  <c r="M8" i="33"/>
  <c r="N8" i="33"/>
  <c r="O8" i="33"/>
  <c r="Q8" i="33"/>
  <c r="R8" i="33"/>
  <c r="S8" i="33"/>
  <c r="T8" i="33"/>
  <c r="U8" i="33"/>
  <c r="V8" i="33"/>
  <c r="W8" i="33"/>
  <c r="A9" i="33"/>
  <c r="B9" i="33"/>
  <c r="C9" i="33"/>
  <c r="D9" i="33"/>
  <c r="E9" i="33"/>
  <c r="F9" i="33"/>
  <c r="G9" i="33"/>
  <c r="I9" i="33"/>
  <c r="J9" i="33"/>
  <c r="K9" i="33"/>
  <c r="L9" i="33"/>
  <c r="M9" i="33"/>
  <c r="N9" i="33"/>
  <c r="O9" i="33"/>
  <c r="Q9" i="33"/>
  <c r="R9" i="33"/>
  <c r="S9" i="33"/>
  <c r="T9" i="33"/>
  <c r="U9" i="33"/>
  <c r="V9" i="33"/>
  <c r="W9" i="33"/>
  <c r="Z9" i="33"/>
  <c r="AB9" i="33"/>
  <c r="AK9" i="33"/>
  <c r="A11" i="33"/>
  <c r="B11" i="33"/>
  <c r="C11" i="33"/>
  <c r="D11" i="33"/>
  <c r="E11" i="33"/>
  <c r="F11" i="33"/>
  <c r="I11" i="33"/>
  <c r="J11" i="33"/>
  <c r="K11" i="33"/>
  <c r="L11" i="33"/>
  <c r="M11" i="33"/>
  <c r="N11" i="33"/>
  <c r="O11" i="33"/>
  <c r="Q11" i="33"/>
  <c r="R11" i="33"/>
  <c r="S11" i="33"/>
  <c r="T11" i="33"/>
  <c r="U11" i="33"/>
  <c r="V11" i="33"/>
  <c r="W11" i="33"/>
  <c r="A12" i="33"/>
  <c r="B12" i="33"/>
  <c r="C12" i="33"/>
  <c r="D12" i="33"/>
  <c r="E12" i="33"/>
  <c r="F12" i="33"/>
  <c r="G12" i="33"/>
  <c r="I12" i="33"/>
  <c r="J12" i="33"/>
  <c r="K12" i="33"/>
  <c r="L12" i="33"/>
  <c r="M12" i="33"/>
  <c r="N12" i="33"/>
  <c r="O12" i="33"/>
  <c r="Q12" i="33"/>
  <c r="R12" i="33"/>
  <c r="S12" i="33"/>
  <c r="T12" i="33"/>
  <c r="U12" i="33"/>
  <c r="V12" i="33"/>
  <c r="W12" i="33"/>
  <c r="Z12" i="33"/>
  <c r="AB12" i="33"/>
  <c r="AK12" i="33"/>
  <c r="A14" i="33"/>
  <c r="B14" i="33"/>
  <c r="C14" i="33"/>
  <c r="D14" i="33"/>
  <c r="E14" i="33"/>
  <c r="F14" i="33"/>
  <c r="G14" i="33"/>
  <c r="I14" i="33"/>
  <c r="J14" i="33"/>
  <c r="K14" i="33"/>
  <c r="L14" i="33"/>
  <c r="M14" i="33"/>
  <c r="N14" i="33"/>
  <c r="O14" i="33"/>
  <c r="Q14" i="33"/>
  <c r="R14" i="33"/>
  <c r="S14" i="33"/>
  <c r="T14" i="33"/>
  <c r="U14" i="33"/>
  <c r="V14" i="33"/>
  <c r="W14" i="33"/>
  <c r="A15" i="33"/>
  <c r="B15" i="33"/>
  <c r="C15" i="33"/>
  <c r="D15" i="33"/>
  <c r="E15" i="33"/>
  <c r="F15" i="33"/>
  <c r="G15" i="33"/>
  <c r="I15" i="33"/>
  <c r="J15" i="33"/>
  <c r="K15" i="33"/>
  <c r="L15" i="33"/>
  <c r="M15" i="33"/>
  <c r="N15" i="33"/>
  <c r="O15" i="33"/>
  <c r="Q15" i="33"/>
  <c r="R15" i="33"/>
  <c r="S15" i="33"/>
  <c r="T15" i="33"/>
  <c r="U15" i="33"/>
  <c r="V15" i="33"/>
  <c r="W15" i="33"/>
  <c r="A17" i="33"/>
  <c r="B17" i="33"/>
  <c r="C17" i="33"/>
  <c r="D17" i="33"/>
  <c r="E17" i="33"/>
  <c r="F17" i="33"/>
  <c r="G17" i="33"/>
  <c r="I17" i="33"/>
  <c r="J17" i="33"/>
  <c r="K17" i="33"/>
  <c r="L17" i="33"/>
  <c r="M17" i="33"/>
  <c r="N17" i="33"/>
  <c r="O17" i="33"/>
  <c r="Q17" i="33"/>
  <c r="R17" i="33"/>
  <c r="S17" i="33"/>
  <c r="T17" i="33"/>
  <c r="U17" i="33"/>
  <c r="V17" i="33"/>
  <c r="W17" i="33"/>
  <c r="A18" i="33"/>
  <c r="B18" i="33"/>
  <c r="C18" i="33"/>
  <c r="D18" i="33"/>
  <c r="E18" i="33"/>
  <c r="F18" i="33"/>
  <c r="G18" i="33"/>
  <c r="I18" i="33"/>
  <c r="J18" i="33"/>
  <c r="K18" i="33"/>
  <c r="L18" i="33"/>
  <c r="M18" i="33"/>
  <c r="N18" i="33"/>
  <c r="O18" i="33"/>
  <c r="Q18" i="33"/>
  <c r="R18" i="33"/>
  <c r="S18" i="33"/>
  <c r="T18" i="33"/>
  <c r="U18" i="33"/>
  <c r="V18" i="33"/>
  <c r="W18" i="33"/>
  <c r="A20" i="33"/>
  <c r="B20" i="33"/>
  <c r="C20" i="33"/>
  <c r="D20" i="33"/>
  <c r="E20" i="33"/>
  <c r="F20" i="33"/>
  <c r="G20" i="33"/>
  <c r="I20" i="33"/>
  <c r="J20" i="33"/>
  <c r="K20" i="33"/>
  <c r="L20" i="33"/>
  <c r="M20" i="33"/>
  <c r="N20" i="33"/>
  <c r="O20" i="33"/>
  <c r="Q20" i="33"/>
  <c r="R20" i="33"/>
  <c r="S20" i="33"/>
  <c r="T20" i="33"/>
  <c r="U20" i="33"/>
  <c r="V20" i="33"/>
  <c r="W20" i="33"/>
  <c r="A21" i="33"/>
  <c r="B21" i="33"/>
  <c r="C21" i="33"/>
  <c r="D21" i="33"/>
  <c r="E21" i="33"/>
  <c r="F21" i="33"/>
  <c r="G21" i="33"/>
  <c r="I21" i="33"/>
  <c r="J21" i="33"/>
  <c r="K21" i="33"/>
  <c r="L21" i="33"/>
  <c r="M21" i="33"/>
  <c r="N21" i="33"/>
  <c r="O21" i="33"/>
  <c r="Q21" i="33"/>
  <c r="R21" i="33"/>
  <c r="S21" i="33"/>
  <c r="T21" i="33"/>
  <c r="U21" i="33"/>
  <c r="V21" i="33"/>
  <c r="W21" i="33"/>
  <c r="A23" i="33"/>
  <c r="B23" i="33"/>
  <c r="C23" i="33"/>
  <c r="D23" i="33"/>
  <c r="E23" i="33"/>
  <c r="F23" i="33"/>
  <c r="G23" i="33"/>
  <c r="I23" i="33"/>
  <c r="J23" i="33"/>
  <c r="K23" i="33"/>
  <c r="L23" i="33"/>
  <c r="M23" i="33"/>
  <c r="N23" i="33"/>
  <c r="O23" i="33"/>
  <c r="Q23" i="33"/>
  <c r="R23" i="33"/>
  <c r="S23" i="33"/>
  <c r="T23" i="33"/>
  <c r="U23" i="33"/>
  <c r="V23" i="33"/>
  <c r="W23" i="33"/>
  <c r="A27" i="33"/>
  <c r="E27" i="33"/>
  <c r="G27" i="33"/>
  <c r="I27" i="33"/>
  <c r="M27" i="33"/>
  <c r="O27" i="33"/>
  <c r="Q27" i="33"/>
  <c r="U27" i="33"/>
  <c r="W27" i="33"/>
  <c r="B29" i="33"/>
  <c r="C29" i="33"/>
  <c r="D29" i="33"/>
  <c r="E29" i="33"/>
  <c r="F29" i="33"/>
  <c r="G29" i="33"/>
  <c r="J29" i="33"/>
  <c r="K29" i="33"/>
  <c r="L29" i="33"/>
  <c r="M29" i="33"/>
  <c r="N29" i="33"/>
  <c r="O29" i="33"/>
  <c r="R29" i="33"/>
  <c r="S29" i="33"/>
  <c r="T29" i="33"/>
  <c r="U29" i="33"/>
  <c r="V29" i="33"/>
  <c r="W29" i="33"/>
  <c r="A31" i="33"/>
  <c r="B31" i="33"/>
  <c r="C31" i="33"/>
  <c r="D31" i="33"/>
  <c r="E31" i="33"/>
  <c r="F31" i="33"/>
  <c r="G31" i="33"/>
  <c r="I31" i="33"/>
  <c r="J31" i="33"/>
  <c r="K31" i="33"/>
  <c r="L31" i="33"/>
  <c r="M31" i="33"/>
  <c r="N31" i="33"/>
  <c r="O31" i="33"/>
  <c r="Q31" i="33"/>
  <c r="R31" i="33"/>
  <c r="S31" i="33"/>
  <c r="T31" i="33"/>
  <c r="U31" i="33"/>
  <c r="V31" i="33"/>
  <c r="W31" i="33"/>
  <c r="A32" i="33"/>
  <c r="B32" i="33"/>
  <c r="C32" i="33"/>
  <c r="D32" i="33"/>
  <c r="E32" i="33"/>
  <c r="F32" i="33"/>
  <c r="G32" i="33"/>
  <c r="I32" i="33"/>
  <c r="J32" i="33"/>
  <c r="K32" i="33"/>
  <c r="L32" i="33"/>
  <c r="M32" i="33"/>
  <c r="N32" i="33"/>
  <c r="O32" i="33"/>
  <c r="Q32" i="33"/>
  <c r="R32" i="33"/>
  <c r="S32" i="33"/>
  <c r="T32" i="33"/>
  <c r="U32" i="33"/>
  <c r="V32" i="33"/>
  <c r="W32" i="33"/>
  <c r="A34" i="33"/>
  <c r="B34" i="33"/>
  <c r="C34" i="33"/>
  <c r="D34" i="33"/>
  <c r="E34" i="33"/>
  <c r="F34" i="33"/>
  <c r="G34" i="33"/>
  <c r="I34" i="33"/>
  <c r="J34" i="33"/>
  <c r="K34" i="33"/>
  <c r="L34" i="33"/>
  <c r="M34" i="33"/>
  <c r="N34" i="33"/>
  <c r="O34" i="33"/>
  <c r="Q34" i="33"/>
  <c r="R34" i="33"/>
  <c r="S34" i="33"/>
  <c r="T34" i="33"/>
  <c r="U34" i="33"/>
  <c r="V34" i="33"/>
  <c r="W34" i="33"/>
  <c r="A35" i="33"/>
  <c r="B35" i="33"/>
  <c r="C35" i="33"/>
  <c r="D35" i="33"/>
  <c r="E35" i="33"/>
  <c r="F35" i="33"/>
  <c r="G35" i="33"/>
  <c r="I35" i="33"/>
  <c r="J35" i="33"/>
  <c r="K35" i="33"/>
  <c r="L35" i="33"/>
  <c r="M35" i="33"/>
  <c r="N35" i="33"/>
  <c r="O35" i="33"/>
  <c r="Q35" i="33"/>
  <c r="R35" i="33"/>
  <c r="S35" i="33"/>
  <c r="T35" i="33"/>
  <c r="U35" i="33"/>
  <c r="V35" i="33"/>
  <c r="W35" i="33"/>
  <c r="A37" i="33"/>
  <c r="B37" i="33"/>
  <c r="C37" i="33"/>
  <c r="D37" i="33"/>
  <c r="E37" i="33"/>
  <c r="F37" i="33"/>
  <c r="G37" i="33"/>
  <c r="I37" i="33"/>
  <c r="J37" i="33"/>
  <c r="K37" i="33"/>
  <c r="L37" i="33"/>
  <c r="M37" i="33"/>
  <c r="N37" i="33"/>
  <c r="O37" i="33"/>
  <c r="Q37" i="33"/>
  <c r="R37" i="33"/>
  <c r="S37" i="33"/>
  <c r="T37" i="33"/>
  <c r="U37" i="33"/>
  <c r="V37" i="33"/>
  <c r="W37" i="33"/>
  <c r="A38" i="33"/>
  <c r="B38" i="33"/>
  <c r="C38" i="33"/>
  <c r="D38" i="33"/>
  <c r="E38" i="33"/>
  <c r="F38" i="33"/>
  <c r="G38" i="33"/>
  <c r="I38" i="33"/>
  <c r="J38" i="33"/>
  <c r="K38" i="33"/>
  <c r="L38" i="33"/>
  <c r="M38" i="33"/>
  <c r="N38" i="33"/>
  <c r="O38" i="33"/>
  <c r="Q38" i="33"/>
  <c r="R38" i="33"/>
  <c r="S38" i="33"/>
  <c r="T38" i="33"/>
  <c r="U38" i="33"/>
  <c r="V38" i="33"/>
  <c r="W38" i="33"/>
  <c r="A40" i="33"/>
  <c r="B40" i="33"/>
  <c r="C40" i="33"/>
  <c r="D40" i="33"/>
  <c r="E40" i="33"/>
  <c r="F40" i="33"/>
  <c r="G40" i="33"/>
  <c r="I40" i="33"/>
  <c r="J40" i="33"/>
  <c r="K40" i="33"/>
  <c r="L40" i="33"/>
  <c r="M40" i="33"/>
  <c r="N40" i="33"/>
  <c r="O40" i="33"/>
  <c r="Q40" i="33"/>
  <c r="R40" i="33"/>
  <c r="S40" i="33"/>
  <c r="T40" i="33"/>
  <c r="U40" i="33"/>
  <c r="V40" i="33"/>
  <c r="W40" i="33"/>
  <c r="A41" i="33"/>
  <c r="B41" i="33"/>
  <c r="C41" i="33"/>
  <c r="D41" i="33"/>
  <c r="E41" i="33"/>
  <c r="F41" i="33"/>
  <c r="G41" i="33"/>
  <c r="I41" i="33"/>
  <c r="J41" i="33"/>
  <c r="K41" i="33"/>
  <c r="L41" i="33"/>
  <c r="M41" i="33"/>
  <c r="N41" i="33"/>
  <c r="O41" i="33"/>
  <c r="Q41" i="33"/>
  <c r="R41" i="33"/>
  <c r="S41" i="33"/>
  <c r="T41" i="33"/>
  <c r="U41" i="33"/>
  <c r="V41" i="33"/>
  <c r="W41" i="33"/>
  <c r="A43" i="33"/>
  <c r="B43" i="33"/>
  <c r="C43" i="33"/>
  <c r="D43" i="33"/>
  <c r="E43" i="33"/>
  <c r="F43" i="33"/>
  <c r="G43" i="33"/>
  <c r="I43" i="33"/>
  <c r="J43" i="33"/>
  <c r="K43" i="33"/>
  <c r="L43" i="33"/>
  <c r="M43" i="33"/>
  <c r="N43" i="33"/>
  <c r="O43" i="33"/>
  <c r="Q43" i="33"/>
  <c r="R43" i="33"/>
  <c r="S43" i="33"/>
  <c r="T43" i="33"/>
  <c r="U43" i="33"/>
  <c r="V43" i="33"/>
  <c r="W43" i="33"/>
  <c r="A44" i="33"/>
  <c r="B44" i="33"/>
  <c r="C44" i="33"/>
  <c r="D44" i="33"/>
  <c r="E44" i="33"/>
  <c r="F44" i="33"/>
  <c r="G44" i="33"/>
  <c r="I44" i="33"/>
  <c r="J44" i="33"/>
  <c r="K44" i="33"/>
  <c r="L44" i="33"/>
  <c r="M44" i="33"/>
  <c r="N44" i="33"/>
  <c r="O44" i="33"/>
  <c r="Q44" i="33"/>
  <c r="R44" i="33"/>
  <c r="S44" i="33"/>
  <c r="T44" i="33"/>
  <c r="U44" i="33"/>
  <c r="V44" i="33"/>
  <c r="W44" i="33"/>
  <c r="A46" i="33"/>
  <c r="B46" i="33"/>
  <c r="C46" i="33"/>
  <c r="D46" i="33"/>
  <c r="E46" i="33"/>
  <c r="F46" i="33"/>
  <c r="G46" i="33"/>
  <c r="I46" i="33"/>
  <c r="J46" i="33"/>
  <c r="K46" i="33"/>
  <c r="L46" i="33"/>
  <c r="M46" i="33"/>
  <c r="N46" i="33"/>
  <c r="O46" i="33"/>
  <c r="Q46" i="33"/>
  <c r="R46" i="33"/>
  <c r="S46" i="33"/>
  <c r="T46" i="33"/>
  <c r="U46" i="33"/>
  <c r="V46" i="33"/>
  <c r="W46" i="33"/>
  <c r="A50" i="33"/>
  <c r="E50" i="33"/>
  <c r="G50" i="33"/>
  <c r="I50" i="33"/>
  <c r="M50" i="33"/>
  <c r="O50" i="33"/>
  <c r="Q50" i="33"/>
  <c r="U50" i="33"/>
  <c r="W50" i="33"/>
  <c r="B52" i="33"/>
  <c r="C52" i="33"/>
  <c r="D52" i="33"/>
  <c r="E52" i="33"/>
  <c r="F52" i="33"/>
  <c r="G52" i="33"/>
  <c r="J52" i="33"/>
  <c r="K52" i="33"/>
  <c r="L52" i="33"/>
  <c r="M52" i="33"/>
  <c r="N52" i="33"/>
  <c r="O52" i="33"/>
  <c r="R52" i="33"/>
  <c r="S52" i="33"/>
  <c r="T52" i="33"/>
  <c r="U52" i="33"/>
  <c r="V52" i="33"/>
  <c r="W52" i="33"/>
  <c r="A54" i="33"/>
  <c r="B54" i="33"/>
  <c r="C54" i="33"/>
  <c r="D54" i="33"/>
  <c r="E54" i="33"/>
  <c r="F54" i="33"/>
  <c r="G54" i="33"/>
  <c r="I54" i="33"/>
  <c r="J54" i="33"/>
  <c r="K54" i="33"/>
  <c r="L54" i="33"/>
  <c r="M54" i="33"/>
  <c r="N54" i="33"/>
  <c r="O54" i="33"/>
  <c r="Q54" i="33"/>
  <c r="R54" i="33"/>
  <c r="S54" i="33"/>
  <c r="T54" i="33"/>
  <c r="U54" i="33"/>
  <c r="V54" i="33"/>
  <c r="W54" i="33"/>
  <c r="A55" i="33"/>
  <c r="B55" i="33"/>
  <c r="C55" i="33"/>
  <c r="D55" i="33"/>
  <c r="E55" i="33"/>
  <c r="F55" i="33"/>
  <c r="G55" i="33"/>
  <c r="I55" i="33"/>
  <c r="J55" i="33"/>
  <c r="K55" i="33"/>
  <c r="L55" i="33"/>
  <c r="M55" i="33"/>
  <c r="N55" i="33"/>
  <c r="O55" i="33"/>
  <c r="Q55" i="33"/>
  <c r="R55" i="33"/>
  <c r="S55" i="33"/>
  <c r="T55" i="33"/>
  <c r="U55" i="33"/>
  <c r="V55" i="33"/>
  <c r="W55" i="33"/>
  <c r="A57" i="33"/>
  <c r="B57" i="33"/>
  <c r="C57" i="33"/>
  <c r="D57" i="33"/>
  <c r="E57" i="33"/>
  <c r="F57" i="33"/>
  <c r="G57" i="33"/>
  <c r="I57" i="33"/>
  <c r="J57" i="33"/>
  <c r="K57" i="33"/>
  <c r="L57" i="33"/>
  <c r="M57" i="33"/>
  <c r="N57" i="33"/>
  <c r="O57" i="33"/>
  <c r="Q57" i="33"/>
  <c r="R57" i="33"/>
  <c r="S57" i="33"/>
  <c r="T57" i="33"/>
  <c r="U57" i="33"/>
  <c r="V57" i="33"/>
  <c r="W57" i="33"/>
  <c r="A58" i="33"/>
  <c r="B58" i="33"/>
  <c r="C58" i="33"/>
  <c r="D58" i="33"/>
  <c r="E58" i="33"/>
  <c r="F58" i="33"/>
  <c r="G58" i="33"/>
  <c r="I58" i="33"/>
  <c r="J58" i="33"/>
  <c r="K58" i="33"/>
  <c r="L58" i="33"/>
  <c r="M58" i="33"/>
  <c r="N58" i="33"/>
  <c r="O58" i="33"/>
  <c r="Q58" i="33"/>
  <c r="R58" i="33"/>
  <c r="S58" i="33"/>
  <c r="T58" i="33"/>
  <c r="U58" i="33"/>
  <c r="V58" i="33"/>
  <c r="W58" i="33"/>
  <c r="A60" i="33"/>
  <c r="B60" i="33"/>
  <c r="C60" i="33"/>
  <c r="D60" i="33"/>
  <c r="E60" i="33"/>
  <c r="F60" i="33"/>
  <c r="G60" i="33"/>
  <c r="I60" i="33"/>
  <c r="J60" i="33"/>
  <c r="K60" i="33"/>
  <c r="L60" i="33"/>
  <c r="M60" i="33"/>
  <c r="N60" i="33"/>
  <c r="O60" i="33"/>
  <c r="Q60" i="33"/>
  <c r="R60" i="33"/>
  <c r="S60" i="33"/>
  <c r="T60" i="33"/>
  <c r="U60" i="33"/>
  <c r="V60" i="33"/>
  <c r="W60" i="33"/>
  <c r="A61" i="33"/>
  <c r="B61" i="33"/>
  <c r="C61" i="33"/>
  <c r="D61" i="33"/>
  <c r="E61" i="33"/>
  <c r="F61" i="33"/>
  <c r="G61" i="33"/>
  <c r="I61" i="33"/>
  <c r="J61" i="33"/>
  <c r="K61" i="33"/>
  <c r="L61" i="33"/>
  <c r="M61" i="33"/>
  <c r="N61" i="33"/>
  <c r="O61" i="33"/>
  <c r="Q61" i="33"/>
  <c r="R61" i="33"/>
  <c r="S61" i="33"/>
  <c r="T61" i="33"/>
  <c r="U61" i="33"/>
  <c r="V61" i="33"/>
  <c r="W61" i="33"/>
  <c r="A63" i="33"/>
  <c r="B63" i="33"/>
  <c r="C63" i="33"/>
  <c r="D63" i="33"/>
  <c r="E63" i="33"/>
  <c r="F63" i="33"/>
  <c r="G63" i="33"/>
  <c r="I63" i="33"/>
  <c r="J63" i="33"/>
  <c r="K63" i="33"/>
  <c r="L63" i="33"/>
  <c r="M63" i="33"/>
  <c r="N63" i="33"/>
  <c r="O63" i="33"/>
  <c r="Q63" i="33"/>
  <c r="R63" i="33"/>
  <c r="S63" i="33"/>
  <c r="T63" i="33"/>
  <c r="U63" i="33"/>
  <c r="V63" i="33"/>
  <c r="W63" i="33"/>
  <c r="A64" i="33"/>
  <c r="B64" i="33"/>
  <c r="C64" i="33"/>
  <c r="D64" i="33"/>
  <c r="E64" i="33"/>
  <c r="F64" i="33"/>
  <c r="G64" i="33"/>
  <c r="I64" i="33"/>
  <c r="J64" i="33"/>
  <c r="K64" i="33"/>
  <c r="L64" i="33"/>
  <c r="M64" i="33"/>
  <c r="N64" i="33"/>
  <c r="O64" i="33"/>
  <c r="Q64" i="33"/>
  <c r="R64" i="33"/>
  <c r="S64" i="33"/>
  <c r="T64" i="33"/>
  <c r="U64" i="33"/>
  <c r="V64" i="33"/>
  <c r="W64" i="33"/>
  <c r="A66" i="33"/>
  <c r="B66" i="33"/>
  <c r="C66" i="33"/>
  <c r="D66" i="33"/>
  <c r="E66" i="33"/>
  <c r="F66" i="33"/>
  <c r="G66" i="33"/>
  <c r="I66" i="33"/>
  <c r="J66" i="33"/>
  <c r="K66" i="33"/>
  <c r="L66" i="33"/>
  <c r="M66" i="33"/>
  <c r="N66" i="33"/>
  <c r="O66" i="33"/>
  <c r="Q66" i="33"/>
  <c r="R66" i="33"/>
  <c r="S66" i="33"/>
  <c r="T66" i="33"/>
  <c r="U66" i="33"/>
  <c r="V66" i="33"/>
  <c r="W66" i="33"/>
  <c r="A67" i="33"/>
  <c r="B67" i="33"/>
  <c r="C67" i="33"/>
  <c r="D67" i="33"/>
  <c r="E67" i="33"/>
  <c r="F67" i="33"/>
  <c r="G67" i="33"/>
  <c r="I67" i="33"/>
  <c r="J67" i="33"/>
  <c r="K67" i="33"/>
  <c r="L67" i="33"/>
  <c r="M67" i="33"/>
  <c r="N67" i="33"/>
  <c r="O67" i="33"/>
  <c r="Q67" i="33"/>
  <c r="R67" i="33"/>
  <c r="S67" i="33"/>
  <c r="T67" i="33"/>
  <c r="U67" i="33"/>
  <c r="V67" i="33"/>
  <c r="W67" i="33"/>
  <c r="A69" i="33"/>
  <c r="B69" i="33"/>
  <c r="C69" i="33"/>
  <c r="D69" i="33"/>
  <c r="E69" i="33"/>
  <c r="F69" i="33"/>
  <c r="G69" i="33"/>
  <c r="I69" i="33"/>
  <c r="J69" i="33"/>
  <c r="K69" i="33"/>
  <c r="L69" i="33"/>
  <c r="M69" i="33"/>
  <c r="N69" i="33"/>
  <c r="O69" i="33"/>
  <c r="Q69" i="33"/>
  <c r="R69" i="33"/>
  <c r="S69" i="33"/>
  <c r="T69" i="33"/>
  <c r="U69" i="33"/>
  <c r="V69" i="33"/>
  <c r="W69" i="33"/>
  <c r="A73" i="33"/>
  <c r="E73" i="33"/>
  <c r="G73" i="33"/>
  <c r="I73" i="33"/>
  <c r="M73" i="33"/>
  <c r="O73" i="33"/>
  <c r="Q73" i="33"/>
  <c r="U73" i="33"/>
  <c r="W73" i="33"/>
  <c r="B75" i="33"/>
  <c r="C75" i="33"/>
  <c r="D75" i="33"/>
  <c r="E75" i="33"/>
  <c r="F75" i="33"/>
  <c r="G75" i="33"/>
  <c r="J75" i="33"/>
  <c r="K75" i="33"/>
  <c r="L75" i="33"/>
  <c r="M75" i="33"/>
  <c r="N75" i="33"/>
  <c r="O75" i="33"/>
  <c r="R75" i="33"/>
  <c r="S75" i="33"/>
  <c r="T75" i="33"/>
  <c r="U75" i="33"/>
  <c r="V75" i="33"/>
  <c r="W75" i="33"/>
  <c r="A77" i="33"/>
  <c r="B77" i="33"/>
  <c r="C77" i="33"/>
  <c r="D77" i="33"/>
  <c r="E77" i="33"/>
  <c r="F77" i="33"/>
  <c r="G77" i="33"/>
  <c r="I77" i="33"/>
  <c r="J77" i="33"/>
  <c r="K77" i="33"/>
  <c r="L77" i="33"/>
  <c r="M77" i="33"/>
  <c r="N77" i="33"/>
  <c r="O77" i="33"/>
  <c r="Q77" i="33"/>
  <c r="R77" i="33"/>
  <c r="S77" i="33"/>
  <c r="T77" i="33"/>
  <c r="U77" i="33"/>
  <c r="V77" i="33"/>
  <c r="W77" i="33"/>
  <c r="A78" i="33"/>
  <c r="B78" i="33"/>
  <c r="C78" i="33"/>
  <c r="D78" i="33"/>
  <c r="E78" i="33"/>
  <c r="F78" i="33"/>
  <c r="G78" i="33"/>
  <c r="I78" i="33"/>
  <c r="J78" i="33"/>
  <c r="K78" i="33"/>
  <c r="L78" i="33"/>
  <c r="M78" i="33"/>
  <c r="N78" i="33"/>
  <c r="O78" i="33"/>
  <c r="Q78" i="33"/>
  <c r="R78" i="33"/>
  <c r="S78" i="33"/>
  <c r="T78" i="33"/>
  <c r="U78" i="33"/>
  <c r="V78" i="33"/>
  <c r="W78" i="33"/>
  <c r="A80" i="33"/>
  <c r="B80" i="33"/>
  <c r="C80" i="33"/>
  <c r="D80" i="33"/>
  <c r="E80" i="33"/>
  <c r="F80" i="33"/>
  <c r="G80" i="33"/>
  <c r="I80" i="33"/>
  <c r="J80" i="33"/>
  <c r="K80" i="33"/>
  <c r="L80" i="33"/>
  <c r="M80" i="33"/>
  <c r="N80" i="33"/>
  <c r="O80" i="33"/>
  <c r="Q80" i="33"/>
  <c r="R80" i="33"/>
  <c r="S80" i="33"/>
  <c r="T80" i="33"/>
  <c r="U80" i="33"/>
  <c r="V80" i="33"/>
  <c r="W80" i="33"/>
  <c r="A81" i="33"/>
  <c r="B81" i="33"/>
  <c r="C81" i="33"/>
  <c r="D81" i="33"/>
  <c r="E81" i="33"/>
  <c r="F81" i="33"/>
  <c r="G81" i="33"/>
  <c r="I81" i="33"/>
  <c r="J81" i="33"/>
  <c r="K81" i="33"/>
  <c r="L81" i="33"/>
  <c r="M81" i="33"/>
  <c r="N81" i="33"/>
  <c r="O81" i="33"/>
  <c r="Q81" i="33"/>
  <c r="R81" i="33"/>
  <c r="S81" i="33"/>
  <c r="T81" i="33"/>
  <c r="U81" i="33"/>
  <c r="V81" i="33"/>
  <c r="W81" i="33"/>
  <c r="A83" i="33"/>
  <c r="B83" i="33"/>
  <c r="C83" i="33"/>
  <c r="D83" i="33"/>
  <c r="E83" i="33"/>
  <c r="F83" i="33"/>
  <c r="G83" i="33"/>
  <c r="I83" i="33"/>
  <c r="J83" i="33"/>
  <c r="K83" i="33"/>
  <c r="L83" i="33"/>
  <c r="M83" i="33"/>
  <c r="N83" i="33"/>
  <c r="O83" i="33"/>
  <c r="Q83" i="33"/>
  <c r="R83" i="33"/>
  <c r="S83" i="33"/>
  <c r="T83" i="33"/>
  <c r="U83" i="33"/>
  <c r="V83" i="33"/>
  <c r="W83" i="33"/>
  <c r="A84" i="33"/>
  <c r="B84" i="33"/>
  <c r="C84" i="33"/>
  <c r="D84" i="33"/>
  <c r="E84" i="33"/>
  <c r="F84" i="33"/>
  <c r="G84" i="33"/>
  <c r="I84" i="33"/>
  <c r="J84" i="33"/>
  <c r="K84" i="33"/>
  <c r="L84" i="33"/>
  <c r="M84" i="33"/>
  <c r="N84" i="33"/>
  <c r="O84" i="33"/>
  <c r="Q84" i="33"/>
  <c r="R84" i="33"/>
  <c r="S84" i="33"/>
  <c r="T84" i="33"/>
  <c r="U84" i="33"/>
  <c r="V84" i="33"/>
  <c r="W84" i="33"/>
  <c r="A86" i="33"/>
  <c r="B86" i="33"/>
  <c r="C86" i="33"/>
  <c r="D86" i="33"/>
  <c r="E86" i="33"/>
  <c r="F86" i="33"/>
  <c r="G86" i="33"/>
  <c r="I86" i="33"/>
  <c r="J86" i="33"/>
  <c r="K86" i="33"/>
  <c r="L86" i="33"/>
  <c r="M86" i="33"/>
  <c r="N86" i="33"/>
  <c r="O86" i="33"/>
  <c r="Q86" i="33"/>
  <c r="R86" i="33"/>
  <c r="S86" i="33"/>
  <c r="T86" i="33"/>
  <c r="U86" i="33"/>
  <c r="V86" i="33"/>
  <c r="W86" i="33"/>
  <c r="A87" i="33"/>
  <c r="B87" i="33"/>
  <c r="C87" i="33"/>
  <c r="D87" i="33"/>
  <c r="E87" i="33"/>
  <c r="F87" i="33"/>
  <c r="G87" i="33"/>
  <c r="I87" i="33"/>
  <c r="J87" i="33"/>
  <c r="K87" i="33"/>
  <c r="L87" i="33"/>
  <c r="M87" i="33"/>
  <c r="N87" i="33"/>
  <c r="O87" i="33"/>
  <c r="Q87" i="33"/>
  <c r="R87" i="33"/>
  <c r="S87" i="33"/>
  <c r="T87" i="33"/>
  <c r="U87" i="33"/>
  <c r="V87" i="33"/>
  <c r="W87" i="33"/>
  <c r="A89" i="33"/>
  <c r="B89" i="33"/>
  <c r="C89" i="33"/>
  <c r="D89" i="33"/>
  <c r="E89" i="33"/>
  <c r="F89" i="33"/>
  <c r="G89" i="33"/>
  <c r="I89" i="33"/>
  <c r="J89" i="33"/>
  <c r="K89" i="33"/>
  <c r="L89" i="33"/>
  <c r="M89" i="33"/>
  <c r="N89" i="33"/>
  <c r="O89" i="33"/>
  <c r="Q89" i="33"/>
  <c r="R89" i="33"/>
  <c r="S89" i="33"/>
  <c r="T89" i="33"/>
  <c r="U89" i="33"/>
  <c r="V89" i="33"/>
  <c r="W89" i="33"/>
  <c r="A90" i="33"/>
  <c r="B90" i="33"/>
  <c r="C90" i="33"/>
  <c r="D90" i="33"/>
  <c r="E90" i="33"/>
  <c r="F90" i="33"/>
  <c r="G90" i="33"/>
  <c r="I90" i="33"/>
  <c r="J90" i="33"/>
  <c r="K90" i="33"/>
  <c r="L90" i="33"/>
  <c r="M90" i="33"/>
  <c r="N90" i="33"/>
  <c r="O90" i="33"/>
  <c r="Q90" i="33"/>
  <c r="R90" i="33"/>
  <c r="S90" i="33"/>
  <c r="T90" i="33"/>
  <c r="U90" i="33"/>
  <c r="V90" i="33"/>
  <c r="W90" i="33"/>
  <c r="A92" i="33"/>
  <c r="B92" i="33"/>
  <c r="C92" i="33"/>
  <c r="D92" i="33"/>
  <c r="E92" i="33"/>
  <c r="F92" i="33"/>
  <c r="G92" i="33"/>
  <c r="I92" i="33"/>
  <c r="J92" i="33"/>
  <c r="K92" i="33"/>
  <c r="L92" i="33"/>
  <c r="M92" i="33"/>
  <c r="N92" i="33"/>
  <c r="O92" i="33"/>
  <c r="Q92" i="33"/>
  <c r="R92" i="33"/>
  <c r="S92" i="33"/>
  <c r="T92" i="33"/>
  <c r="U92" i="33"/>
  <c r="V92" i="33"/>
  <c r="W92" i="33"/>
  <c r="G92" i="31"/>
  <c r="F92" i="31"/>
  <c r="E92" i="31"/>
  <c r="D92" i="31"/>
  <c r="C92" i="31"/>
  <c r="B92" i="31"/>
  <c r="A92" i="31"/>
  <c r="X90" i="31"/>
  <c r="P90" i="31"/>
  <c r="H90" i="31"/>
  <c r="X87" i="31"/>
  <c r="P87" i="31"/>
  <c r="H87" i="31"/>
  <c r="X84" i="31"/>
  <c r="P84" i="31"/>
  <c r="H84" i="31"/>
  <c r="X81" i="31"/>
  <c r="P81" i="31"/>
  <c r="H81" i="31"/>
  <c r="X78" i="31"/>
  <c r="P78" i="31"/>
  <c r="H78" i="31"/>
  <c r="X75" i="31"/>
  <c r="X94" i="31" s="1"/>
  <c r="P75" i="31"/>
  <c r="P94" i="31" s="1"/>
  <c r="H75" i="31"/>
  <c r="H94" i="31" s="1"/>
  <c r="Q73" i="31"/>
  <c r="I73" i="31"/>
  <c r="A73" i="31"/>
  <c r="W69" i="31"/>
  <c r="V69" i="31"/>
  <c r="U69" i="31"/>
  <c r="T69" i="31"/>
  <c r="S69" i="31"/>
  <c r="R69" i="31"/>
  <c r="Q69" i="31"/>
  <c r="X67" i="31"/>
  <c r="P67" i="31"/>
  <c r="H67" i="31"/>
  <c r="X64" i="31"/>
  <c r="P64" i="31"/>
  <c r="H64" i="31"/>
  <c r="X61" i="31"/>
  <c r="P61" i="31"/>
  <c r="H61" i="31"/>
  <c r="X58" i="31"/>
  <c r="P58" i="31"/>
  <c r="H58" i="31"/>
  <c r="X55" i="31"/>
  <c r="P55" i="31"/>
  <c r="H55" i="31"/>
  <c r="X52" i="31"/>
  <c r="X70" i="31" s="1"/>
  <c r="P52" i="31"/>
  <c r="P70" i="31" s="1"/>
  <c r="H52" i="31"/>
  <c r="H70" i="31" s="1"/>
  <c r="Q50" i="31"/>
  <c r="I50" i="31"/>
  <c r="A50" i="31"/>
  <c r="G46" i="31"/>
  <c r="F46" i="31"/>
  <c r="E46" i="31"/>
  <c r="D46" i="31"/>
  <c r="C46" i="31"/>
  <c r="B46" i="31"/>
  <c r="A46" i="31"/>
  <c r="X44" i="31"/>
  <c r="P44" i="31"/>
  <c r="H44" i="31"/>
  <c r="X41" i="31"/>
  <c r="P41" i="31"/>
  <c r="H41" i="31"/>
  <c r="AH40" i="31"/>
  <c r="AB40" i="31"/>
  <c r="Z40" i="31"/>
  <c r="X38" i="31"/>
  <c r="P38" i="31"/>
  <c r="H38" i="31"/>
  <c r="AH37" i="31"/>
  <c r="AB37" i="31"/>
  <c r="Z37" i="31"/>
  <c r="X35" i="31"/>
  <c r="P35" i="31"/>
  <c r="H35" i="31"/>
  <c r="AH34" i="31"/>
  <c r="AB34" i="31"/>
  <c r="Z34" i="31"/>
  <c r="X32" i="31"/>
  <c r="P32" i="31"/>
  <c r="H32" i="31"/>
  <c r="AH31" i="31"/>
  <c r="AB31" i="31"/>
  <c r="Z31" i="31"/>
  <c r="X29" i="31"/>
  <c r="X47" i="31" s="1"/>
  <c r="P29" i="31"/>
  <c r="P47" i="31" s="1"/>
  <c r="H29" i="31"/>
  <c r="H47" i="31" s="1"/>
  <c r="AH28" i="31"/>
  <c r="AB28" i="31"/>
  <c r="Z28" i="31"/>
  <c r="Q27" i="31"/>
  <c r="I27" i="31"/>
  <c r="A27" i="31"/>
  <c r="AH24" i="31"/>
  <c r="AB24" i="31"/>
  <c r="Z24" i="31"/>
  <c r="O23" i="31"/>
  <c r="N23" i="31"/>
  <c r="M23" i="31"/>
  <c r="L23" i="31"/>
  <c r="K23" i="31"/>
  <c r="J23" i="31"/>
  <c r="I23" i="31"/>
  <c r="AH21" i="31"/>
  <c r="AB21" i="31"/>
  <c r="Z21" i="31"/>
  <c r="X21" i="31"/>
  <c r="P21" i="31"/>
  <c r="H21" i="31"/>
  <c r="AH18" i="31"/>
  <c r="AB18" i="31"/>
  <c r="Z18" i="31"/>
  <c r="X18" i="31"/>
  <c r="P18" i="31"/>
  <c r="H18" i="31"/>
  <c r="AH15" i="31"/>
  <c r="AB15" i="31"/>
  <c r="Z15" i="31"/>
  <c r="X15" i="31"/>
  <c r="P15" i="31"/>
  <c r="H15" i="31"/>
  <c r="X12" i="31"/>
  <c r="P12" i="31"/>
  <c r="H12" i="31"/>
  <c r="X9" i="31"/>
  <c r="P9" i="31"/>
  <c r="H9" i="31"/>
  <c r="X6" i="31"/>
  <c r="X24" i="31" s="1"/>
  <c r="AH12" i="31" s="1"/>
  <c r="P6" i="31"/>
  <c r="P24" i="31" s="1"/>
  <c r="AH9" i="31" s="1"/>
  <c r="H6" i="31"/>
  <c r="H24" i="31" s="1"/>
  <c r="AH6" i="31" s="1"/>
  <c r="Q4" i="31"/>
  <c r="I4" i="31"/>
  <c r="A4" i="31"/>
  <c r="H48" i="35" l="1"/>
  <c r="P48" i="35"/>
  <c r="X48" i="35"/>
  <c r="H71" i="35"/>
  <c r="P71" i="35"/>
  <c r="X71" i="35"/>
  <c r="H93" i="35"/>
  <c r="P93" i="35"/>
  <c r="X93" i="35"/>
  <c r="G4" i="35"/>
  <c r="E4" i="35"/>
  <c r="O4" i="35"/>
  <c r="M4" i="35"/>
  <c r="W4" i="35"/>
  <c r="U4" i="35"/>
  <c r="A9" i="35"/>
  <c r="A12" i="35" s="1"/>
  <c r="A15" i="35" s="1"/>
  <c r="A18" i="35" s="1"/>
  <c r="A21" i="35" s="1"/>
  <c r="B6" i="35"/>
  <c r="I9" i="35"/>
  <c r="I12" i="35" s="1"/>
  <c r="I15" i="35" s="1"/>
  <c r="I18" i="35" s="1"/>
  <c r="I21" i="35" s="1"/>
  <c r="J6" i="35"/>
  <c r="Q9" i="35"/>
  <c r="Q12" i="35" s="1"/>
  <c r="Q15" i="35" s="1"/>
  <c r="Q18" i="35" s="1"/>
  <c r="Q21" i="35" s="1"/>
  <c r="R6" i="35"/>
  <c r="G27" i="35"/>
  <c r="E27" i="35"/>
  <c r="O27" i="35"/>
  <c r="M27" i="35"/>
  <c r="W27" i="35"/>
  <c r="U27" i="35"/>
  <c r="A32" i="35"/>
  <c r="A35" i="35" s="1"/>
  <c r="A38" i="35" s="1"/>
  <c r="A41" i="35" s="1"/>
  <c r="A44" i="35" s="1"/>
  <c r="B29" i="35"/>
  <c r="I32" i="35"/>
  <c r="I35" i="35" s="1"/>
  <c r="I38" i="35" s="1"/>
  <c r="I41" i="35" s="1"/>
  <c r="I44" i="35" s="1"/>
  <c r="J29" i="35"/>
  <c r="Q32" i="35"/>
  <c r="Q35" i="35" s="1"/>
  <c r="Q38" i="35" s="1"/>
  <c r="Q41" i="35" s="1"/>
  <c r="Q44" i="35" s="1"/>
  <c r="R29" i="35"/>
  <c r="G50" i="35"/>
  <c r="E50" i="35"/>
  <c r="O50" i="35"/>
  <c r="M50" i="35"/>
  <c r="W50" i="35"/>
  <c r="U50" i="35"/>
  <c r="A55" i="35"/>
  <c r="A58" i="35" s="1"/>
  <c r="A61" i="35" s="1"/>
  <c r="A64" i="35" s="1"/>
  <c r="A67" i="35" s="1"/>
  <c r="B52" i="35"/>
  <c r="I55" i="35"/>
  <c r="I58" i="35" s="1"/>
  <c r="I61" i="35" s="1"/>
  <c r="I64" i="35" s="1"/>
  <c r="I67" i="35" s="1"/>
  <c r="J52" i="35"/>
  <c r="Q55" i="35"/>
  <c r="Q58" i="35" s="1"/>
  <c r="Q61" i="35" s="1"/>
  <c r="Q64" i="35" s="1"/>
  <c r="Q67" i="35" s="1"/>
  <c r="R52" i="35"/>
  <c r="G73" i="35"/>
  <c r="E73" i="35"/>
  <c r="O73" i="35"/>
  <c r="M73" i="35"/>
  <c r="W73" i="35"/>
  <c r="U73" i="35"/>
  <c r="A78" i="35"/>
  <c r="A81" i="35" s="1"/>
  <c r="A84" i="35" s="1"/>
  <c r="A87" i="35" s="1"/>
  <c r="A90" i="35" s="1"/>
  <c r="B75" i="35"/>
  <c r="I78" i="35"/>
  <c r="I81" i="35" s="1"/>
  <c r="I84" i="35" s="1"/>
  <c r="I87" i="35" s="1"/>
  <c r="I90" i="35" s="1"/>
  <c r="J75" i="35"/>
  <c r="Q78" i="35"/>
  <c r="Q81" i="35" s="1"/>
  <c r="Q84" i="35" s="1"/>
  <c r="Q87" i="35" s="1"/>
  <c r="Q90" i="35" s="1"/>
  <c r="R75" i="35"/>
  <c r="H48" i="34"/>
  <c r="P48" i="34"/>
  <c r="X48" i="34"/>
  <c r="H71" i="34"/>
  <c r="P71" i="34"/>
  <c r="X71" i="34"/>
  <c r="H93" i="34"/>
  <c r="P93" i="34"/>
  <c r="X93" i="34"/>
  <c r="G4" i="34"/>
  <c r="E4" i="34"/>
  <c r="O4" i="34"/>
  <c r="M4" i="34"/>
  <c r="W4" i="34"/>
  <c r="U4" i="34"/>
  <c r="A9" i="34"/>
  <c r="A12" i="34" s="1"/>
  <c r="A15" i="34" s="1"/>
  <c r="A18" i="34" s="1"/>
  <c r="A21" i="34" s="1"/>
  <c r="B6" i="34"/>
  <c r="I9" i="34"/>
  <c r="I12" i="34" s="1"/>
  <c r="I15" i="34" s="1"/>
  <c r="I18" i="34" s="1"/>
  <c r="I21" i="34" s="1"/>
  <c r="J6" i="34"/>
  <c r="Q9" i="34"/>
  <c r="Q12" i="34" s="1"/>
  <c r="Q15" i="34" s="1"/>
  <c r="Q18" i="34" s="1"/>
  <c r="Q21" i="34" s="1"/>
  <c r="R6" i="34"/>
  <c r="G27" i="34"/>
  <c r="E27" i="34"/>
  <c r="O27" i="34"/>
  <c r="M27" i="34"/>
  <c r="W27" i="34"/>
  <c r="U27" i="34"/>
  <c r="A32" i="34"/>
  <c r="A35" i="34" s="1"/>
  <c r="A38" i="34" s="1"/>
  <c r="A41" i="34" s="1"/>
  <c r="A44" i="34" s="1"/>
  <c r="B29" i="34"/>
  <c r="I32" i="34"/>
  <c r="I35" i="34" s="1"/>
  <c r="I38" i="34" s="1"/>
  <c r="I41" i="34" s="1"/>
  <c r="I44" i="34" s="1"/>
  <c r="J29" i="34"/>
  <c r="Q32" i="34"/>
  <c r="Q35" i="34" s="1"/>
  <c r="Q38" i="34" s="1"/>
  <c r="Q41" i="34" s="1"/>
  <c r="Q44" i="34" s="1"/>
  <c r="R29" i="34"/>
  <c r="G50" i="34"/>
  <c r="E50" i="34"/>
  <c r="O50" i="34"/>
  <c r="M50" i="34"/>
  <c r="W50" i="34"/>
  <c r="U50" i="34"/>
  <c r="A55" i="34"/>
  <c r="A58" i="34" s="1"/>
  <c r="A61" i="34" s="1"/>
  <c r="A64" i="34" s="1"/>
  <c r="A67" i="34" s="1"/>
  <c r="B52" i="34"/>
  <c r="I55" i="34"/>
  <c r="I58" i="34" s="1"/>
  <c r="I61" i="34" s="1"/>
  <c r="I64" i="34" s="1"/>
  <c r="I67" i="34" s="1"/>
  <c r="J52" i="34"/>
  <c r="Q55" i="34"/>
  <c r="Q58" i="34" s="1"/>
  <c r="Q61" i="34" s="1"/>
  <c r="Q64" i="34" s="1"/>
  <c r="Q67" i="34" s="1"/>
  <c r="R52" i="34"/>
  <c r="G73" i="34"/>
  <c r="E73" i="34"/>
  <c r="O73" i="34"/>
  <c r="M73" i="34"/>
  <c r="W73" i="34"/>
  <c r="U73" i="34"/>
  <c r="A78" i="34"/>
  <c r="A81" i="34" s="1"/>
  <c r="A84" i="34" s="1"/>
  <c r="A87" i="34" s="1"/>
  <c r="A90" i="34" s="1"/>
  <c r="B75" i="34"/>
  <c r="I78" i="34"/>
  <c r="I81" i="34" s="1"/>
  <c r="I84" i="34" s="1"/>
  <c r="I87" i="34" s="1"/>
  <c r="I90" i="34" s="1"/>
  <c r="J75" i="34"/>
  <c r="Q78" i="34"/>
  <c r="Q81" i="34" s="1"/>
  <c r="Q84" i="34" s="1"/>
  <c r="Q87" i="34" s="1"/>
  <c r="Q90" i="34" s="1"/>
  <c r="R75" i="34"/>
  <c r="AB6" i="35"/>
  <c r="AK6" i="35" s="1"/>
  <c r="H25" i="35" s="1"/>
  <c r="Z6" i="35"/>
  <c r="AB9" i="35"/>
  <c r="AK9" i="35" s="1"/>
  <c r="P25" i="35" s="1"/>
  <c r="Z9" i="35"/>
  <c r="AB12" i="35"/>
  <c r="AK12" i="35" s="1"/>
  <c r="X25" i="35" s="1"/>
  <c r="Z12" i="35"/>
  <c r="AH43" i="35"/>
  <c r="AB6" i="34"/>
  <c r="AK6" i="34" s="1"/>
  <c r="H25" i="34" s="1"/>
  <c r="Z6" i="34"/>
  <c r="AB9" i="34"/>
  <c r="AK9" i="34" s="1"/>
  <c r="P25" i="34" s="1"/>
  <c r="Z9" i="34"/>
  <c r="AB12" i="34"/>
  <c r="AK12" i="34" s="1"/>
  <c r="X25" i="34" s="1"/>
  <c r="Z12" i="34"/>
  <c r="AH43" i="34"/>
  <c r="X90" i="33"/>
  <c r="P90" i="33"/>
  <c r="H90" i="33"/>
  <c r="X87" i="33"/>
  <c r="P87" i="33"/>
  <c r="H87" i="33"/>
  <c r="X84" i="33"/>
  <c r="P84" i="33"/>
  <c r="H84" i="33"/>
  <c r="X81" i="33"/>
  <c r="P81" i="33"/>
  <c r="H81" i="33"/>
  <c r="X78" i="33"/>
  <c r="P78" i="33"/>
  <c r="H78" i="33"/>
  <c r="X75" i="33"/>
  <c r="X94" i="33" s="1"/>
  <c r="AH40" i="33" s="1"/>
  <c r="P75" i="33"/>
  <c r="P94" i="33" s="1"/>
  <c r="AH37" i="33" s="1"/>
  <c r="H75" i="33"/>
  <c r="H94" i="33" s="1"/>
  <c r="AH34" i="33" s="1"/>
  <c r="AD40" i="33"/>
  <c r="AD37" i="33"/>
  <c r="AD34" i="33"/>
  <c r="Z40" i="33"/>
  <c r="AB40" i="33"/>
  <c r="Z37" i="33"/>
  <c r="AB37" i="33"/>
  <c r="Z34" i="33"/>
  <c r="AB34" i="33"/>
  <c r="X67" i="33"/>
  <c r="P67" i="33"/>
  <c r="H67" i="33"/>
  <c r="X64" i="33"/>
  <c r="P64" i="33"/>
  <c r="H64" i="33"/>
  <c r="X61" i="33"/>
  <c r="P61" i="33"/>
  <c r="H61" i="33"/>
  <c r="X58" i="33"/>
  <c r="P58" i="33"/>
  <c r="H58" i="33"/>
  <c r="X55" i="33"/>
  <c r="P55" i="33"/>
  <c r="H55" i="33"/>
  <c r="X52" i="33"/>
  <c r="X70" i="33" s="1"/>
  <c r="AH31" i="33" s="1"/>
  <c r="P52" i="33"/>
  <c r="P70" i="33" s="1"/>
  <c r="AH28" i="33" s="1"/>
  <c r="H52" i="33"/>
  <c r="H70" i="33" s="1"/>
  <c r="AH24" i="33" s="1"/>
  <c r="AD31" i="33"/>
  <c r="AD28" i="33"/>
  <c r="AD24" i="33"/>
  <c r="Z31" i="33"/>
  <c r="AB31" i="33"/>
  <c r="Z28" i="33"/>
  <c r="AB28" i="33"/>
  <c r="Z24" i="33"/>
  <c r="AB24" i="33"/>
  <c r="X44" i="33"/>
  <c r="P44" i="33"/>
  <c r="H44" i="33"/>
  <c r="X41" i="33"/>
  <c r="P41" i="33"/>
  <c r="H41" i="33"/>
  <c r="X38" i="33"/>
  <c r="P38" i="33"/>
  <c r="H38" i="33"/>
  <c r="X35" i="33"/>
  <c r="P35" i="33"/>
  <c r="H35" i="33"/>
  <c r="X32" i="33"/>
  <c r="P32" i="33"/>
  <c r="H32" i="33"/>
  <c r="X29" i="33"/>
  <c r="X47" i="33" s="1"/>
  <c r="AH21" i="33" s="1"/>
  <c r="P29" i="33"/>
  <c r="P47" i="33" s="1"/>
  <c r="AH18" i="33" s="1"/>
  <c r="H29" i="33"/>
  <c r="H47" i="33" s="1"/>
  <c r="AH15" i="33" s="1"/>
  <c r="AD21" i="33"/>
  <c r="AD18" i="33"/>
  <c r="AD15" i="33"/>
  <c r="Z21" i="33"/>
  <c r="AB21" i="33"/>
  <c r="Z18" i="33"/>
  <c r="AB18" i="33"/>
  <c r="Z15" i="33"/>
  <c r="AB15" i="33"/>
  <c r="X21" i="33"/>
  <c r="P21" i="33"/>
  <c r="H21" i="33"/>
  <c r="X18" i="33"/>
  <c r="P18" i="33"/>
  <c r="H18" i="33"/>
  <c r="X15" i="33"/>
  <c r="P15" i="33"/>
  <c r="H15" i="33"/>
  <c r="X12" i="33"/>
  <c r="AD12" i="33"/>
  <c r="AF12" i="33" s="1"/>
  <c r="P12" i="33"/>
  <c r="H12" i="33"/>
  <c r="X9" i="33"/>
  <c r="P9" i="33"/>
  <c r="AD9" i="33"/>
  <c r="AF9" i="33" s="1"/>
  <c r="H9" i="33"/>
  <c r="X6" i="33"/>
  <c r="X24" i="33" s="1"/>
  <c r="AH12" i="33" s="1"/>
  <c r="X25" i="33" s="1"/>
  <c r="P6" i="33"/>
  <c r="P24" i="33" s="1"/>
  <c r="AH9" i="33" s="1"/>
  <c r="P25" i="33" s="1"/>
  <c r="H6" i="33"/>
  <c r="H24" i="33" s="1"/>
  <c r="AH6" i="33" s="1"/>
  <c r="AD6" i="33"/>
  <c r="AB6" i="31"/>
  <c r="Z6" i="31"/>
  <c r="G4" i="31"/>
  <c r="E4" i="31"/>
  <c r="AB9" i="31"/>
  <c r="Z9" i="31"/>
  <c r="O4" i="31"/>
  <c r="M4" i="31"/>
  <c r="AB12" i="31"/>
  <c r="Z12" i="31"/>
  <c r="W4" i="31"/>
  <c r="U4" i="31"/>
  <c r="AH43" i="31"/>
  <c r="AK15" i="31"/>
  <c r="H48" i="31"/>
  <c r="AK18" i="31"/>
  <c r="P48" i="31"/>
  <c r="AK21" i="31"/>
  <c r="X48" i="31"/>
  <c r="AK24" i="31"/>
  <c r="H71" i="31"/>
  <c r="G27" i="31"/>
  <c r="E27" i="31"/>
  <c r="O27" i="31"/>
  <c r="M27" i="31"/>
  <c r="W27" i="31"/>
  <c r="U27" i="31"/>
  <c r="AK28" i="31"/>
  <c r="P71" i="31"/>
  <c r="AK31" i="31"/>
  <c r="X71" i="31"/>
  <c r="AK34" i="31"/>
  <c r="H93" i="31"/>
  <c r="AK37" i="31"/>
  <c r="P93" i="31"/>
  <c r="AK40" i="31"/>
  <c r="X93" i="31"/>
  <c r="G50" i="31"/>
  <c r="E50" i="31"/>
  <c r="O50" i="31"/>
  <c r="M50" i="31"/>
  <c r="W50" i="31"/>
  <c r="U50" i="31"/>
  <c r="G73" i="31"/>
  <c r="E73" i="31"/>
  <c r="O73" i="31"/>
  <c r="M73" i="31"/>
  <c r="W73" i="31"/>
  <c r="U73" i="31"/>
  <c r="R78" i="35" l="1"/>
  <c r="R81" i="35" s="1"/>
  <c r="R84" i="35" s="1"/>
  <c r="R87" i="35" s="1"/>
  <c r="R90" i="35" s="1"/>
  <c r="S75" i="35"/>
  <c r="J78" i="35"/>
  <c r="J81" i="35" s="1"/>
  <c r="J84" i="35" s="1"/>
  <c r="J87" i="35" s="1"/>
  <c r="J90" i="35" s="1"/>
  <c r="K75" i="35"/>
  <c r="B78" i="35"/>
  <c r="B81" i="35" s="1"/>
  <c r="B84" i="35" s="1"/>
  <c r="B87" i="35" s="1"/>
  <c r="B90" i="35" s="1"/>
  <c r="C75" i="35"/>
  <c r="R55" i="35"/>
  <c r="R58" i="35" s="1"/>
  <c r="R61" i="35" s="1"/>
  <c r="R64" i="35" s="1"/>
  <c r="R67" i="35" s="1"/>
  <c r="S52" i="35"/>
  <c r="J55" i="35"/>
  <c r="J58" i="35" s="1"/>
  <c r="J61" i="35" s="1"/>
  <c r="J64" i="35" s="1"/>
  <c r="J67" i="35" s="1"/>
  <c r="K52" i="35"/>
  <c r="B55" i="35"/>
  <c r="B58" i="35" s="1"/>
  <c r="B61" i="35" s="1"/>
  <c r="B64" i="35" s="1"/>
  <c r="B67" i="35" s="1"/>
  <c r="C52" i="35"/>
  <c r="R32" i="35"/>
  <c r="R35" i="35" s="1"/>
  <c r="R38" i="35" s="1"/>
  <c r="R41" i="35" s="1"/>
  <c r="R44" i="35" s="1"/>
  <c r="S29" i="35"/>
  <c r="J32" i="35"/>
  <c r="J35" i="35" s="1"/>
  <c r="J38" i="35" s="1"/>
  <c r="J41" i="35" s="1"/>
  <c r="J44" i="35" s="1"/>
  <c r="K29" i="35"/>
  <c r="B32" i="35"/>
  <c r="B35" i="35" s="1"/>
  <c r="B38" i="35" s="1"/>
  <c r="B41" i="35" s="1"/>
  <c r="B44" i="35" s="1"/>
  <c r="C29" i="35"/>
  <c r="R9" i="35"/>
  <c r="R12" i="35" s="1"/>
  <c r="R15" i="35" s="1"/>
  <c r="R18" i="35" s="1"/>
  <c r="R21" i="35" s="1"/>
  <c r="S6" i="35"/>
  <c r="J9" i="35"/>
  <c r="J12" i="35" s="1"/>
  <c r="J15" i="35" s="1"/>
  <c r="J18" i="35" s="1"/>
  <c r="J21" i="35" s="1"/>
  <c r="K6" i="35"/>
  <c r="B9" i="35"/>
  <c r="B12" i="35" s="1"/>
  <c r="B15" i="35" s="1"/>
  <c r="B18" i="35" s="1"/>
  <c r="B21" i="35" s="1"/>
  <c r="C6" i="35"/>
  <c r="R78" i="34"/>
  <c r="R81" i="34" s="1"/>
  <c r="R84" i="34" s="1"/>
  <c r="R87" i="34" s="1"/>
  <c r="R90" i="34" s="1"/>
  <c r="S75" i="34"/>
  <c r="J78" i="34"/>
  <c r="J81" i="34" s="1"/>
  <c r="J84" i="34" s="1"/>
  <c r="J87" i="34" s="1"/>
  <c r="J90" i="34" s="1"/>
  <c r="K75" i="34"/>
  <c r="B78" i="34"/>
  <c r="B81" i="34" s="1"/>
  <c r="B84" i="34" s="1"/>
  <c r="B87" i="34" s="1"/>
  <c r="B90" i="34" s="1"/>
  <c r="C75" i="34"/>
  <c r="R55" i="34"/>
  <c r="R58" i="34" s="1"/>
  <c r="R61" i="34" s="1"/>
  <c r="R64" i="34" s="1"/>
  <c r="R67" i="34" s="1"/>
  <c r="S52" i="34"/>
  <c r="J55" i="34"/>
  <c r="J58" i="34" s="1"/>
  <c r="J61" i="34" s="1"/>
  <c r="J64" i="34" s="1"/>
  <c r="J67" i="34" s="1"/>
  <c r="K52" i="34"/>
  <c r="B55" i="34"/>
  <c r="B58" i="34" s="1"/>
  <c r="B61" i="34" s="1"/>
  <c r="B64" i="34" s="1"/>
  <c r="B67" i="34" s="1"/>
  <c r="C52" i="34"/>
  <c r="R32" i="34"/>
  <c r="R35" i="34" s="1"/>
  <c r="R38" i="34" s="1"/>
  <c r="R41" i="34" s="1"/>
  <c r="R44" i="34" s="1"/>
  <c r="S29" i="34"/>
  <c r="J32" i="34"/>
  <c r="J35" i="34" s="1"/>
  <c r="J38" i="34" s="1"/>
  <c r="J41" i="34" s="1"/>
  <c r="J44" i="34" s="1"/>
  <c r="K29" i="34"/>
  <c r="B32" i="34"/>
  <c r="B35" i="34" s="1"/>
  <c r="B38" i="34" s="1"/>
  <c r="B41" i="34" s="1"/>
  <c r="B44" i="34" s="1"/>
  <c r="C29" i="34"/>
  <c r="R9" i="34"/>
  <c r="R12" i="34" s="1"/>
  <c r="R15" i="34" s="1"/>
  <c r="R18" i="34" s="1"/>
  <c r="R21" i="34" s="1"/>
  <c r="S6" i="34"/>
  <c r="J9" i="34"/>
  <c r="J12" i="34" s="1"/>
  <c r="J15" i="34" s="1"/>
  <c r="J18" i="34" s="1"/>
  <c r="J21" i="34" s="1"/>
  <c r="K6" i="34"/>
  <c r="B9" i="34"/>
  <c r="B12" i="34" s="1"/>
  <c r="B15" i="34" s="1"/>
  <c r="B18" i="34" s="1"/>
  <c r="B21" i="34" s="1"/>
  <c r="C6" i="34"/>
  <c r="AB43" i="35"/>
  <c r="AB43" i="34"/>
  <c r="AF6" i="33"/>
  <c r="AD43" i="33"/>
  <c r="H25" i="33"/>
  <c r="AH43" i="33"/>
  <c r="AF15" i="33"/>
  <c r="AK15" i="33"/>
  <c r="AB43" i="33"/>
  <c r="AF18" i="33"/>
  <c r="AK18" i="33"/>
  <c r="AF21" i="33"/>
  <c r="AK21" i="33"/>
  <c r="H48" i="33"/>
  <c r="P48" i="33"/>
  <c r="X48" i="33"/>
  <c r="AF24" i="33"/>
  <c r="AK24" i="33"/>
  <c r="AF28" i="33"/>
  <c r="AK28" i="33"/>
  <c r="AF31" i="33"/>
  <c r="AK31" i="33"/>
  <c r="H71" i="33"/>
  <c r="P71" i="33"/>
  <c r="X71" i="33"/>
  <c r="AF34" i="33"/>
  <c r="AK34" i="33"/>
  <c r="AF37" i="33"/>
  <c r="AK37" i="33"/>
  <c r="AF40" i="33"/>
  <c r="AK40" i="33"/>
  <c r="H93" i="33"/>
  <c r="P93" i="33"/>
  <c r="X93" i="33"/>
  <c r="Q78" i="31"/>
  <c r="Q81" i="31" s="1"/>
  <c r="Q84" i="31" s="1"/>
  <c r="Q87" i="31" s="1"/>
  <c r="Q90" i="31" s="1"/>
  <c r="R75" i="31"/>
  <c r="I78" i="31"/>
  <c r="I81" i="31" s="1"/>
  <c r="I84" i="31" s="1"/>
  <c r="I87" i="31" s="1"/>
  <c r="I90" i="31" s="1"/>
  <c r="J75" i="31"/>
  <c r="A78" i="31"/>
  <c r="A81" i="31" s="1"/>
  <c r="A84" i="31" s="1"/>
  <c r="A87" i="31" s="1"/>
  <c r="A90" i="31" s="1"/>
  <c r="B75" i="31"/>
  <c r="Q55" i="31"/>
  <c r="Q58" i="31" s="1"/>
  <c r="Q61" i="31" s="1"/>
  <c r="Q64" i="31" s="1"/>
  <c r="Q67" i="31" s="1"/>
  <c r="R52" i="31"/>
  <c r="I55" i="31"/>
  <c r="I58" i="31" s="1"/>
  <c r="I61" i="31" s="1"/>
  <c r="I64" i="31" s="1"/>
  <c r="I67" i="31" s="1"/>
  <c r="J52" i="31"/>
  <c r="A55" i="31"/>
  <c r="A58" i="31" s="1"/>
  <c r="A61" i="31" s="1"/>
  <c r="A64" i="31" s="1"/>
  <c r="A67" i="31" s="1"/>
  <c r="B52" i="31"/>
  <c r="Q32" i="31"/>
  <c r="Q35" i="31" s="1"/>
  <c r="Q38" i="31" s="1"/>
  <c r="Q41" i="31" s="1"/>
  <c r="Q44" i="31" s="1"/>
  <c r="R29" i="31"/>
  <c r="I32" i="31"/>
  <c r="I35" i="31" s="1"/>
  <c r="I38" i="31" s="1"/>
  <c r="I41" i="31" s="1"/>
  <c r="I44" i="31" s="1"/>
  <c r="J29" i="31"/>
  <c r="A32" i="31"/>
  <c r="A35" i="31" s="1"/>
  <c r="A38" i="31" s="1"/>
  <c r="B29" i="31"/>
  <c r="Q9" i="31"/>
  <c r="Q12" i="31" s="1"/>
  <c r="Q15" i="31" s="1"/>
  <c r="Q18" i="31" s="1"/>
  <c r="Q21" i="31" s="1"/>
  <c r="R6" i="31"/>
  <c r="AK12" i="31"/>
  <c r="X25" i="31" s="1"/>
  <c r="I9" i="31"/>
  <c r="I12" i="31" s="1"/>
  <c r="I15" i="31" s="1"/>
  <c r="I18" i="31" s="1"/>
  <c r="I21" i="31" s="1"/>
  <c r="J6" i="31"/>
  <c r="AK9" i="31"/>
  <c r="P25" i="31" s="1"/>
  <c r="A9" i="31"/>
  <c r="A12" i="31" s="1"/>
  <c r="A15" i="31" s="1"/>
  <c r="A18" i="31" s="1"/>
  <c r="A21" i="31" s="1"/>
  <c r="B6" i="31"/>
  <c r="AB43" i="31"/>
  <c r="AK6" i="31"/>
  <c r="C9" i="35" l="1"/>
  <c r="C12" i="35" s="1"/>
  <c r="C15" i="35" s="1"/>
  <c r="C18" i="35" s="1"/>
  <c r="C21" i="35" s="1"/>
  <c r="D6" i="35"/>
  <c r="K9" i="35"/>
  <c r="K12" i="35" s="1"/>
  <c r="K15" i="35" s="1"/>
  <c r="K18" i="35" s="1"/>
  <c r="K21" i="35" s="1"/>
  <c r="L6" i="35"/>
  <c r="S9" i="35"/>
  <c r="S12" i="35" s="1"/>
  <c r="S15" i="35" s="1"/>
  <c r="S18" i="35" s="1"/>
  <c r="S21" i="35" s="1"/>
  <c r="T6" i="35"/>
  <c r="C32" i="35"/>
  <c r="C35" i="35" s="1"/>
  <c r="C38" i="35" s="1"/>
  <c r="C41" i="35" s="1"/>
  <c r="C44" i="35" s="1"/>
  <c r="D29" i="35"/>
  <c r="K32" i="35"/>
  <c r="K35" i="35" s="1"/>
  <c r="K38" i="35" s="1"/>
  <c r="K41" i="35" s="1"/>
  <c r="K44" i="35" s="1"/>
  <c r="L29" i="35"/>
  <c r="S32" i="35"/>
  <c r="S35" i="35" s="1"/>
  <c r="S38" i="35" s="1"/>
  <c r="S41" i="35" s="1"/>
  <c r="S44" i="35" s="1"/>
  <c r="T29" i="35"/>
  <c r="C55" i="35"/>
  <c r="C58" i="35" s="1"/>
  <c r="C61" i="35" s="1"/>
  <c r="C64" i="35" s="1"/>
  <c r="C67" i="35" s="1"/>
  <c r="D52" i="35"/>
  <c r="K55" i="35"/>
  <c r="K58" i="35" s="1"/>
  <c r="K61" i="35" s="1"/>
  <c r="K64" i="35" s="1"/>
  <c r="K67" i="35" s="1"/>
  <c r="L52" i="35"/>
  <c r="S55" i="35"/>
  <c r="S58" i="35" s="1"/>
  <c r="S61" i="35" s="1"/>
  <c r="S64" i="35" s="1"/>
  <c r="S67" i="35" s="1"/>
  <c r="T52" i="35"/>
  <c r="C78" i="35"/>
  <c r="C81" i="35" s="1"/>
  <c r="C84" i="35" s="1"/>
  <c r="C87" i="35" s="1"/>
  <c r="C90" i="35" s="1"/>
  <c r="D75" i="35"/>
  <c r="K78" i="35"/>
  <c r="K81" i="35" s="1"/>
  <c r="K84" i="35" s="1"/>
  <c r="K87" i="35" s="1"/>
  <c r="K90" i="35" s="1"/>
  <c r="L75" i="35"/>
  <c r="S78" i="35"/>
  <c r="S81" i="35" s="1"/>
  <c r="S84" i="35" s="1"/>
  <c r="S87" i="35" s="1"/>
  <c r="S90" i="35" s="1"/>
  <c r="T75" i="35"/>
  <c r="C9" i="34"/>
  <c r="C12" i="34" s="1"/>
  <c r="C15" i="34" s="1"/>
  <c r="C18" i="34" s="1"/>
  <c r="C21" i="34" s="1"/>
  <c r="D6" i="34"/>
  <c r="K9" i="34"/>
  <c r="K12" i="34" s="1"/>
  <c r="K15" i="34" s="1"/>
  <c r="K18" i="34" s="1"/>
  <c r="K21" i="34" s="1"/>
  <c r="L6" i="34"/>
  <c r="S9" i="34"/>
  <c r="S12" i="34" s="1"/>
  <c r="S15" i="34" s="1"/>
  <c r="S18" i="34" s="1"/>
  <c r="S21" i="34" s="1"/>
  <c r="T6" i="34"/>
  <c r="C32" i="34"/>
  <c r="C35" i="34" s="1"/>
  <c r="C38" i="34" s="1"/>
  <c r="C41" i="34" s="1"/>
  <c r="C44" i="34" s="1"/>
  <c r="D29" i="34"/>
  <c r="K32" i="34"/>
  <c r="K35" i="34" s="1"/>
  <c r="K38" i="34" s="1"/>
  <c r="K41" i="34" s="1"/>
  <c r="K44" i="34" s="1"/>
  <c r="L29" i="34"/>
  <c r="S32" i="34"/>
  <c r="S35" i="34" s="1"/>
  <c r="S38" i="34" s="1"/>
  <c r="S41" i="34" s="1"/>
  <c r="S44" i="34" s="1"/>
  <c r="T29" i="34"/>
  <c r="C55" i="34"/>
  <c r="C58" i="34" s="1"/>
  <c r="C61" i="34" s="1"/>
  <c r="C64" i="34" s="1"/>
  <c r="C67" i="34" s="1"/>
  <c r="D52" i="34"/>
  <c r="K55" i="34"/>
  <c r="K58" i="34" s="1"/>
  <c r="K61" i="34" s="1"/>
  <c r="K64" i="34" s="1"/>
  <c r="K67" i="34" s="1"/>
  <c r="L52" i="34"/>
  <c r="S55" i="34"/>
  <c r="S58" i="34" s="1"/>
  <c r="S61" i="34" s="1"/>
  <c r="S64" i="34" s="1"/>
  <c r="S67" i="34" s="1"/>
  <c r="T52" i="34"/>
  <c r="C78" i="34"/>
  <c r="C81" i="34" s="1"/>
  <c r="C84" i="34" s="1"/>
  <c r="C87" i="34" s="1"/>
  <c r="C90" i="34" s="1"/>
  <c r="D75" i="34"/>
  <c r="K78" i="34"/>
  <c r="K81" i="34" s="1"/>
  <c r="K84" i="34" s="1"/>
  <c r="K87" i="34" s="1"/>
  <c r="K90" i="34" s="1"/>
  <c r="L75" i="34"/>
  <c r="S78" i="34"/>
  <c r="S81" i="34" s="1"/>
  <c r="S84" i="34" s="1"/>
  <c r="S87" i="34" s="1"/>
  <c r="S90" i="34" s="1"/>
  <c r="T75" i="34"/>
  <c r="AK43" i="35"/>
  <c r="AK43" i="34"/>
  <c r="AK43" i="33"/>
  <c r="AF43" i="33"/>
  <c r="A41" i="31"/>
  <c r="A44" i="31" s="1"/>
  <c r="AK43" i="31"/>
  <c r="H25" i="31"/>
  <c r="B9" i="31"/>
  <c r="B12" i="31" s="1"/>
  <c r="B15" i="31" s="1"/>
  <c r="B18" i="31" s="1"/>
  <c r="B21" i="31" s="1"/>
  <c r="C6" i="31"/>
  <c r="J9" i="31"/>
  <c r="J12" i="31" s="1"/>
  <c r="J15" i="31" s="1"/>
  <c r="J18" i="31" s="1"/>
  <c r="J21" i="31" s="1"/>
  <c r="K6" i="31"/>
  <c r="R9" i="31"/>
  <c r="R12" i="31" s="1"/>
  <c r="R15" i="31" s="1"/>
  <c r="R18" i="31" s="1"/>
  <c r="R21" i="31" s="1"/>
  <c r="S6" i="31"/>
  <c r="B32" i="31"/>
  <c r="B35" i="31" s="1"/>
  <c r="B38" i="31" s="1"/>
  <c r="C29" i="31"/>
  <c r="J32" i="31"/>
  <c r="J35" i="31" s="1"/>
  <c r="J38" i="31" s="1"/>
  <c r="J41" i="31" s="1"/>
  <c r="J44" i="31" s="1"/>
  <c r="K29" i="31"/>
  <c r="R32" i="31"/>
  <c r="R35" i="31" s="1"/>
  <c r="R38" i="31" s="1"/>
  <c r="R41" i="31" s="1"/>
  <c r="R44" i="31" s="1"/>
  <c r="S29" i="31"/>
  <c r="B55" i="31"/>
  <c r="B58" i="31" s="1"/>
  <c r="B61" i="31" s="1"/>
  <c r="B64" i="31" s="1"/>
  <c r="B67" i="31" s="1"/>
  <c r="C52" i="31"/>
  <c r="J55" i="31"/>
  <c r="J58" i="31" s="1"/>
  <c r="J61" i="31" s="1"/>
  <c r="J64" i="31" s="1"/>
  <c r="J67" i="31" s="1"/>
  <c r="K52" i="31"/>
  <c r="R55" i="31"/>
  <c r="R58" i="31" s="1"/>
  <c r="R61" i="31" s="1"/>
  <c r="R64" i="31" s="1"/>
  <c r="R67" i="31" s="1"/>
  <c r="S52" i="31"/>
  <c r="B78" i="31"/>
  <c r="B81" i="31" s="1"/>
  <c r="B84" i="31" s="1"/>
  <c r="B87" i="31" s="1"/>
  <c r="B90" i="31" s="1"/>
  <c r="C75" i="31"/>
  <c r="J78" i="31"/>
  <c r="J81" i="31" s="1"/>
  <c r="J84" i="31" s="1"/>
  <c r="J87" i="31" s="1"/>
  <c r="J90" i="31" s="1"/>
  <c r="K75" i="31"/>
  <c r="R78" i="31"/>
  <c r="R81" i="31" s="1"/>
  <c r="R84" i="31" s="1"/>
  <c r="R87" i="31" s="1"/>
  <c r="R90" i="31" s="1"/>
  <c r="S75" i="31"/>
  <c r="T78" i="35" l="1"/>
  <c r="T81" i="35" s="1"/>
  <c r="T84" i="35" s="1"/>
  <c r="T87" i="35" s="1"/>
  <c r="T90" i="35" s="1"/>
  <c r="U75" i="35"/>
  <c r="L78" i="35"/>
  <c r="L81" i="35" s="1"/>
  <c r="L84" i="35" s="1"/>
  <c r="L87" i="35" s="1"/>
  <c r="L90" i="35" s="1"/>
  <c r="M75" i="35"/>
  <c r="D78" i="35"/>
  <c r="D81" i="35" s="1"/>
  <c r="D84" i="35" s="1"/>
  <c r="D87" i="35" s="1"/>
  <c r="D90" i="35" s="1"/>
  <c r="E75" i="35"/>
  <c r="T55" i="35"/>
  <c r="T58" i="35" s="1"/>
  <c r="T61" i="35" s="1"/>
  <c r="T64" i="35" s="1"/>
  <c r="T67" i="35" s="1"/>
  <c r="U52" i="35"/>
  <c r="L55" i="35"/>
  <c r="L58" i="35" s="1"/>
  <c r="L61" i="35" s="1"/>
  <c r="L64" i="35" s="1"/>
  <c r="L67" i="35" s="1"/>
  <c r="M52" i="35"/>
  <c r="D55" i="35"/>
  <c r="D58" i="35" s="1"/>
  <c r="D61" i="35" s="1"/>
  <c r="D64" i="35" s="1"/>
  <c r="D67" i="35" s="1"/>
  <c r="E52" i="35"/>
  <c r="T32" i="35"/>
  <c r="T35" i="35" s="1"/>
  <c r="T38" i="35" s="1"/>
  <c r="T41" i="35" s="1"/>
  <c r="T44" i="35" s="1"/>
  <c r="U29" i="35"/>
  <c r="L32" i="35"/>
  <c r="L35" i="35" s="1"/>
  <c r="L38" i="35" s="1"/>
  <c r="L41" i="35" s="1"/>
  <c r="L44" i="35" s="1"/>
  <c r="M29" i="35"/>
  <c r="D32" i="35"/>
  <c r="D35" i="35" s="1"/>
  <c r="D38" i="35" s="1"/>
  <c r="D41" i="35" s="1"/>
  <c r="D44" i="35" s="1"/>
  <c r="E29" i="35"/>
  <c r="T9" i="35"/>
  <c r="T12" i="35" s="1"/>
  <c r="T15" i="35" s="1"/>
  <c r="T18" i="35" s="1"/>
  <c r="T21" i="35" s="1"/>
  <c r="U6" i="35"/>
  <c r="L9" i="35"/>
  <c r="L12" i="35" s="1"/>
  <c r="L15" i="35" s="1"/>
  <c r="L18" i="35" s="1"/>
  <c r="L21" i="35" s="1"/>
  <c r="M6" i="35"/>
  <c r="D9" i="35"/>
  <c r="D12" i="35" s="1"/>
  <c r="D15" i="35" s="1"/>
  <c r="D18" i="35" s="1"/>
  <c r="D21" i="35" s="1"/>
  <c r="E6" i="35"/>
  <c r="T78" i="34"/>
  <c r="T81" i="34" s="1"/>
  <c r="T84" i="34" s="1"/>
  <c r="T87" i="34" s="1"/>
  <c r="T90" i="34" s="1"/>
  <c r="U75" i="34"/>
  <c r="L78" i="34"/>
  <c r="L81" i="34" s="1"/>
  <c r="L84" i="34" s="1"/>
  <c r="L87" i="34" s="1"/>
  <c r="L90" i="34" s="1"/>
  <c r="M75" i="34"/>
  <c r="D78" i="34"/>
  <c r="D81" i="34" s="1"/>
  <c r="D84" i="34" s="1"/>
  <c r="D87" i="34" s="1"/>
  <c r="D90" i="34" s="1"/>
  <c r="E75" i="34"/>
  <c r="T55" i="34"/>
  <c r="T58" i="34" s="1"/>
  <c r="T61" i="34" s="1"/>
  <c r="T64" i="34" s="1"/>
  <c r="T67" i="34" s="1"/>
  <c r="U52" i="34"/>
  <c r="L55" i="34"/>
  <c r="L58" i="34" s="1"/>
  <c r="L61" i="34" s="1"/>
  <c r="L64" i="34" s="1"/>
  <c r="L67" i="34" s="1"/>
  <c r="M52" i="34"/>
  <c r="D55" i="34"/>
  <c r="D58" i="34" s="1"/>
  <c r="D61" i="34" s="1"/>
  <c r="D64" i="34" s="1"/>
  <c r="D67" i="34" s="1"/>
  <c r="E52" i="34"/>
  <c r="T32" i="34"/>
  <c r="T35" i="34" s="1"/>
  <c r="T38" i="34" s="1"/>
  <c r="T41" i="34" s="1"/>
  <c r="T44" i="34" s="1"/>
  <c r="U29" i="34"/>
  <c r="L32" i="34"/>
  <c r="L35" i="34" s="1"/>
  <c r="L38" i="34" s="1"/>
  <c r="L41" i="34" s="1"/>
  <c r="L44" i="34" s="1"/>
  <c r="M29" i="34"/>
  <c r="D32" i="34"/>
  <c r="D35" i="34" s="1"/>
  <c r="D38" i="34" s="1"/>
  <c r="D41" i="34" s="1"/>
  <c r="D44" i="34" s="1"/>
  <c r="E29" i="34"/>
  <c r="T9" i="34"/>
  <c r="T12" i="34" s="1"/>
  <c r="T15" i="34" s="1"/>
  <c r="T18" i="34" s="1"/>
  <c r="T21" i="34" s="1"/>
  <c r="U6" i="34"/>
  <c r="L9" i="34"/>
  <c r="L12" i="34" s="1"/>
  <c r="L15" i="34" s="1"/>
  <c r="L18" i="34" s="1"/>
  <c r="L21" i="34" s="1"/>
  <c r="M6" i="34"/>
  <c r="D9" i="34"/>
  <c r="D12" i="34" s="1"/>
  <c r="D15" i="34" s="1"/>
  <c r="D18" i="34" s="1"/>
  <c r="D21" i="34" s="1"/>
  <c r="E6" i="34"/>
  <c r="B41" i="31"/>
  <c r="B44" i="31" s="1"/>
  <c r="S78" i="31"/>
  <c r="S81" i="31" s="1"/>
  <c r="S84" i="31" s="1"/>
  <c r="S87" i="31" s="1"/>
  <c r="S90" i="31" s="1"/>
  <c r="T75" i="31"/>
  <c r="K78" i="31"/>
  <c r="K81" i="31" s="1"/>
  <c r="K84" i="31" s="1"/>
  <c r="K87" i="31" s="1"/>
  <c r="K90" i="31" s="1"/>
  <c r="L75" i="31"/>
  <c r="C78" i="31"/>
  <c r="C81" i="31" s="1"/>
  <c r="C84" i="31" s="1"/>
  <c r="C87" i="31" s="1"/>
  <c r="C90" i="31" s="1"/>
  <c r="D75" i="31"/>
  <c r="S55" i="31"/>
  <c r="S58" i="31" s="1"/>
  <c r="S61" i="31" s="1"/>
  <c r="S64" i="31" s="1"/>
  <c r="S67" i="31" s="1"/>
  <c r="T52" i="31"/>
  <c r="K55" i="31"/>
  <c r="K58" i="31" s="1"/>
  <c r="K61" i="31" s="1"/>
  <c r="K64" i="31" s="1"/>
  <c r="K67" i="31" s="1"/>
  <c r="L52" i="31"/>
  <c r="C55" i="31"/>
  <c r="C58" i="31" s="1"/>
  <c r="C61" i="31" s="1"/>
  <c r="C64" i="31" s="1"/>
  <c r="C67" i="31" s="1"/>
  <c r="D52" i="31"/>
  <c r="S32" i="31"/>
  <c r="S35" i="31" s="1"/>
  <c r="S38" i="31" s="1"/>
  <c r="S41" i="31" s="1"/>
  <c r="S44" i="31" s="1"/>
  <c r="T29" i="31"/>
  <c r="K32" i="31"/>
  <c r="K35" i="31" s="1"/>
  <c r="K38" i="31" s="1"/>
  <c r="K41" i="31" s="1"/>
  <c r="K44" i="31" s="1"/>
  <c r="L29" i="31"/>
  <c r="C32" i="31"/>
  <c r="C35" i="31" s="1"/>
  <c r="C38" i="31" s="1"/>
  <c r="D29" i="31"/>
  <c r="S9" i="31"/>
  <c r="S12" i="31" s="1"/>
  <c r="S15" i="31" s="1"/>
  <c r="S18" i="31" s="1"/>
  <c r="S21" i="31" s="1"/>
  <c r="T6" i="31"/>
  <c r="K9" i="31"/>
  <c r="K12" i="31" s="1"/>
  <c r="K15" i="31" s="1"/>
  <c r="K18" i="31" s="1"/>
  <c r="K21" i="31" s="1"/>
  <c r="L6" i="31"/>
  <c r="C9" i="31"/>
  <c r="C12" i="31" s="1"/>
  <c r="C15" i="31" s="1"/>
  <c r="C18" i="31" s="1"/>
  <c r="C21" i="31" s="1"/>
  <c r="D6" i="31"/>
  <c r="E9" i="35" l="1"/>
  <c r="E12" i="35" s="1"/>
  <c r="E15" i="35" s="1"/>
  <c r="E18" i="35" s="1"/>
  <c r="E21" i="35" s="1"/>
  <c r="F6" i="35"/>
  <c r="M9" i="35"/>
  <c r="M12" i="35" s="1"/>
  <c r="M15" i="35" s="1"/>
  <c r="M18" i="35" s="1"/>
  <c r="M21" i="35" s="1"/>
  <c r="N6" i="35"/>
  <c r="U9" i="35"/>
  <c r="U12" i="35" s="1"/>
  <c r="U15" i="35" s="1"/>
  <c r="U18" i="35" s="1"/>
  <c r="U21" i="35" s="1"/>
  <c r="V6" i="35"/>
  <c r="E32" i="35"/>
  <c r="E35" i="35" s="1"/>
  <c r="E38" i="35" s="1"/>
  <c r="E41" i="35" s="1"/>
  <c r="E44" i="35" s="1"/>
  <c r="F29" i="35"/>
  <c r="M32" i="35"/>
  <c r="M35" i="35" s="1"/>
  <c r="M38" i="35" s="1"/>
  <c r="M41" i="35" s="1"/>
  <c r="M44" i="35" s="1"/>
  <c r="N29" i="35"/>
  <c r="U32" i="35"/>
  <c r="U35" i="35" s="1"/>
  <c r="U38" i="35" s="1"/>
  <c r="U41" i="35" s="1"/>
  <c r="U44" i="35" s="1"/>
  <c r="V29" i="35"/>
  <c r="E55" i="35"/>
  <c r="E58" i="35" s="1"/>
  <c r="E61" i="35" s="1"/>
  <c r="E64" i="35" s="1"/>
  <c r="E67" i="35" s="1"/>
  <c r="F52" i="35"/>
  <c r="M55" i="35"/>
  <c r="M58" i="35" s="1"/>
  <c r="M61" i="35" s="1"/>
  <c r="M64" i="35" s="1"/>
  <c r="M67" i="35" s="1"/>
  <c r="N52" i="35"/>
  <c r="U55" i="35"/>
  <c r="U58" i="35" s="1"/>
  <c r="U61" i="35" s="1"/>
  <c r="U64" i="35" s="1"/>
  <c r="U67" i="35" s="1"/>
  <c r="V52" i="35"/>
  <c r="E78" i="35"/>
  <c r="E81" i="35" s="1"/>
  <c r="E84" i="35" s="1"/>
  <c r="E87" i="35" s="1"/>
  <c r="E90" i="35" s="1"/>
  <c r="F75" i="35"/>
  <c r="M78" i="35"/>
  <c r="M81" i="35" s="1"/>
  <c r="M84" i="35" s="1"/>
  <c r="M87" i="35" s="1"/>
  <c r="M90" i="35" s="1"/>
  <c r="N75" i="35"/>
  <c r="U78" i="35"/>
  <c r="U81" i="35" s="1"/>
  <c r="U84" i="35" s="1"/>
  <c r="U87" i="35" s="1"/>
  <c r="U90" i="35" s="1"/>
  <c r="V75" i="35"/>
  <c r="E9" i="34"/>
  <c r="E12" i="34" s="1"/>
  <c r="E15" i="34" s="1"/>
  <c r="E18" i="34" s="1"/>
  <c r="E21" i="34" s="1"/>
  <c r="F6" i="34"/>
  <c r="M9" i="34"/>
  <c r="M12" i="34" s="1"/>
  <c r="M15" i="34" s="1"/>
  <c r="M18" i="34" s="1"/>
  <c r="M21" i="34" s="1"/>
  <c r="N6" i="34"/>
  <c r="U9" i="34"/>
  <c r="U12" i="34" s="1"/>
  <c r="U15" i="34" s="1"/>
  <c r="U18" i="34" s="1"/>
  <c r="U21" i="34" s="1"/>
  <c r="V6" i="34"/>
  <c r="E32" i="34"/>
  <c r="E35" i="34" s="1"/>
  <c r="E38" i="34" s="1"/>
  <c r="E41" i="34" s="1"/>
  <c r="E44" i="34" s="1"/>
  <c r="F29" i="34"/>
  <c r="M32" i="34"/>
  <c r="M35" i="34" s="1"/>
  <c r="M38" i="34" s="1"/>
  <c r="M41" i="34" s="1"/>
  <c r="M44" i="34" s="1"/>
  <c r="N29" i="34"/>
  <c r="U32" i="34"/>
  <c r="U35" i="34" s="1"/>
  <c r="U38" i="34" s="1"/>
  <c r="U41" i="34" s="1"/>
  <c r="U44" i="34" s="1"/>
  <c r="V29" i="34"/>
  <c r="E55" i="34"/>
  <c r="E58" i="34" s="1"/>
  <c r="E61" i="34" s="1"/>
  <c r="E64" i="34" s="1"/>
  <c r="E67" i="34" s="1"/>
  <c r="F52" i="34"/>
  <c r="M55" i="34"/>
  <c r="M58" i="34" s="1"/>
  <c r="M61" i="34" s="1"/>
  <c r="M64" i="34" s="1"/>
  <c r="M67" i="34" s="1"/>
  <c r="N52" i="34"/>
  <c r="U55" i="34"/>
  <c r="U58" i="34" s="1"/>
  <c r="U61" i="34" s="1"/>
  <c r="U64" i="34" s="1"/>
  <c r="U67" i="34" s="1"/>
  <c r="V52" i="34"/>
  <c r="E78" i="34"/>
  <c r="E81" i="34" s="1"/>
  <c r="E84" i="34" s="1"/>
  <c r="E87" i="34" s="1"/>
  <c r="E90" i="34" s="1"/>
  <c r="F75" i="34"/>
  <c r="M78" i="34"/>
  <c r="M81" i="34" s="1"/>
  <c r="M84" i="34" s="1"/>
  <c r="M87" i="34" s="1"/>
  <c r="M90" i="34" s="1"/>
  <c r="N75" i="34"/>
  <c r="U78" i="34"/>
  <c r="U81" i="34" s="1"/>
  <c r="U84" i="34" s="1"/>
  <c r="U87" i="34" s="1"/>
  <c r="U90" i="34" s="1"/>
  <c r="V75" i="34"/>
  <c r="C41" i="31"/>
  <c r="C44" i="31" s="1"/>
  <c r="D9" i="31"/>
  <c r="D12" i="31" s="1"/>
  <c r="D15" i="31" s="1"/>
  <c r="D18" i="31" s="1"/>
  <c r="D21" i="31" s="1"/>
  <c r="E6" i="31"/>
  <c r="L9" i="31"/>
  <c r="L12" i="31" s="1"/>
  <c r="L15" i="31" s="1"/>
  <c r="L18" i="31" s="1"/>
  <c r="L21" i="31" s="1"/>
  <c r="M6" i="31"/>
  <c r="T9" i="31"/>
  <c r="T12" i="31" s="1"/>
  <c r="T15" i="31" s="1"/>
  <c r="T18" i="31" s="1"/>
  <c r="T21" i="31" s="1"/>
  <c r="U6" i="31"/>
  <c r="D32" i="31"/>
  <c r="D35" i="31" s="1"/>
  <c r="D38" i="31" s="1"/>
  <c r="E29" i="31"/>
  <c r="L32" i="31"/>
  <c r="L35" i="31" s="1"/>
  <c r="L38" i="31" s="1"/>
  <c r="L41" i="31" s="1"/>
  <c r="L44" i="31" s="1"/>
  <c r="M29" i="31"/>
  <c r="T32" i="31"/>
  <c r="T35" i="31" s="1"/>
  <c r="T38" i="31" s="1"/>
  <c r="T41" i="31" s="1"/>
  <c r="T44" i="31" s="1"/>
  <c r="U29" i="31"/>
  <c r="D55" i="31"/>
  <c r="D58" i="31" s="1"/>
  <c r="D61" i="31" s="1"/>
  <c r="D64" i="31" s="1"/>
  <c r="D67" i="31" s="1"/>
  <c r="E52" i="31"/>
  <c r="L55" i="31"/>
  <c r="L58" i="31" s="1"/>
  <c r="L61" i="31" s="1"/>
  <c r="L64" i="31" s="1"/>
  <c r="L67" i="31" s="1"/>
  <c r="M52" i="31"/>
  <c r="T55" i="31"/>
  <c r="T58" i="31" s="1"/>
  <c r="T61" i="31" s="1"/>
  <c r="T64" i="31" s="1"/>
  <c r="T67" i="31" s="1"/>
  <c r="U52" i="31"/>
  <c r="D78" i="31"/>
  <c r="D81" i="31" s="1"/>
  <c r="D84" i="31" s="1"/>
  <c r="D87" i="31" s="1"/>
  <c r="D90" i="31" s="1"/>
  <c r="E75" i="31"/>
  <c r="L78" i="31"/>
  <c r="L81" i="31" s="1"/>
  <c r="L84" i="31" s="1"/>
  <c r="L87" i="31" s="1"/>
  <c r="L90" i="31" s="1"/>
  <c r="M75" i="31"/>
  <c r="T78" i="31"/>
  <c r="T81" i="31" s="1"/>
  <c r="T84" i="31" s="1"/>
  <c r="T87" i="31" s="1"/>
  <c r="T90" i="31" s="1"/>
  <c r="U75" i="31"/>
  <c r="V78" i="35" l="1"/>
  <c r="V81" i="35" s="1"/>
  <c r="V84" i="35" s="1"/>
  <c r="V87" i="35" s="1"/>
  <c r="V90" i="35" s="1"/>
  <c r="W75" i="35"/>
  <c r="W78" i="35" s="1"/>
  <c r="W81" i="35" s="1"/>
  <c r="W84" i="35" s="1"/>
  <c r="W87" i="35" s="1"/>
  <c r="W90" i="35" s="1"/>
  <c r="N78" i="35"/>
  <c r="N81" i="35" s="1"/>
  <c r="N84" i="35" s="1"/>
  <c r="N87" i="35" s="1"/>
  <c r="N90" i="35" s="1"/>
  <c r="O75" i="35"/>
  <c r="O78" i="35" s="1"/>
  <c r="O81" i="35" s="1"/>
  <c r="O84" i="35" s="1"/>
  <c r="O87" i="35" s="1"/>
  <c r="O90" i="35" s="1"/>
  <c r="F78" i="35"/>
  <c r="F81" i="35" s="1"/>
  <c r="F84" i="35" s="1"/>
  <c r="F87" i="35" s="1"/>
  <c r="F90" i="35" s="1"/>
  <c r="G75" i="35"/>
  <c r="G78" i="35" s="1"/>
  <c r="G81" i="35" s="1"/>
  <c r="G84" i="35" s="1"/>
  <c r="G87" i="35" s="1"/>
  <c r="G90" i="35" s="1"/>
  <c r="V55" i="35"/>
  <c r="V58" i="35" s="1"/>
  <c r="V61" i="35" s="1"/>
  <c r="V64" i="35" s="1"/>
  <c r="V67" i="35" s="1"/>
  <c r="W52" i="35"/>
  <c r="W55" i="35" s="1"/>
  <c r="W58" i="35" s="1"/>
  <c r="W61" i="35" s="1"/>
  <c r="W64" i="35" s="1"/>
  <c r="W67" i="35" s="1"/>
  <c r="N55" i="35"/>
  <c r="N58" i="35" s="1"/>
  <c r="N61" i="35" s="1"/>
  <c r="N64" i="35" s="1"/>
  <c r="N67" i="35" s="1"/>
  <c r="O52" i="35"/>
  <c r="O55" i="35" s="1"/>
  <c r="O58" i="35" s="1"/>
  <c r="O61" i="35" s="1"/>
  <c r="O64" i="35" s="1"/>
  <c r="O67" i="35" s="1"/>
  <c r="F55" i="35"/>
  <c r="F58" i="35" s="1"/>
  <c r="F61" i="35" s="1"/>
  <c r="F64" i="35" s="1"/>
  <c r="F67" i="35" s="1"/>
  <c r="G52" i="35"/>
  <c r="G55" i="35" s="1"/>
  <c r="G58" i="35" s="1"/>
  <c r="G61" i="35" s="1"/>
  <c r="G64" i="35" s="1"/>
  <c r="G67" i="35" s="1"/>
  <c r="V32" i="35"/>
  <c r="V35" i="35" s="1"/>
  <c r="V38" i="35" s="1"/>
  <c r="V41" i="35" s="1"/>
  <c r="V44" i="35" s="1"/>
  <c r="W29" i="35"/>
  <c r="W32" i="35" s="1"/>
  <c r="W35" i="35" s="1"/>
  <c r="W38" i="35" s="1"/>
  <c r="W41" i="35" s="1"/>
  <c r="W44" i="35" s="1"/>
  <c r="N32" i="35"/>
  <c r="N35" i="35" s="1"/>
  <c r="N38" i="35" s="1"/>
  <c r="N41" i="35" s="1"/>
  <c r="N44" i="35" s="1"/>
  <c r="O29" i="35"/>
  <c r="O32" i="35" s="1"/>
  <c r="O35" i="35" s="1"/>
  <c r="O38" i="35" s="1"/>
  <c r="O41" i="35" s="1"/>
  <c r="O44" i="35" s="1"/>
  <c r="F32" i="35"/>
  <c r="F35" i="35" s="1"/>
  <c r="F38" i="35" s="1"/>
  <c r="F41" i="35" s="1"/>
  <c r="F44" i="35" s="1"/>
  <c r="G29" i="35"/>
  <c r="G32" i="35" s="1"/>
  <c r="G35" i="35" s="1"/>
  <c r="G38" i="35" s="1"/>
  <c r="G41" i="35" s="1"/>
  <c r="G44" i="35" s="1"/>
  <c r="V9" i="35"/>
  <c r="V12" i="35" s="1"/>
  <c r="V15" i="35" s="1"/>
  <c r="V18" i="35" s="1"/>
  <c r="V21" i="35" s="1"/>
  <c r="W6" i="35"/>
  <c r="W9" i="35" s="1"/>
  <c r="W12" i="35" s="1"/>
  <c r="W15" i="35" s="1"/>
  <c r="W18" i="35" s="1"/>
  <c r="W21" i="35" s="1"/>
  <c r="N9" i="35"/>
  <c r="N12" i="35" s="1"/>
  <c r="N15" i="35" s="1"/>
  <c r="N18" i="35" s="1"/>
  <c r="N21" i="35" s="1"/>
  <c r="O6" i="35"/>
  <c r="O9" i="35" s="1"/>
  <c r="O12" i="35" s="1"/>
  <c r="O15" i="35" s="1"/>
  <c r="O18" i="35" s="1"/>
  <c r="O21" i="35" s="1"/>
  <c r="F9" i="35"/>
  <c r="F12" i="35" s="1"/>
  <c r="F15" i="35" s="1"/>
  <c r="F18" i="35" s="1"/>
  <c r="F21" i="35" s="1"/>
  <c r="G6" i="35"/>
  <c r="G9" i="35" s="1"/>
  <c r="G12" i="35" s="1"/>
  <c r="G15" i="35" s="1"/>
  <c r="G18" i="35" s="1"/>
  <c r="G21" i="35" s="1"/>
  <c r="V78" i="34"/>
  <c r="V81" i="34" s="1"/>
  <c r="V84" i="34" s="1"/>
  <c r="V87" i="34" s="1"/>
  <c r="V90" i="34" s="1"/>
  <c r="W75" i="34"/>
  <c r="W78" i="34" s="1"/>
  <c r="W81" i="34" s="1"/>
  <c r="W84" i="34" s="1"/>
  <c r="W87" i="34" s="1"/>
  <c r="W90" i="34" s="1"/>
  <c r="N78" i="34"/>
  <c r="N81" i="34" s="1"/>
  <c r="N84" i="34" s="1"/>
  <c r="N87" i="34" s="1"/>
  <c r="N90" i="34" s="1"/>
  <c r="O75" i="34"/>
  <c r="O78" i="34" s="1"/>
  <c r="O81" i="34" s="1"/>
  <c r="O84" i="34" s="1"/>
  <c r="O87" i="34" s="1"/>
  <c r="O90" i="34" s="1"/>
  <c r="F78" i="34"/>
  <c r="F81" i="34" s="1"/>
  <c r="F84" i="34" s="1"/>
  <c r="F87" i="34" s="1"/>
  <c r="F90" i="34" s="1"/>
  <c r="G75" i="34"/>
  <c r="G78" i="34" s="1"/>
  <c r="G81" i="34" s="1"/>
  <c r="G84" i="34" s="1"/>
  <c r="G87" i="34" s="1"/>
  <c r="G90" i="34" s="1"/>
  <c r="V55" i="34"/>
  <c r="V58" i="34" s="1"/>
  <c r="V61" i="34" s="1"/>
  <c r="V64" i="34" s="1"/>
  <c r="V67" i="34" s="1"/>
  <c r="W52" i="34"/>
  <c r="W55" i="34" s="1"/>
  <c r="W58" i="34" s="1"/>
  <c r="W61" i="34" s="1"/>
  <c r="W64" i="34" s="1"/>
  <c r="W67" i="34" s="1"/>
  <c r="N55" i="34"/>
  <c r="N58" i="34" s="1"/>
  <c r="N61" i="34" s="1"/>
  <c r="N64" i="34" s="1"/>
  <c r="N67" i="34" s="1"/>
  <c r="O52" i="34"/>
  <c r="O55" i="34" s="1"/>
  <c r="O58" i="34" s="1"/>
  <c r="O61" i="34" s="1"/>
  <c r="O64" i="34" s="1"/>
  <c r="O67" i="34" s="1"/>
  <c r="F55" i="34"/>
  <c r="F58" i="34" s="1"/>
  <c r="F61" i="34" s="1"/>
  <c r="F64" i="34" s="1"/>
  <c r="F67" i="34" s="1"/>
  <c r="G52" i="34"/>
  <c r="G55" i="34" s="1"/>
  <c r="G58" i="34" s="1"/>
  <c r="G61" i="34" s="1"/>
  <c r="G64" i="34" s="1"/>
  <c r="G67" i="34" s="1"/>
  <c r="V32" i="34"/>
  <c r="V35" i="34" s="1"/>
  <c r="V38" i="34" s="1"/>
  <c r="V41" i="34" s="1"/>
  <c r="V44" i="34" s="1"/>
  <c r="W29" i="34"/>
  <c r="W32" i="34" s="1"/>
  <c r="W35" i="34" s="1"/>
  <c r="W38" i="34" s="1"/>
  <c r="W41" i="34" s="1"/>
  <c r="W44" i="34" s="1"/>
  <c r="N32" i="34"/>
  <c r="N35" i="34" s="1"/>
  <c r="N38" i="34" s="1"/>
  <c r="N41" i="34" s="1"/>
  <c r="N44" i="34" s="1"/>
  <c r="O29" i="34"/>
  <c r="O32" i="34" s="1"/>
  <c r="O35" i="34" s="1"/>
  <c r="O38" i="34" s="1"/>
  <c r="O41" i="34" s="1"/>
  <c r="O44" i="34" s="1"/>
  <c r="F32" i="34"/>
  <c r="F35" i="34" s="1"/>
  <c r="F38" i="34" s="1"/>
  <c r="F41" i="34" s="1"/>
  <c r="F44" i="34" s="1"/>
  <c r="G29" i="34"/>
  <c r="G32" i="34" s="1"/>
  <c r="G35" i="34" s="1"/>
  <c r="G38" i="34" s="1"/>
  <c r="G41" i="34" s="1"/>
  <c r="G44" i="34" s="1"/>
  <c r="V9" i="34"/>
  <c r="V12" i="34" s="1"/>
  <c r="V15" i="34" s="1"/>
  <c r="V18" i="34" s="1"/>
  <c r="V21" i="34" s="1"/>
  <c r="W6" i="34"/>
  <c r="W9" i="34" s="1"/>
  <c r="W12" i="34" s="1"/>
  <c r="W15" i="34" s="1"/>
  <c r="W18" i="34" s="1"/>
  <c r="W21" i="34" s="1"/>
  <c r="N9" i="34"/>
  <c r="N12" i="34" s="1"/>
  <c r="N15" i="34" s="1"/>
  <c r="N18" i="34" s="1"/>
  <c r="N21" i="34" s="1"/>
  <c r="O6" i="34"/>
  <c r="O9" i="34" s="1"/>
  <c r="O12" i="34" s="1"/>
  <c r="O15" i="34" s="1"/>
  <c r="O18" i="34" s="1"/>
  <c r="O21" i="34" s="1"/>
  <c r="F9" i="34"/>
  <c r="F12" i="34" s="1"/>
  <c r="F15" i="34" s="1"/>
  <c r="F18" i="34" s="1"/>
  <c r="F21" i="34" s="1"/>
  <c r="G6" i="34"/>
  <c r="G9" i="34" s="1"/>
  <c r="G12" i="34" s="1"/>
  <c r="G15" i="34" s="1"/>
  <c r="G18" i="34" s="1"/>
  <c r="G21" i="34" s="1"/>
  <c r="D41" i="31"/>
  <c r="D44" i="31" s="1"/>
  <c r="U78" i="31"/>
  <c r="U81" i="31" s="1"/>
  <c r="U84" i="31" s="1"/>
  <c r="U87" i="31" s="1"/>
  <c r="U90" i="31" s="1"/>
  <c r="V75" i="31"/>
  <c r="M78" i="31"/>
  <c r="M81" i="31" s="1"/>
  <c r="M84" i="31" s="1"/>
  <c r="M87" i="31" s="1"/>
  <c r="M90" i="31" s="1"/>
  <c r="N75" i="31"/>
  <c r="E78" i="31"/>
  <c r="E81" i="31" s="1"/>
  <c r="E84" i="31" s="1"/>
  <c r="E87" i="31" s="1"/>
  <c r="E90" i="31" s="1"/>
  <c r="F75" i="31"/>
  <c r="U55" i="31"/>
  <c r="U58" i="31" s="1"/>
  <c r="U61" i="31" s="1"/>
  <c r="U64" i="31" s="1"/>
  <c r="U67" i="31" s="1"/>
  <c r="V52" i="31"/>
  <c r="M55" i="31"/>
  <c r="M58" i="31" s="1"/>
  <c r="M61" i="31" s="1"/>
  <c r="M64" i="31" s="1"/>
  <c r="M67" i="31" s="1"/>
  <c r="N52" i="31"/>
  <c r="E55" i="31"/>
  <c r="E58" i="31" s="1"/>
  <c r="E61" i="31" s="1"/>
  <c r="E64" i="31" s="1"/>
  <c r="E67" i="31" s="1"/>
  <c r="F52" i="31"/>
  <c r="U32" i="31"/>
  <c r="U35" i="31" s="1"/>
  <c r="U38" i="31" s="1"/>
  <c r="U41" i="31" s="1"/>
  <c r="U44" i="31" s="1"/>
  <c r="V29" i="31"/>
  <c r="M32" i="31"/>
  <c r="M35" i="31" s="1"/>
  <c r="M38" i="31" s="1"/>
  <c r="M41" i="31" s="1"/>
  <c r="M44" i="31" s="1"/>
  <c r="N29" i="31"/>
  <c r="E32" i="31"/>
  <c r="E35" i="31" s="1"/>
  <c r="E38" i="31" s="1"/>
  <c r="F29" i="31"/>
  <c r="U9" i="31"/>
  <c r="U12" i="31" s="1"/>
  <c r="U15" i="31" s="1"/>
  <c r="U18" i="31" s="1"/>
  <c r="U21" i="31" s="1"/>
  <c r="V6" i="31"/>
  <c r="M9" i="31"/>
  <c r="M12" i="31" s="1"/>
  <c r="M15" i="31" s="1"/>
  <c r="M18" i="31" s="1"/>
  <c r="M21" i="31" s="1"/>
  <c r="N6" i="31"/>
  <c r="E9" i="31"/>
  <c r="E12" i="31" s="1"/>
  <c r="E15" i="31" s="1"/>
  <c r="E18" i="31" s="1"/>
  <c r="E21" i="31" s="1"/>
  <c r="F6" i="31"/>
  <c r="AD6" i="35" l="1"/>
  <c r="AD9" i="35"/>
  <c r="AF9" i="35" s="1"/>
  <c r="AD12" i="35"/>
  <c r="AF12" i="35" s="1"/>
  <c r="AD6" i="34"/>
  <c r="AD9" i="34"/>
  <c r="AF9" i="34" s="1"/>
  <c r="AD12" i="34"/>
  <c r="AF12" i="34" s="1"/>
  <c r="E41" i="31"/>
  <c r="E44" i="31" s="1"/>
  <c r="F9" i="31"/>
  <c r="F12" i="31" s="1"/>
  <c r="F15" i="31" s="1"/>
  <c r="F18" i="31" s="1"/>
  <c r="F21" i="31" s="1"/>
  <c r="G6" i="31"/>
  <c r="G9" i="31" s="1"/>
  <c r="G12" i="31" s="1"/>
  <c r="G15" i="31" s="1"/>
  <c r="G18" i="31" s="1"/>
  <c r="G21" i="31" s="1"/>
  <c r="AD6" i="31"/>
  <c r="N9" i="31"/>
  <c r="N12" i="31" s="1"/>
  <c r="N15" i="31" s="1"/>
  <c r="N18" i="31" s="1"/>
  <c r="N21" i="31" s="1"/>
  <c r="O6" i="31"/>
  <c r="O9" i="31" s="1"/>
  <c r="O12" i="31" s="1"/>
  <c r="O15" i="31" s="1"/>
  <c r="O18" i="31" s="1"/>
  <c r="O21" i="31" s="1"/>
  <c r="AD9" i="31"/>
  <c r="AF9" i="31" s="1"/>
  <c r="V9" i="31"/>
  <c r="V12" i="31" s="1"/>
  <c r="V15" i="31" s="1"/>
  <c r="V18" i="31" s="1"/>
  <c r="V21" i="31" s="1"/>
  <c r="W6" i="31"/>
  <c r="W9" i="31" s="1"/>
  <c r="W12" i="31" s="1"/>
  <c r="W15" i="31" s="1"/>
  <c r="W18" i="31" s="1"/>
  <c r="W21" i="31" s="1"/>
  <c r="AD12" i="31"/>
  <c r="AF12" i="31" s="1"/>
  <c r="F32" i="31"/>
  <c r="F35" i="31" s="1"/>
  <c r="F38" i="31" s="1"/>
  <c r="G29" i="31"/>
  <c r="N32" i="31"/>
  <c r="N35" i="31" s="1"/>
  <c r="N38" i="31" s="1"/>
  <c r="N41" i="31" s="1"/>
  <c r="N44" i="31" s="1"/>
  <c r="O29" i="31"/>
  <c r="V32" i="31"/>
  <c r="V35" i="31" s="1"/>
  <c r="V38" i="31" s="1"/>
  <c r="V41" i="31" s="1"/>
  <c r="V44" i="31" s="1"/>
  <c r="W29" i="31"/>
  <c r="F55" i="31"/>
  <c r="F58" i="31" s="1"/>
  <c r="F61" i="31" s="1"/>
  <c r="F64" i="31" s="1"/>
  <c r="F67" i="31" s="1"/>
  <c r="G52" i="31"/>
  <c r="N55" i="31"/>
  <c r="N58" i="31" s="1"/>
  <c r="N61" i="31" s="1"/>
  <c r="N64" i="31" s="1"/>
  <c r="N67" i="31" s="1"/>
  <c r="O52" i="31"/>
  <c r="V55" i="31"/>
  <c r="V58" i="31" s="1"/>
  <c r="V61" i="31" s="1"/>
  <c r="V64" i="31" s="1"/>
  <c r="V67" i="31" s="1"/>
  <c r="W52" i="31"/>
  <c r="F78" i="31"/>
  <c r="F81" i="31" s="1"/>
  <c r="F84" i="31" s="1"/>
  <c r="F87" i="31" s="1"/>
  <c r="F90" i="31" s="1"/>
  <c r="G75" i="31"/>
  <c r="N78" i="31"/>
  <c r="N81" i="31" s="1"/>
  <c r="N84" i="31" s="1"/>
  <c r="N87" i="31" s="1"/>
  <c r="N90" i="31" s="1"/>
  <c r="O75" i="31"/>
  <c r="V78" i="31"/>
  <c r="V81" i="31" s="1"/>
  <c r="V84" i="31" s="1"/>
  <c r="V87" i="31" s="1"/>
  <c r="V90" i="31" s="1"/>
  <c r="W75" i="31"/>
  <c r="AD40" i="35" l="1"/>
  <c r="AF40" i="35" s="1"/>
  <c r="AD37" i="35"/>
  <c r="AF37" i="35" s="1"/>
  <c r="AD34" i="35"/>
  <c r="AF34" i="35" s="1"/>
  <c r="AD31" i="35"/>
  <c r="AF31" i="35" s="1"/>
  <c r="AD28" i="35"/>
  <c r="AF28" i="35" s="1"/>
  <c r="AD24" i="35"/>
  <c r="AF24" i="35" s="1"/>
  <c r="AD21" i="35"/>
  <c r="AF21" i="35" s="1"/>
  <c r="AD18" i="35"/>
  <c r="AF18" i="35" s="1"/>
  <c r="AD15" i="35"/>
  <c r="AF15" i="35" s="1"/>
  <c r="AD43" i="35"/>
  <c r="AF6" i="35"/>
  <c r="AF43" i="35" s="1"/>
  <c r="AD40" i="34"/>
  <c r="AF40" i="34" s="1"/>
  <c r="AD37" i="34"/>
  <c r="AF37" i="34" s="1"/>
  <c r="AD34" i="34"/>
  <c r="AF34" i="34" s="1"/>
  <c r="AD31" i="34"/>
  <c r="AF31" i="34" s="1"/>
  <c r="AD28" i="34"/>
  <c r="AF28" i="34" s="1"/>
  <c r="AD24" i="34"/>
  <c r="AF24" i="34" s="1"/>
  <c r="AD21" i="34"/>
  <c r="AF21" i="34" s="1"/>
  <c r="AD18" i="34"/>
  <c r="AF18" i="34" s="1"/>
  <c r="AD15" i="34"/>
  <c r="AF15" i="34" s="1"/>
  <c r="AD43" i="34"/>
  <c r="AF6" i="34"/>
  <c r="AF43" i="34" s="1"/>
  <c r="F41" i="31"/>
  <c r="F44" i="31" s="1"/>
  <c r="W78" i="31"/>
  <c r="W81" i="31" s="1"/>
  <c r="W84" i="31" s="1"/>
  <c r="W87" i="31" s="1"/>
  <c r="W90" i="31" s="1"/>
  <c r="AD40" i="31"/>
  <c r="AF40" i="31" s="1"/>
  <c r="O78" i="31"/>
  <c r="O81" i="31" s="1"/>
  <c r="O84" i="31" s="1"/>
  <c r="O87" i="31" s="1"/>
  <c r="O90" i="31" s="1"/>
  <c r="AD37" i="31"/>
  <c r="AF37" i="31" s="1"/>
  <c r="G78" i="31"/>
  <c r="G81" i="31" s="1"/>
  <c r="G84" i="31" s="1"/>
  <c r="G87" i="31" s="1"/>
  <c r="G90" i="31" s="1"/>
  <c r="AD34" i="31"/>
  <c r="AF34" i="31" s="1"/>
  <c r="W55" i="31"/>
  <c r="W58" i="31" s="1"/>
  <c r="W61" i="31" s="1"/>
  <c r="W64" i="31" s="1"/>
  <c r="W67" i="31" s="1"/>
  <c r="AD31" i="31"/>
  <c r="AF31" i="31" s="1"/>
  <c r="O55" i="31"/>
  <c r="O58" i="31" s="1"/>
  <c r="O61" i="31" s="1"/>
  <c r="O64" i="31" s="1"/>
  <c r="O67" i="31" s="1"/>
  <c r="AD28" i="31"/>
  <c r="AF28" i="31" s="1"/>
  <c r="G55" i="31"/>
  <c r="G58" i="31" s="1"/>
  <c r="G61" i="31" s="1"/>
  <c r="G64" i="31" s="1"/>
  <c r="G67" i="31" s="1"/>
  <c r="AD24" i="31"/>
  <c r="AF24" i="31" s="1"/>
  <c r="W32" i="31"/>
  <c r="W35" i="31" s="1"/>
  <c r="W38" i="31" s="1"/>
  <c r="W41" i="31" s="1"/>
  <c r="W44" i="31" s="1"/>
  <c r="AD21" i="31"/>
  <c r="AF21" i="31" s="1"/>
  <c r="O32" i="31"/>
  <c r="O35" i="31" s="1"/>
  <c r="O38" i="31" s="1"/>
  <c r="O41" i="31" s="1"/>
  <c r="O44" i="31" s="1"/>
  <c r="AD18" i="31"/>
  <c r="AF18" i="31" s="1"/>
  <c r="G32" i="31"/>
  <c r="G35" i="31" s="1"/>
  <c r="G38" i="31" s="1"/>
  <c r="AF6" i="31"/>
  <c r="G41" i="31" l="1"/>
  <c r="G44" i="31" l="1"/>
  <c r="AD15" i="31" s="1"/>
  <c r="AF15" i="31" l="1"/>
  <c r="AF43" i="31" s="1"/>
  <c r="AD4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上條真実</author>
  </authors>
  <commentList>
    <comment ref="H1" authorId="0" shapeId="0" xr:uid="{CB722F5F-5B38-48A6-B45F-BA745A8B83ED}">
      <text>
        <r>
          <rPr>
            <b/>
            <sz val="9"/>
            <color indexed="81"/>
            <rFont val="MS P ゴシック"/>
            <family val="3"/>
            <charset val="128"/>
          </rPr>
          <t>＜ポイント１＞年（西暦）、月を入力する→カレンダーが自動で更新される。</t>
        </r>
      </text>
    </comment>
    <comment ref="G3" authorId="0" shapeId="0" xr:uid="{40F3CE3C-3BDF-4C2B-AAB5-0D32D56E974D}">
      <text>
        <r>
          <rPr>
            <b/>
            <sz val="9"/>
            <color indexed="81"/>
            <rFont val="MS P ゴシック"/>
            <family val="3"/>
            <charset val="128"/>
          </rPr>
          <t>＜ポイント２＞原則の時間を入力する
→カレンダー内の数値に自動反映される。</t>
        </r>
      </text>
    </comment>
    <comment ref="G7" authorId="0" shapeId="0" xr:uid="{43AC89D5-9B04-4D3B-9959-7D4B50C2F576}">
      <text>
        <r>
          <rPr>
            <b/>
            <sz val="9"/>
            <color indexed="81"/>
            <rFont val="MS P ゴシック"/>
            <family val="3"/>
            <charset val="128"/>
          </rPr>
          <t>＜ポイント３＞出勤日or所定休日（〇）を▼で選択入力（他の日のコピー入力も可能）。</t>
        </r>
      </text>
    </comment>
    <comment ref="G11" authorId="0" shapeId="0" xr:uid="{7B099DC7-F146-481A-8DF9-0EEF15498F66}">
      <text>
        <r>
          <rPr>
            <b/>
            <sz val="9"/>
            <color indexed="81"/>
            <rFont val="MS P ゴシック"/>
            <family val="3"/>
            <charset val="128"/>
          </rPr>
          <t>＜ポイント４＞1日の所定労働時間。
原則として入力不要（自動）。日によって所定時間が異なる場合に手入力する。※例では7.5時間⇒5時間と手入力している。</t>
        </r>
      </text>
    </comment>
    <comment ref="H15" authorId="0" shapeId="0" xr:uid="{162619BD-436C-437B-B02B-E721D7DA90F0}">
      <text>
        <r>
          <rPr>
            <b/>
            <sz val="9"/>
            <color indexed="81"/>
            <rFont val="MS P ゴシック"/>
            <family val="3"/>
            <charset val="128"/>
          </rPr>
          <t>＜ポイント５＞1週の所定労働時間。入力不要（自動）。</t>
        </r>
      </text>
    </comment>
    <comment ref="H24" authorId="0" shapeId="0" xr:uid="{F0C9F8D7-0A4F-492D-A845-F15C69811AC8}">
      <text>
        <r>
          <rPr>
            <b/>
            <sz val="9"/>
            <color indexed="81"/>
            <rFont val="MS P ゴシック"/>
            <family val="3"/>
            <charset val="128"/>
          </rPr>
          <t>＜ポイント６＞自動計算。
「OK」マークであることを確認。</t>
        </r>
      </text>
    </comment>
  </commentList>
</comments>
</file>

<file path=xl/sharedStrings.xml><?xml version="1.0" encoding="utf-8"?>
<sst xmlns="http://schemas.openxmlformats.org/spreadsheetml/2006/main" count="1310" uniqueCount="91">
  <si>
    <t>②週時
間合計</t>
    <rPh sb="1" eb="2">
      <t>シュウ</t>
    </rPh>
    <rPh sb="2" eb="3">
      <t>ジ</t>
    </rPh>
    <rPh sb="4" eb="5">
      <t>カン</t>
    </rPh>
    <rPh sb="5" eb="7">
      <t>ゴウケイ</t>
    </rPh>
    <phoneticPr fontId="1"/>
  </si>
  <si>
    <t>③変形期間中の所定労働時間等</t>
    <rPh sb="1" eb="3">
      <t>ヘンケイ</t>
    </rPh>
    <rPh sb="3" eb="5">
      <t>キカン</t>
    </rPh>
    <rPh sb="5" eb="6">
      <t>チュウ</t>
    </rPh>
    <rPh sb="7" eb="9">
      <t>ショテイ</t>
    </rPh>
    <rPh sb="9" eb="11">
      <t>ロウドウ</t>
    </rPh>
    <rPh sb="11" eb="13">
      <t>ジカン</t>
    </rPh>
    <rPh sb="13" eb="14">
      <t>トウ</t>
    </rPh>
    <phoneticPr fontId="1"/>
  </si>
  <si>
    <t>水</t>
  </si>
  <si>
    <t>木</t>
  </si>
  <si>
    <t>金</t>
  </si>
  <si>
    <t>土</t>
  </si>
  <si>
    <t>月</t>
    <rPh sb="0" eb="1">
      <t>ツキ</t>
    </rPh>
    <phoneticPr fontId="1"/>
  </si>
  <si>
    <t>暦日</t>
    <rPh sb="0" eb="1">
      <t>コヨミ</t>
    </rPh>
    <rPh sb="1" eb="2">
      <t>ビ</t>
    </rPh>
    <phoneticPr fontId="1"/>
  </si>
  <si>
    <t>休日日数</t>
    <rPh sb="0" eb="2">
      <t>キュウジツ</t>
    </rPh>
    <rPh sb="2" eb="4">
      <t>ニッスウ</t>
    </rPh>
    <phoneticPr fontId="1"/>
  </si>
  <si>
    <t>労働日数</t>
    <rPh sb="0" eb="2">
      <t>ロウドウ</t>
    </rPh>
    <rPh sb="2" eb="4">
      <t>ニッスウ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</si>
  <si>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</si>
  <si>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合計</t>
    <rPh sb="0" eb="2">
      <t>ゴウケイ</t>
    </rPh>
    <phoneticPr fontId="1"/>
  </si>
  <si>
    <t>○</t>
  </si>
  <si>
    <t>○</t>
    <phoneticPr fontId="1"/>
  </si>
  <si>
    <t>出</t>
    <rPh sb="0" eb="1">
      <t>デ</t>
    </rPh>
    <phoneticPr fontId="1"/>
  </si>
  <si>
    <t>年度＞</t>
    <rPh sb="0" eb="2">
      <t>ネンド</t>
    </rPh>
    <phoneticPr fontId="1"/>
  </si>
  <si>
    <t>月度</t>
    <rPh sb="0" eb="1">
      <t>ツキ</t>
    </rPh>
    <rPh sb="1" eb="2">
      <t>ド</t>
    </rPh>
    <phoneticPr fontId="1"/>
  </si>
  <si>
    <t>時間（原則）</t>
    <rPh sb="3" eb="5">
      <t>ゲンソク</t>
    </rPh>
    <phoneticPr fontId="1"/>
  </si>
  <si>
    <t>→入力漏れ注意　（「記入の仕方」シートを参照）</t>
    <rPh sb="1" eb="3">
      <t>ニュウリョク</t>
    </rPh>
    <rPh sb="3" eb="4">
      <t>モ</t>
    </rPh>
    <rPh sb="5" eb="7">
      <t>チュウイ</t>
    </rPh>
    <rPh sb="10" eb="12">
      <t>キニュウ</t>
    </rPh>
    <rPh sb="13" eb="15">
      <t>シカタ</t>
    </rPh>
    <rPh sb="20" eb="22">
      <t>サンショウ</t>
    </rPh>
    <phoneticPr fontId="1"/>
  </si>
  <si>
    <t>日</t>
  </si>
  <si>
    <t>月</t>
  </si>
  <si>
    <t>火</t>
  </si>
  <si>
    <t>＜</t>
    <phoneticPr fontId="1"/>
  </si>
  <si>
    <t>【長野県内の労働基準監督署（届出・相談窓口）】　</t>
  </si>
  <si>
    <t>署  名</t>
  </si>
  <si>
    <t>所在地</t>
  </si>
  <si>
    <t>管轄区域</t>
  </si>
  <si>
    <t>長　野</t>
  </si>
  <si>
    <t>〒380-8573</t>
  </si>
  <si>
    <t>長野市中御所1-22-1</t>
  </si>
  <si>
    <t>長野労働総合庁舎1F</t>
  </si>
  <si>
    <t>TEL 026-223-6310</t>
  </si>
  <si>
    <t>長野市(中野署の管轄区域を除く)、千曲市、上水内郡、埴科郡</t>
  </si>
  <si>
    <t>松　本</t>
  </si>
  <si>
    <t>〒390-0852</t>
  </si>
  <si>
    <t>松本市大字島立1696</t>
  </si>
  <si>
    <t>TEL 0263-48-5693</t>
  </si>
  <si>
    <t>松本市(大町署の管轄区域を除く)、塩尻市、安曇野市のうち明科東川手・明科中川手・明科光・明科七貴・明科南陸郷、東筑摩郡、木曽郡</t>
  </si>
  <si>
    <t>岡　谷</t>
  </si>
  <si>
    <t>〒394-0027</t>
  </si>
  <si>
    <t>岡谷市中央町1-8-4</t>
  </si>
  <si>
    <t>TEL 0266-22-3454</t>
  </si>
  <si>
    <t>岡谷市、諏訪市、茅野市、諏訪郡</t>
  </si>
  <si>
    <t>上　田</t>
  </si>
  <si>
    <t>〒386-0025</t>
  </si>
  <si>
    <t>上田市天神2-4-70</t>
  </si>
  <si>
    <t>TEL 0268-22-0338</t>
  </si>
  <si>
    <t>上田市、東御市、小県郡</t>
  </si>
  <si>
    <t>飯　田</t>
  </si>
  <si>
    <t>〒395-0051</t>
  </si>
  <si>
    <t>飯田市高羽町6-1-5</t>
  </si>
  <si>
    <t>飯田高羽合同庁舎</t>
  </si>
  <si>
    <t>TEL 0265-22-2635</t>
  </si>
  <si>
    <t>飯田市、下伊那郡</t>
  </si>
  <si>
    <t>中　野</t>
  </si>
  <si>
    <t>〒383-0022</t>
  </si>
  <si>
    <t xml:space="preserve">中野市中央1-2-21  </t>
  </si>
  <si>
    <t>TEL 0269-22-2105</t>
  </si>
  <si>
    <t>中野市、須坂市、飯山市、長野市のうち若穂綿内・若穂川田・若穂牛島・若穂保科、上高井郡、下高井郡、下水内郡</t>
  </si>
  <si>
    <t>小　諸</t>
  </si>
  <si>
    <t>〒384-0017</t>
  </si>
  <si>
    <t xml:space="preserve">小諸市三和1-6-22  </t>
  </si>
  <si>
    <t>TEL 0267-22-1760</t>
  </si>
  <si>
    <t xml:space="preserve">小諸市、佐久市、南佐久郡、北佐久郡 </t>
  </si>
  <si>
    <t>伊　那</t>
  </si>
  <si>
    <t>〒396-0015</t>
  </si>
  <si>
    <t xml:space="preserve">伊那市中央5033-2  </t>
  </si>
  <si>
    <t>TEL 0265-72-6181</t>
  </si>
  <si>
    <t>伊那市、駒ヶ根市、上伊那郡</t>
  </si>
  <si>
    <t>大　町</t>
  </si>
  <si>
    <t>〒398-0002</t>
  </si>
  <si>
    <t>大町市大町2943-5</t>
  </si>
  <si>
    <t>大町地方合同庁舎4F</t>
  </si>
  <si>
    <t>TEL 0261-22-2001</t>
  </si>
  <si>
    <t>松本市のうち梓川上野・梓川梓・梓川倭、大町市、安曇野市(松本署の管轄区域を除く)、北安曇郡</t>
  </si>
  <si>
    <t>月1日起算日</t>
    <rPh sb="0" eb="1">
      <t>ガツ</t>
    </rPh>
    <rPh sb="2" eb="3">
      <t>ニチ</t>
    </rPh>
    <rPh sb="3" eb="6">
      <t>キサンビ</t>
    </rPh>
    <phoneticPr fontId="1"/>
  </si>
  <si>
    <t>-</t>
    <phoneticPr fontId="1"/>
  </si>
  <si>
    <t>ON</t>
    <phoneticPr fontId="1"/>
  </si>
  <si>
    <r>
      <t>①</t>
    </r>
    <r>
      <rPr>
        <sz val="12"/>
        <rFont val="ＭＳ ＰＲゴシック"/>
        <family val="3"/>
        <charset val="128"/>
      </rPr>
      <t>１日の</t>
    </r>
    <r>
      <rPr>
        <sz val="12"/>
        <color indexed="10"/>
        <rFont val="ＭＳ ＰＲゴシック"/>
        <family val="3"/>
        <charset val="128"/>
      </rPr>
      <t>所定労働時間</t>
    </r>
    <r>
      <rPr>
        <sz val="12"/>
        <rFont val="ＭＳ ＰＲゴシック"/>
        <family val="3"/>
        <charset val="128"/>
      </rPr>
      <t>は</t>
    </r>
    <r>
      <rPr>
        <b/>
        <sz val="12"/>
        <color indexed="12"/>
        <rFont val="ＭＳ ＰＲゴシック"/>
        <family val="3"/>
        <charset val="128"/>
      </rPr>
      <t xml:space="preserve"> </t>
    </r>
    <rPh sb="2" eb="3">
      <t>ヒ</t>
    </rPh>
    <rPh sb="4" eb="6">
      <t>ショテイ</t>
    </rPh>
    <rPh sb="6" eb="8">
      <t>ロウドウ</t>
    </rPh>
    <rPh sb="8" eb="10">
      <t>ジカン</t>
    </rPh>
    <phoneticPr fontId="1"/>
  </si>
  <si>
    <t>※直接入力してください</t>
    <rPh sb="1" eb="3">
      <t>チョクセツ</t>
    </rPh>
    <rPh sb="3" eb="5">
      <t>ニュウリョク</t>
    </rPh>
    <phoneticPr fontId="1"/>
  </si>
  <si>
    <t>電話番号</t>
    <phoneticPr fontId="1"/>
  </si>
  <si>
    <t>（R4.12）</t>
    <phoneticPr fontId="1"/>
  </si>
  <si>
    <t>チェック</t>
    <phoneticPr fontId="1"/>
  </si>
  <si>
    <t>＜表＞</t>
    <rPh sb="1" eb="2">
      <t>ヒョウ</t>
    </rPh>
    <phoneticPr fontId="1"/>
  </si>
  <si>
    <t>（参考）週所定労働時間早見表　～１日の所定労働時間と休日数の関係～</t>
    <rPh sb="1" eb="3">
      <t>サンコウ</t>
    </rPh>
    <rPh sb="4" eb="5">
      <t>シュウ</t>
    </rPh>
    <rPh sb="5" eb="7">
      <t>ショテイ</t>
    </rPh>
    <rPh sb="7" eb="9">
      <t>ロウドウ</t>
    </rPh>
    <rPh sb="9" eb="11">
      <t>ジカン</t>
    </rPh>
    <rPh sb="11" eb="14">
      <t>ハヤミヒョウ</t>
    </rPh>
    <rPh sb="17" eb="18">
      <t>ニチ</t>
    </rPh>
    <rPh sb="19" eb="21">
      <t>ショテイ</t>
    </rPh>
    <rPh sb="21" eb="23">
      <t>ロウドウ</t>
    </rPh>
    <rPh sb="23" eb="25">
      <t>ジカン</t>
    </rPh>
    <rPh sb="26" eb="28">
      <t>キュウジツ</t>
    </rPh>
    <rPh sb="28" eb="29">
      <t>スウ</t>
    </rPh>
    <rPh sb="30" eb="32">
      <t>カンケイ</t>
    </rPh>
    <phoneticPr fontId="1"/>
  </si>
  <si>
    <r>
      <rPr>
        <b/>
        <sz val="14"/>
        <color rgb="FFFF0000"/>
        <rFont val="ＭＳ ＰＲゴシック"/>
        <family val="3"/>
        <charset val="128"/>
      </rPr>
      <t>１か月単位</t>
    </r>
    <r>
      <rPr>
        <b/>
        <sz val="14"/>
        <rFont val="ＭＳ ＰＲゴシック"/>
        <family val="3"/>
        <charset val="128"/>
      </rPr>
      <t>の変形労働時間制による労働時間チェックカレンダー（週40時間）</t>
    </r>
    <rPh sb="2" eb="3">
      <t>ゲツ</t>
    </rPh>
    <rPh sb="3" eb="5">
      <t>タンイ</t>
    </rPh>
    <rPh sb="6" eb="8">
      <t>ヘンケイ</t>
    </rPh>
    <rPh sb="8" eb="10">
      <t>ロウドウ</t>
    </rPh>
    <rPh sb="10" eb="13">
      <t>ジカンセイ</t>
    </rPh>
    <rPh sb="16" eb="18">
      <t>ロウドウ</t>
    </rPh>
    <rPh sb="18" eb="20">
      <t>ジカン</t>
    </rPh>
    <rPh sb="30" eb="31">
      <t>シュウ</t>
    </rPh>
    <rPh sb="33" eb="35">
      <t>ジカン</t>
    </rPh>
    <phoneticPr fontId="1"/>
  </si>
  <si>
    <t>OK</t>
  </si>
  <si>
    <t>月限度時間</t>
    <rPh sb="0" eb="1">
      <t>ツキ</t>
    </rPh>
    <rPh sb="1" eb="3">
      <t>ゲンド</t>
    </rPh>
    <rPh sb="3" eb="5">
      <t>ジカン</t>
    </rPh>
    <phoneticPr fontId="1"/>
  </si>
  <si>
    <r>
      <rPr>
        <b/>
        <sz val="14"/>
        <color rgb="FFFF0000"/>
        <rFont val="ＭＳ ＰＲゴシック"/>
        <family val="3"/>
        <charset val="128"/>
      </rPr>
      <t>１か月単位</t>
    </r>
    <r>
      <rPr>
        <b/>
        <sz val="14"/>
        <rFont val="ＭＳ ＰＲゴシック"/>
        <family val="3"/>
        <charset val="128"/>
      </rPr>
      <t>の変形労働時間制による労働時間チェックカレンダー</t>
    </r>
    <rPh sb="2" eb="3">
      <t>ゲツ</t>
    </rPh>
    <rPh sb="3" eb="5">
      <t>タンイ</t>
    </rPh>
    <rPh sb="6" eb="8">
      <t>ヘンケイ</t>
    </rPh>
    <rPh sb="8" eb="10">
      <t>ロウドウ</t>
    </rPh>
    <rPh sb="10" eb="13">
      <t>ジカンセイ</t>
    </rPh>
    <rPh sb="16" eb="18">
      <t>ロウドウ</t>
    </rPh>
    <rPh sb="18" eb="20">
      <t>ジカン</t>
    </rPh>
    <phoneticPr fontId="1"/>
  </si>
  <si>
    <t>OK</t>
    <phoneticPr fontId="1"/>
  </si>
  <si>
    <r>
      <rPr>
        <b/>
        <sz val="14"/>
        <color rgb="FFFF0000"/>
        <rFont val="ＭＳ ＰＲゴシック"/>
        <family val="3"/>
        <charset val="128"/>
      </rPr>
      <t>１か月単位</t>
    </r>
    <r>
      <rPr>
        <b/>
        <sz val="14"/>
        <rFont val="ＭＳ ＰＲゴシック"/>
        <family val="3"/>
        <charset val="128"/>
      </rPr>
      <t>の変形労働時間制による労働時間チェックカレンダー（週44時間）</t>
    </r>
    <rPh sb="2" eb="3">
      <t>ゲツ</t>
    </rPh>
    <rPh sb="3" eb="5">
      <t>タンイ</t>
    </rPh>
    <rPh sb="6" eb="8">
      <t>ヘンケイ</t>
    </rPh>
    <rPh sb="8" eb="10">
      <t>ロウドウ</t>
    </rPh>
    <rPh sb="10" eb="13">
      <t>ジカンセイ</t>
    </rPh>
    <rPh sb="16" eb="18">
      <t>ロウドウ</t>
    </rPh>
    <rPh sb="18" eb="2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</si>
</sst>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0_);[Red]\(0\)"/>
    <numFmt numFmtId="178" formatCode="#&quot;月度&quot;"/>
    <numFmt numFmtId="179" formatCode="m&quot;月&quot;d&quot;日&quot;;@"/>
    <numFmt numFmtId="180" formatCode="m/d;@"/>
    <numFmt numFmtId="181" formatCode="#.0&quot;時間&quot;"/>
  </numFmts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Ｒゴシック"/>
      <family val="3"/>
      <charset val="128"/>
    </font>
    <font>
      <sz val="8"/>
      <color rgb="FFFF0000"/>
      <name val="ＭＳ ＰＲゴシック"/>
      <family val="3"/>
      <charset val="128"/>
    </font>
    <font>
      <b/>
      <sz val="10"/>
      <color rgb="FF0000FF"/>
      <name val="ＭＳ ＰＲゴシック"/>
      <family val="3"/>
      <charset val="128"/>
    </font>
    <font>
      <sz val="10"/>
      <color indexed="10"/>
      <name val="ＭＳ ＰＲ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8"/>
      <color rgb="FF0000FF"/>
      <name val="ＭＳ ＰＲゴシック"/>
      <family val="3"/>
      <charset val="128"/>
    </font>
    <font>
      <sz val="8"/>
      <color rgb="FF009900"/>
      <name val="ＭＳ ＰＲゴシック"/>
      <family val="3"/>
      <charset val="128"/>
    </font>
    <font>
      <b/>
      <sz val="10"/>
      <color theme="1"/>
      <name val="ＭＳ ＰＲゴシック"/>
      <family val="3"/>
      <charset val="128"/>
    </font>
    <font>
      <sz val="14"/>
      <name val="ＭＳ Ｐゴシック"/>
      <family val="3"/>
      <charset val="128"/>
    </font>
    <font>
      <b/>
      <sz val="8"/>
      <color rgb="FFFF0000"/>
      <name val="ＭＳ ＰＲゴシック"/>
      <family val="3"/>
      <charset val="128"/>
    </font>
    <font>
      <sz val="16"/>
      <name val="ＭＳ ＰＲゴシック"/>
      <family val="3"/>
      <charset val="128"/>
    </font>
    <font>
      <b/>
      <sz val="16"/>
      <name val="ＭＳ ＰＲゴシック"/>
      <family val="3"/>
      <charset val="128"/>
    </font>
    <font>
      <sz val="12"/>
      <name val="ＭＳ ＰＲゴシック"/>
      <family val="3"/>
      <charset val="128"/>
    </font>
    <font>
      <sz val="11"/>
      <name val="ＭＳ ＰＲゴシック"/>
      <family val="3"/>
      <charset val="128"/>
    </font>
    <font>
      <b/>
      <sz val="14"/>
      <color rgb="FF0000FF"/>
      <name val="ＭＳ ＰＲゴシック"/>
      <family val="3"/>
      <charset val="128"/>
    </font>
    <font>
      <b/>
      <sz val="12"/>
      <color rgb="FF0000FF"/>
      <name val="ＭＳ ＰＲゴシック"/>
      <family val="3"/>
      <charset val="128"/>
    </font>
    <font>
      <b/>
      <sz val="11"/>
      <color rgb="FFFF0000"/>
      <name val="ＭＳ ＰＲゴシック"/>
      <family val="3"/>
      <charset val="128"/>
    </font>
    <font>
      <b/>
      <sz val="14"/>
      <name val="ＭＳ ＰＲゴシック"/>
      <family val="3"/>
      <charset val="128"/>
    </font>
    <font>
      <b/>
      <sz val="8"/>
      <name val="ＭＳ ＰＲゴシック"/>
      <family val="3"/>
      <charset val="128"/>
    </font>
    <font>
      <sz val="12"/>
      <color indexed="10"/>
      <name val="ＭＳ ＰＲゴシック"/>
      <family val="3"/>
      <charset val="128"/>
    </font>
    <font>
      <b/>
      <sz val="12"/>
      <color indexed="12"/>
      <name val="ＭＳ ＰＲゴシック"/>
      <family val="3"/>
      <charset val="128"/>
    </font>
    <font>
      <sz val="11"/>
      <color rgb="FFFF0000"/>
      <name val="ＭＳ ＰＲゴシック"/>
      <family val="3"/>
      <charset val="128"/>
    </font>
    <font>
      <b/>
      <sz val="11"/>
      <color theme="1"/>
      <name val="ＭＳ ＰＲゴシック"/>
      <family val="3"/>
      <charset val="128"/>
    </font>
    <font>
      <b/>
      <sz val="11"/>
      <color rgb="FF009900"/>
      <name val="ＭＳ ＰＲゴシック"/>
      <family val="3"/>
      <charset val="128"/>
    </font>
    <font>
      <b/>
      <sz val="11"/>
      <color rgb="FF0000FF"/>
      <name val="ＭＳ ＰＲゴシック"/>
      <family val="3"/>
      <charset val="128"/>
    </font>
    <font>
      <sz val="8"/>
      <color rgb="FF0000FF"/>
      <name val="ＭＳ ＰＲゴシック"/>
      <family val="3"/>
      <charset val="128"/>
    </font>
    <font>
      <sz val="9"/>
      <name val="ＭＳ ＰＲゴシック"/>
      <family val="3"/>
      <charset val="128"/>
    </font>
    <font>
      <sz val="11"/>
      <color indexed="10"/>
      <name val="ＭＳ ＰＲゴシック"/>
      <family val="3"/>
      <charset val="128"/>
    </font>
    <font>
      <b/>
      <sz val="9"/>
      <color rgb="FFFF0000"/>
      <name val="ＭＳ ＰＲゴシック"/>
      <family val="3"/>
      <charset val="128"/>
    </font>
    <font>
      <sz val="8"/>
      <name val="ＭＳ ＰＲゴシック"/>
      <family val="3"/>
      <charset val="128"/>
    </font>
    <font>
      <b/>
      <sz val="12"/>
      <name val="ＭＳ ＰＲゴシック"/>
      <family val="3"/>
      <charset val="128"/>
    </font>
    <font>
      <b/>
      <sz val="14"/>
      <color rgb="FFFF0000"/>
      <name val="ＭＳ ＰＲ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9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79" fontId="2" fillId="2" borderId="2" xfId="0" applyNumberFormat="1" applyFont="1" applyFill="1" applyBorder="1" applyAlignment="1" applyProtection="1">
      <alignment horizontal="center" vertical="center"/>
      <protection locked="0"/>
    </xf>
    <xf numFmtId="180" fontId="2" fillId="2" borderId="2" xfId="0" applyNumberFormat="1" applyFont="1" applyFill="1" applyBorder="1" applyAlignment="1" applyProtection="1">
      <alignment horizontal="centerContinuous" vertical="center"/>
      <protection locked="0"/>
    </xf>
    <xf numFmtId="180" fontId="2" fillId="2" borderId="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3" borderId="15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5" fillId="0" borderId="0" xfId="0" applyFont="1"/>
    <xf numFmtId="0" fontId="21" fillId="0" borderId="0" xfId="0" applyFont="1" applyAlignment="1" applyProtection="1">
      <protection locked="0"/>
    </xf>
    <xf numFmtId="0" fontId="15" fillId="2" borderId="2" xfId="0" applyFont="1" applyFill="1" applyBorder="1" applyProtection="1">
      <protection locked="0"/>
    </xf>
    <xf numFmtId="0" fontId="23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0" fontId="15" fillId="0" borderId="15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/>
    <xf numFmtId="0" fontId="27" fillId="0" borderId="0" xfId="0" applyFont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/>
    <xf numFmtId="0" fontId="4" fillId="0" borderId="5" xfId="0" applyFont="1" applyBorder="1" applyAlignment="1">
      <alignment horizontal="center"/>
    </xf>
    <xf numFmtId="0" fontId="15" fillId="0" borderId="0" xfId="0" applyFont="1" applyBorder="1"/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6" fillId="0" borderId="0" xfId="0" applyFont="1" applyBorder="1" applyAlignment="1"/>
    <xf numFmtId="49" fontId="26" fillId="0" borderId="0" xfId="0" applyNumberFormat="1" applyFont="1" applyBorder="1" applyAlignment="1"/>
    <xf numFmtId="0" fontId="26" fillId="0" borderId="0" xfId="0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NumberFormat="1" applyFont="1" applyBorder="1" applyAlignment="1">
      <alignment vertical="top"/>
    </xf>
    <xf numFmtId="0" fontId="29" fillId="0" borderId="0" xfId="0" applyFon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0" fontId="2" fillId="0" borderId="21" xfId="0" applyFont="1" applyBorder="1"/>
    <xf numFmtId="0" fontId="2" fillId="0" borderId="21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/>
    <xf numFmtId="0" fontId="31" fillId="0" borderId="0" xfId="0" applyFont="1" applyFill="1" applyBorder="1" applyAlignment="1"/>
    <xf numFmtId="2" fontId="23" fillId="0" borderId="0" xfId="0" applyNumberFormat="1" applyFont="1" applyAlignment="1">
      <alignment vertical="center"/>
    </xf>
    <xf numFmtId="2" fontId="23" fillId="0" borderId="0" xfId="0" applyNumberFormat="1" applyFont="1" applyAlignment="1"/>
    <xf numFmtId="49" fontId="26" fillId="0" borderId="0" xfId="0" applyNumberFormat="1" applyFont="1" applyBorder="1" applyAlignment="1">
      <alignment horizontal="center" vertical="center"/>
    </xf>
    <xf numFmtId="0" fontId="32" fillId="3" borderId="0" xfId="0" applyFont="1" applyFill="1" applyAlignment="1" applyProtection="1">
      <alignment horizontal="center" vertical="center"/>
      <protection locked="0"/>
    </xf>
    <xf numFmtId="0" fontId="31" fillId="0" borderId="0" xfId="0" applyFont="1" applyBorder="1" applyAlignment="1"/>
    <xf numFmtId="0" fontId="30" fillId="0" borderId="18" xfId="0" applyNumberFormat="1" applyFont="1" applyBorder="1" applyAlignment="1">
      <alignment horizontal="centerContinuous" vertical="top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0" xfId="0" applyBorder="1"/>
    <xf numFmtId="0" fontId="28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35" fillId="0" borderId="0" xfId="0" applyFont="1" applyBorder="1" applyAlignment="1" applyProtection="1">
      <alignment horizontal="right"/>
      <protection locked="0"/>
    </xf>
    <xf numFmtId="0" fontId="15" fillId="0" borderId="17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vertical="center"/>
      <protection locked="0"/>
    </xf>
    <xf numFmtId="0" fontId="17" fillId="3" borderId="24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4" fillId="0" borderId="15" xfId="0" applyFont="1" applyFill="1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protection locked="0"/>
    </xf>
    <xf numFmtId="0" fontId="15" fillId="0" borderId="0" xfId="0" applyFont="1" applyFill="1"/>
    <xf numFmtId="0" fontId="21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Protection="1">
      <protection locked="0"/>
    </xf>
    <xf numFmtId="180" fontId="2" fillId="0" borderId="2" xfId="0" applyNumberFormat="1" applyFont="1" applyFill="1" applyBorder="1" applyAlignment="1" applyProtection="1">
      <alignment horizontal="centerContinuous" vertical="center"/>
      <protection locked="0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80" fontId="2" fillId="0" borderId="3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0" fontId="15" fillId="0" borderId="15" xfId="0" applyFont="1" applyFill="1" applyBorder="1" applyAlignment="1">
      <alignment horizontal="centerContinuous" vertical="center"/>
    </xf>
    <xf numFmtId="0" fontId="15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27" fillId="0" borderId="0" xfId="0" applyFont="1" applyFill="1" applyAlignment="1">
      <alignment horizontal="center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right"/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49" fontId="29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49" fontId="26" fillId="0" borderId="0" xfId="0" applyNumberFormat="1" applyFont="1" applyFill="1" applyBorder="1" applyAlignment="1"/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30" fillId="0" borderId="18" xfId="0" applyNumberFormat="1" applyFont="1" applyFill="1" applyBorder="1" applyAlignment="1">
      <alignment horizontal="centerContinuous" vertical="top"/>
    </xf>
    <xf numFmtId="0" fontId="1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Alignment="1">
      <alignment vertical="center"/>
    </xf>
    <xf numFmtId="2" fontId="23" fillId="0" borderId="0" xfId="0" applyNumberFormat="1" applyFont="1" applyFill="1" applyAlignment="1"/>
    <xf numFmtId="0" fontId="32" fillId="4" borderId="0" xfId="0" applyFont="1" applyFill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protection locked="0"/>
    </xf>
    <xf numFmtId="49" fontId="26" fillId="0" borderId="0" xfId="0" applyNumberFormat="1" applyFont="1" applyBorder="1" applyAlignment="1" applyProtection="1">
      <protection locked="0"/>
    </xf>
    <xf numFmtId="0" fontId="26" fillId="0" borderId="0" xfId="0" applyFont="1" applyBorder="1" applyAlignment="1" applyProtection="1">
      <alignment vertical="center"/>
      <protection locked="0"/>
    </xf>
    <xf numFmtId="49" fontId="26" fillId="0" borderId="0" xfId="0" applyNumberFormat="1" applyFont="1" applyBorder="1" applyAlignment="1" applyProtection="1">
      <alignment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30" fillId="0" borderId="18" xfId="0" applyNumberFormat="1" applyFont="1" applyBorder="1" applyAlignment="1" applyProtection="1">
      <alignment horizontal="centerContinuous" vertical="top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30" fillId="0" borderId="0" xfId="0" applyNumberFormat="1" applyFont="1" applyBorder="1" applyAlignment="1" applyProtection="1">
      <alignment vertical="top"/>
      <protection locked="0"/>
    </xf>
    <xf numFmtId="0" fontId="29" fillId="0" borderId="0" xfId="0" applyFont="1" applyBorder="1" applyAlignment="1" applyProtection="1">
      <alignment vertical="center"/>
      <protection locked="0"/>
    </xf>
    <xf numFmtId="49" fontId="29" fillId="0" borderId="0" xfId="0" applyNumberFormat="1" applyFont="1" applyBorder="1" applyAlignment="1" applyProtection="1">
      <alignment vertical="center"/>
      <protection locked="0"/>
    </xf>
    <xf numFmtId="0" fontId="2" fillId="0" borderId="21" xfId="0" applyFont="1" applyBorder="1" applyProtection="1">
      <protection locked="0"/>
    </xf>
    <xf numFmtId="0" fontId="2" fillId="0" borderId="21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protection locked="0"/>
    </xf>
    <xf numFmtId="49" fontId="26" fillId="0" borderId="0" xfId="0" applyNumberFormat="1" applyFont="1" applyBorder="1" applyAlignment="1" applyProtection="1">
      <alignment horizontal="center" vertical="center"/>
      <protection locked="0"/>
    </xf>
    <xf numFmtId="2" fontId="23" fillId="0" borderId="0" xfId="0" applyNumberFormat="1" applyFont="1" applyAlignment="1" applyProtection="1">
      <alignment vertical="center"/>
      <protection locked="0"/>
    </xf>
    <xf numFmtId="2" fontId="23" fillId="0" borderId="0" xfId="0" applyNumberFormat="1" applyFont="1" applyAlignment="1" applyProtection="1">
      <protection locked="0"/>
    </xf>
    <xf numFmtId="0" fontId="4" fillId="2" borderId="1" xfId="0" applyFont="1" applyFill="1" applyBorder="1" applyAlignment="1" applyProtection="1">
      <alignment vertical="center"/>
    </xf>
    <xf numFmtId="0" fontId="15" fillId="2" borderId="2" xfId="0" applyFont="1" applyFill="1" applyBorder="1" applyProtection="1"/>
    <xf numFmtId="180" fontId="2" fillId="2" borderId="2" xfId="0" applyNumberFormat="1" applyFont="1" applyFill="1" applyBorder="1" applyAlignment="1" applyProtection="1">
      <alignment horizontal="centerContinuous" vertical="center"/>
    </xf>
    <xf numFmtId="179" fontId="2" fillId="2" borderId="2" xfId="0" applyNumberFormat="1" applyFont="1" applyFill="1" applyBorder="1" applyAlignment="1" applyProtection="1">
      <alignment horizontal="center" vertical="center"/>
    </xf>
    <xf numFmtId="180" fontId="2" fillId="2" borderId="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/>
    </xf>
    <xf numFmtId="176" fontId="9" fillId="0" borderId="15" xfId="0" applyNumberFormat="1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15" fillId="0" borderId="0" xfId="0" applyFont="1" applyProtection="1"/>
    <xf numFmtId="0" fontId="2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Continuous" vertical="center"/>
    </xf>
    <xf numFmtId="0" fontId="15" fillId="0" borderId="3" xfId="0" applyFont="1" applyBorder="1" applyAlignment="1" applyProtection="1">
      <alignment horizontal="centerContinuous" vertical="center"/>
    </xf>
    <xf numFmtId="0" fontId="15" fillId="0" borderId="15" xfId="0" applyFont="1" applyBorder="1" applyAlignment="1" applyProtection="1">
      <alignment horizontal="centerContinuous" vertical="center"/>
    </xf>
    <xf numFmtId="0" fontId="15" fillId="0" borderId="17" xfId="0" applyFont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/>
    </xf>
    <xf numFmtId="0" fontId="35" fillId="0" borderId="0" xfId="0" applyFont="1" applyBorder="1" applyAlignment="1" applyProtection="1">
      <alignment horizontal="right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top" wrapText="1"/>
    </xf>
    <xf numFmtId="0" fontId="10" fillId="0" borderId="21" xfId="0" applyFont="1" applyBorder="1" applyAlignment="1">
      <alignment horizontal="left"/>
    </xf>
    <xf numFmtId="0" fontId="13" fillId="4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horizontal="center" vertical="center"/>
    </xf>
    <xf numFmtId="0" fontId="25" fillId="0" borderId="17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181" fontId="26" fillId="0" borderId="16" xfId="0" applyNumberFormat="1" applyFont="1" applyFill="1" applyBorder="1" applyAlignment="1">
      <alignment horizontal="center" vertical="center"/>
    </xf>
    <xf numFmtId="181" fontId="26" fillId="0" borderId="18" xfId="0" applyNumberFormat="1" applyFont="1" applyFill="1" applyBorder="1" applyAlignment="1">
      <alignment horizontal="center" vertical="center"/>
    </xf>
    <xf numFmtId="181" fontId="26" fillId="0" borderId="17" xfId="0" applyNumberFormat="1" applyFont="1" applyFill="1" applyBorder="1" applyAlignment="1">
      <alignment horizontal="center" vertical="center"/>
    </xf>
    <xf numFmtId="181" fontId="26" fillId="0" borderId="5" xfId="0" applyNumberFormat="1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horizontal="center" vertical="center"/>
    </xf>
    <xf numFmtId="181" fontId="26" fillId="0" borderId="24" xfId="0" applyNumberFormat="1" applyFont="1" applyFill="1" applyBorder="1" applyAlignment="1">
      <alignment horizontal="center" vertical="center"/>
    </xf>
    <xf numFmtId="181" fontId="26" fillId="0" borderId="19" xfId="0" applyNumberFormat="1" applyFont="1" applyFill="1" applyBorder="1" applyAlignment="1">
      <alignment horizontal="center" vertical="center"/>
    </xf>
    <xf numFmtId="181" fontId="26" fillId="0" borderId="21" xfId="0" applyNumberFormat="1" applyFont="1" applyFill="1" applyBorder="1" applyAlignment="1">
      <alignment horizontal="center" vertical="center"/>
    </xf>
    <xf numFmtId="181" fontId="26" fillId="0" borderId="2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24" fillId="0" borderId="16" xfId="0" applyNumberFormat="1" applyFont="1" applyFill="1" applyBorder="1" applyAlignment="1">
      <alignment horizontal="center" vertical="distributed"/>
    </xf>
    <xf numFmtId="178" fontId="24" fillId="0" borderId="17" xfId="0" applyNumberFormat="1" applyFont="1" applyFill="1" applyBorder="1" applyAlignment="1">
      <alignment horizontal="center" vertical="distributed"/>
    </xf>
    <xf numFmtId="178" fontId="24" fillId="0" borderId="5" xfId="0" applyNumberFormat="1" applyFont="1" applyFill="1" applyBorder="1" applyAlignment="1">
      <alignment horizontal="center" vertical="distributed"/>
    </xf>
    <xf numFmtId="178" fontId="24" fillId="0" borderId="24" xfId="0" applyNumberFormat="1" applyFont="1" applyFill="1" applyBorder="1" applyAlignment="1">
      <alignment horizontal="center" vertical="distributed"/>
    </xf>
    <xf numFmtId="178" fontId="24" fillId="0" borderId="19" xfId="0" applyNumberFormat="1" applyFont="1" applyFill="1" applyBorder="1" applyAlignment="1">
      <alignment horizontal="center" vertical="distributed"/>
    </xf>
    <xf numFmtId="178" fontId="24" fillId="0" borderId="20" xfId="0" applyNumberFormat="1" applyFont="1" applyFill="1" applyBorder="1" applyAlignment="1">
      <alignment horizontal="center" vertical="distributed"/>
    </xf>
    <xf numFmtId="177" fontId="24" fillId="0" borderId="16" xfId="0" applyNumberFormat="1" applyFont="1" applyFill="1" applyBorder="1" applyAlignment="1">
      <alignment horizontal="center" vertical="center"/>
    </xf>
    <xf numFmtId="177" fontId="24" fillId="0" borderId="17" xfId="0" applyNumberFormat="1" applyFont="1" applyFill="1" applyBorder="1" applyAlignment="1">
      <alignment horizontal="center" vertical="center"/>
    </xf>
    <xf numFmtId="177" fontId="24" fillId="0" borderId="5" xfId="0" applyNumberFormat="1" applyFont="1" applyFill="1" applyBorder="1" applyAlignment="1">
      <alignment horizontal="center" vertical="center"/>
    </xf>
    <xf numFmtId="177" fontId="24" fillId="0" borderId="24" xfId="0" applyNumberFormat="1" applyFont="1" applyFill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horizontal="center" vertical="center"/>
    </xf>
    <xf numFmtId="177" fontId="24" fillId="0" borderId="20" xfId="0" applyNumberFormat="1" applyFont="1" applyFill="1" applyBorder="1" applyAlignment="1">
      <alignment horizontal="center" vertical="center"/>
    </xf>
    <xf numFmtId="0" fontId="18" fillId="0" borderId="16" xfId="0" applyNumberFormat="1" applyFont="1" applyFill="1" applyBorder="1" applyAlignment="1">
      <alignment horizontal="center" vertical="center"/>
    </xf>
    <xf numFmtId="0" fontId="18" fillId="0" borderId="17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right"/>
      <protection locked="0"/>
    </xf>
    <xf numFmtId="0" fontId="28" fillId="0" borderId="2" xfId="0" applyFont="1" applyFill="1" applyBorder="1" applyAlignment="1" applyProtection="1">
      <alignment horizontal="right"/>
      <protection locked="0"/>
    </xf>
    <xf numFmtId="0" fontId="28" fillId="0" borderId="3" xfId="0" applyFont="1" applyFill="1" applyBorder="1" applyAlignment="1" applyProtection="1">
      <alignment horizontal="right"/>
      <protection locked="0"/>
    </xf>
    <xf numFmtId="0" fontId="28" fillId="0" borderId="1" xfId="0" applyFont="1" applyFill="1" applyBorder="1" applyAlignment="1">
      <alignment horizontal="right"/>
    </xf>
    <xf numFmtId="0" fontId="28" fillId="0" borderId="2" xfId="0" applyFont="1" applyFill="1" applyBorder="1" applyAlignment="1">
      <alignment horizontal="right"/>
    </xf>
    <xf numFmtId="0" fontId="28" fillId="0" borderId="3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24" fillId="0" borderId="27" xfId="0" applyNumberFormat="1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25" fillId="0" borderId="27" xfId="0" applyNumberFormat="1" applyFont="1" applyFill="1" applyBorder="1" applyAlignment="1">
      <alignment horizontal="center" vertical="center"/>
    </xf>
    <xf numFmtId="0" fontId="25" fillId="0" borderId="28" xfId="0" applyNumberFormat="1" applyFont="1" applyFill="1" applyBorder="1" applyAlignment="1">
      <alignment horizontal="center" vertical="center"/>
    </xf>
    <xf numFmtId="181" fontId="26" fillId="0" borderId="27" xfId="0" applyNumberFormat="1" applyFont="1" applyFill="1" applyBorder="1" applyAlignment="1">
      <alignment horizontal="center" vertical="center"/>
    </xf>
    <xf numFmtId="181" fontId="26" fillId="0" borderId="29" xfId="0" applyNumberFormat="1" applyFont="1" applyFill="1" applyBorder="1" applyAlignment="1">
      <alignment horizontal="center" vertical="center"/>
    </xf>
    <xf numFmtId="181" fontId="26" fillId="0" borderId="28" xfId="0" applyNumberFormat="1" applyFont="1" applyFill="1" applyBorder="1" applyAlignment="1">
      <alignment horizontal="center" vertical="center"/>
    </xf>
    <xf numFmtId="177" fontId="24" fillId="0" borderId="22" xfId="0" applyNumberFormat="1" applyFont="1" applyFill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center" vertical="center"/>
    </xf>
    <xf numFmtId="177" fontId="25" fillId="0" borderId="16" xfId="0" applyNumberFormat="1" applyFont="1" applyFill="1" applyBorder="1" applyAlignment="1">
      <alignment horizontal="center" vertical="center"/>
    </xf>
    <xf numFmtId="181" fontId="26" fillId="0" borderId="26" xfId="0" applyNumberFormat="1" applyFont="1" applyFill="1" applyBorder="1" applyAlignment="1">
      <alignment horizontal="center" vertical="center"/>
    </xf>
    <xf numFmtId="181" fontId="26" fillId="0" borderId="4" xfId="0" applyNumberFormat="1" applyFont="1" applyFill="1" applyBorder="1" applyAlignment="1">
      <alignment horizontal="center" vertical="center"/>
    </xf>
    <xf numFmtId="181" fontId="26" fillId="0" borderId="25" xfId="0" applyNumberFormat="1" applyFont="1" applyFill="1" applyBorder="1" applyAlignment="1">
      <alignment horizontal="center" vertical="center"/>
    </xf>
    <xf numFmtId="181" fontId="26" fillId="0" borderId="30" xfId="0" applyNumberFormat="1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25" fillId="0" borderId="16" xfId="0" applyNumberFormat="1" applyFont="1" applyBorder="1" applyAlignment="1" applyProtection="1">
      <alignment horizontal="center" vertical="center"/>
    </xf>
    <xf numFmtId="0" fontId="25" fillId="0" borderId="17" xfId="0" applyNumberFormat="1" applyFont="1" applyBorder="1" applyAlignment="1" applyProtection="1">
      <alignment horizontal="center" vertical="center"/>
    </xf>
    <xf numFmtId="0" fontId="25" fillId="0" borderId="5" xfId="0" applyNumberFormat="1" applyFont="1" applyBorder="1" applyAlignment="1" applyProtection="1">
      <alignment horizontal="center" vertical="center"/>
    </xf>
    <xf numFmtId="0" fontId="25" fillId="0" borderId="24" xfId="0" applyNumberFormat="1" applyFont="1" applyBorder="1" applyAlignment="1" applyProtection="1">
      <alignment horizontal="center" vertical="center"/>
    </xf>
    <xf numFmtId="0" fontId="25" fillId="0" borderId="19" xfId="0" applyNumberFormat="1" applyFont="1" applyBorder="1" applyAlignment="1" applyProtection="1">
      <alignment horizontal="center" vertical="center"/>
    </xf>
    <xf numFmtId="0" fontId="25" fillId="0" borderId="20" xfId="0" applyNumberFormat="1" applyFont="1" applyBorder="1" applyAlignment="1" applyProtection="1">
      <alignment horizontal="center" vertical="center"/>
    </xf>
    <xf numFmtId="181" fontId="26" fillId="0" borderId="16" xfId="0" applyNumberFormat="1" applyFont="1" applyBorder="1" applyAlignment="1" applyProtection="1">
      <alignment horizontal="center" vertical="center"/>
    </xf>
    <xf numFmtId="181" fontId="26" fillId="0" borderId="18" xfId="0" applyNumberFormat="1" applyFont="1" applyBorder="1" applyAlignment="1" applyProtection="1">
      <alignment horizontal="center" vertical="center"/>
    </xf>
    <xf numFmtId="181" fontId="26" fillId="0" borderId="17" xfId="0" applyNumberFormat="1" applyFont="1" applyBorder="1" applyAlignment="1" applyProtection="1">
      <alignment horizontal="center" vertical="center"/>
    </xf>
    <xf numFmtId="181" fontId="26" fillId="0" borderId="5" xfId="0" applyNumberFormat="1" applyFont="1" applyBorder="1" applyAlignment="1" applyProtection="1">
      <alignment horizontal="center" vertical="center"/>
    </xf>
    <xf numFmtId="181" fontId="26" fillId="0" borderId="0" xfId="0" applyNumberFormat="1" applyFont="1" applyBorder="1" applyAlignment="1" applyProtection="1">
      <alignment horizontal="center" vertical="center"/>
    </xf>
    <xf numFmtId="181" fontId="26" fillId="0" borderId="24" xfId="0" applyNumberFormat="1" applyFont="1" applyBorder="1" applyAlignment="1" applyProtection="1">
      <alignment horizontal="center" vertical="center"/>
    </xf>
    <xf numFmtId="181" fontId="26" fillId="0" borderId="19" xfId="0" applyNumberFormat="1" applyFont="1" applyBorder="1" applyAlignment="1" applyProtection="1">
      <alignment horizontal="center" vertical="center"/>
    </xf>
    <xf numFmtId="181" fontId="26" fillId="0" borderId="21" xfId="0" applyNumberFormat="1" applyFont="1" applyBorder="1" applyAlignment="1" applyProtection="1">
      <alignment horizontal="center" vertical="center"/>
    </xf>
    <xf numFmtId="181" fontId="26" fillId="0" borderId="20" xfId="0" applyNumberFormat="1" applyFont="1" applyBorder="1" applyAlignment="1" applyProtection="1">
      <alignment horizontal="center" vertical="center"/>
    </xf>
    <xf numFmtId="181" fontId="26" fillId="0" borderId="26" xfId="0" applyNumberFormat="1" applyFont="1" applyBorder="1" applyAlignment="1" applyProtection="1">
      <alignment horizontal="center" vertical="center"/>
    </xf>
    <xf numFmtId="181" fontId="26" fillId="0" borderId="4" xfId="0" applyNumberFormat="1" applyFont="1" applyBorder="1" applyAlignment="1" applyProtection="1">
      <alignment horizontal="center" vertical="center"/>
    </xf>
    <xf numFmtId="181" fontId="26" fillId="0" borderId="25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178" fontId="24" fillId="0" borderId="16" xfId="0" applyNumberFormat="1" applyFont="1" applyBorder="1" applyAlignment="1" applyProtection="1">
      <alignment horizontal="center" vertical="distributed"/>
    </xf>
    <xf numFmtId="178" fontId="24" fillId="0" borderId="17" xfId="0" applyNumberFormat="1" applyFont="1" applyBorder="1" applyAlignment="1" applyProtection="1">
      <alignment horizontal="center" vertical="distributed"/>
    </xf>
    <xf numFmtId="178" fontId="24" fillId="0" borderId="5" xfId="0" applyNumberFormat="1" applyFont="1" applyBorder="1" applyAlignment="1" applyProtection="1">
      <alignment horizontal="center" vertical="distributed"/>
    </xf>
    <xf numFmtId="178" fontId="24" fillId="0" borderId="24" xfId="0" applyNumberFormat="1" applyFont="1" applyBorder="1" applyAlignment="1" applyProtection="1">
      <alignment horizontal="center" vertical="distributed"/>
    </xf>
    <xf numFmtId="178" fontId="24" fillId="0" borderId="19" xfId="0" applyNumberFormat="1" applyFont="1" applyBorder="1" applyAlignment="1" applyProtection="1">
      <alignment horizontal="center" vertical="distributed"/>
    </xf>
    <xf numFmtId="178" fontId="24" fillId="0" borderId="20" xfId="0" applyNumberFormat="1" applyFont="1" applyBorder="1" applyAlignment="1" applyProtection="1">
      <alignment horizontal="center" vertical="distributed"/>
    </xf>
    <xf numFmtId="177" fontId="24" fillId="0" borderId="16" xfId="0" applyNumberFormat="1" applyFont="1" applyBorder="1" applyAlignment="1" applyProtection="1">
      <alignment horizontal="center" vertical="center"/>
    </xf>
    <xf numFmtId="177" fontId="24" fillId="0" borderId="17" xfId="0" applyNumberFormat="1" applyFont="1" applyBorder="1" applyAlignment="1" applyProtection="1">
      <alignment horizontal="center" vertical="center"/>
    </xf>
    <xf numFmtId="177" fontId="24" fillId="0" borderId="5" xfId="0" applyNumberFormat="1" applyFont="1" applyBorder="1" applyAlignment="1" applyProtection="1">
      <alignment horizontal="center" vertical="center"/>
    </xf>
    <xf numFmtId="177" fontId="24" fillId="0" borderId="24" xfId="0" applyNumberFormat="1" applyFont="1" applyBorder="1" applyAlignment="1" applyProtection="1">
      <alignment horizontal="center" vertical="center"/>
    </xf>
    <xf numFmtId="177" fontId="24" fillId="0" borderId="19" xfId="0" applyNumberFormat="1" applyFont="1" applyBorder="1" applyAlignment="1" applyProtection="1">
      <alignment horizontal="center" vertical="center"/>
    </xf>
    <xf numFmtId="177" fontId="24" fillId="0" borderId="20" xfId="0" applyNumberFormat="1" applyFont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center" vertical="center"/>
    </xf>
    <xf numFmtId="0" fontId="18" fillId="0" borderId="17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horizontal="center" vertical="center"/>
    </xf>
    <xf numFmtId="0" fontId="18" fillId="0" borderId="24" xfId="0" applyNumberFormat="1" applyFont="1" applyBorder="1" applyAlignment="1" applyProtection="1">
      <alignment horizontal="center" vertical="center"/>
    </xf>
    <xf numFmtId="0" fontId="18" fillId="0" borderId="19" xfId="0" applyNumberFormat="1" applyFont="1" applyBorder="1" applyAlignment="1" applyProtection="1">
      <alignment horizontal="center" vertical="center"/>
    </xf>
    <xf numFmtId="0" fontId="18" fillId="0" borderId="2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/>
      <protection locked="0"/>
    </xf>
    <xf numFmtId="49" fontId="29" fillId="0" borderId="0" xfId="0" applyNumberFormat="1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right"/>
      <protection locked="0"/>
    </xf>
    <xf numFmtId="0" fontId="28" fillId="0" borderId="2" xfId="0" applyFont="1" applyBorder="1" applyAlignment="1" applyProtection="1">
      <alignment horizontal="right"/>
      <protection locked="0"/>
    </xf>
    <xf numFmtId="0" fontId="28" fillId="0" borderId="3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77" fontId="24" fillId="0" borderId="22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/>
    </xf>
    <xf numFmtId="177" fontId="25" fillId="0" borderId="16" xfId="0" applyNumberFormat="1" applyFont="1" applyBorder="1" applyAlignment="1" applyProtection="1">
      <alignment horizontal="center" vertical="center"/>
    </xf>
    <xf numFmtId="181" fontId="26" fillId="0" borderId="30" xfId="0" applyNumberFormat="1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24" fillId="0" borderId="27" xfId="0" applyNumberFormat="1" applyFont="1" applyBorder="1" applyAlignment="1" applyProtection="1">
      <alignment horizontal="center" vertical="center"/>
    </xf>
    <xf numFmtId="0" fontId="24" fillId="0" borderId="28" xfId="0" applyNumberFormat="1" applyFont="1" applyBorder="1" applyAlignment="1" applyProtection="1">
      <alignment horizontal="center" vertical="center"/>
    </xf>
    <xf numFmtId="0" fontId="24" fillId="0" borderId="5" xfId="0" applyNumberFormat="1" applyFont="1" applyBorder="1" applyAlignment="1" applyProtection="1">
      <alignment horizontal="center" vertical="center"/>
    </xf>
    <xf numFmtId="0" fontId="24" fillId="0" borderId="24" xfId="0" applyNumberFormat="1" applyFont="1" applyBorder="1" applyAlignment="1" applyProtection="1">
      <alignment horizontal="center" vertical="center"/>
    </xf>
    <xf numFmtId="0" fontId="24" fillId="0" borderId="19" xfId="0" applyNumberFormat="1" applyFont="1" applyBorder="1" applyAlignment="1" applyProtection="1">
      <alignment horizontal="center" vertical="center"/>
    </xf>
    <xf numFmtId="0" fontId="24" fillId="0" borderId="20" xfId="0" applyNumberFormat="1" applyFont="1" applyBorder="1" applyAlignment="1" applyProtection="1">
      <alignment horizontal="center" vertical="center"/>
    </xf>
    <xf numFmtId="0" fontId="18" fillId="0" borderId="27" xfId="0" applyNumberFormat="1" applyFont="1" applyBorder="1" applyAlignment="1" applyProtection="1">
      <alignment horizontal="center" vertical="center"/>
    </xf>
    <xf numFmtId="0" fontId="18" fillId="0" borderId="28" xfId="0" applyNumberFormat="1" applyFont="1" applyBorder="1" applyAlignment="1" applyProtection="1">
      <alignment horizontal="center" vertical="center"/>
    </xf>
    <xf numFmtId="0" fontId="25" fillId="0" borderId="27" xfId="0" applyNumberFormat="1" applyFont="1" applyBorder="1" applyAlignment="1" applyProtection="1">
      <alignment horizontal="center" vertical="center"/>
    </xf>
    <xf numFmtId="0" fontId="25" fillId="0" borderId="28" xfId="0" applyNumberFormat="1" applyFont="1" applyBorder="1" applyAlignment="1" applyProtection="1">
      <alignment horizontal="center" vertical="center"/>
    </xf>
    <xf numFmtId="181" fontId="26" fillId="0" borderId="27" xfId="0" applyNumberFormat="1" applyFont="1" applyBorder="1" applyAlignment="1" applyProtection="1">
      <alignment horizontal="center" vertical="center"/>
    </xf>
    <xf numFmtId="181" fontId="26" fillId="0" borderId="29" xfId="0" applyNumberFormat="1" applyFont="1" applyBorder="1" applyAlignment="1" applyProtection="1">
      <alignment horizontal="center" vertical="center"/>
    </xf>
    <xf numFmtId="181" fontId="26" fillId="0" borderId="28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right"/>
    </xf>
    <xf numFmtId="0" fontId="28" fillId="0" borderId="2" xfId="0" applyFont="1" applyBorder="1" applyAlignment="1" applyProtection="1">
      <alignment horizontal="right"/>
    </xf>
    <xf numFmtId="0" fontId="28" fillId="0" borderId="3" xfId="0" applyFont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5" fillId="0" borderId="17" xfId="0" applyNumberFormat="1" applyFont="1" applyBorder="1" applyAlignment="1">
      <alignment horizontal="center" vertical="center"/>
    </xf>
    <xf numFmtId="0" fontId="25" fillId="0" borderId="5" xfId="0" applyNumberFormat="1" applyFont="1" applyBorder="1" applyAlignment="1">
      <alignment horizontal="center" vertical="center"/>
    </xf>
    <xf numFmtId="0" fontId="25" fillId="0" borderId="24" xfId="0" applyNumberFormat="1" applyFont="1" applyBorder="1" applyAlignment="1">
      <alignment horizontal="center" vertical="center"/>
    </xf>
    <xf numFmtId="0" fontId="25" fillId="0" borderId="19" xfId="0" applyNumberFormat="1" applyFont="1" applyBorder="1" applyAlignment="1">
      <alignment horizontal="center" vertical="center"/>
    </xf>
    <xf numFmtId="0" fontId="25" fillId="0" borderId="20" xfId="0" applyNumberFormat="1" applyFont="1" applyBorder="1" applyAlignment="1">
      <alignment horizontal="center" vertical="center"/>
    </xf>
    <xf numFmtId="181" fontId="26" fillId="0" borderId="16" xfId="0" applyNumberFormat="1" applyFont="1" applyBorder="1" applyAlignment="1">
      <alignment horizontal="center" vertical="center"/>
    </xf>
    <xf numFmtId="181" fontId="26" fillId="0" borderId="18" xfId="0" applyNumberFormat="1" applyFont="1" applyBorder="1" applyAlignment="1">
      <alignment horizontal="center" vertical="center"/>
    </xf>
    <xf numFmtId="181" fontId="26" fillId="0" borderId="17" xfId="0" applyNumberFormat="1" applyFont="1" applyBorder="1" applyAlignment="1">
      <alignment horizontal="center" vertical="center"/>
    </xf>
    <xf numFmtId="181" fontId="26" fillId="0" borderId="5" xfId="0" applyNumberFormat="1" applyFont="1" applyBorder="1" applyAlignment="1">
      <alignment horizontal="center" vertical="center"/>
    </xf>
    <xf numFmtId="181" fontId="26" fillId="0" borderId="0" xfId="0" applyNumberFormat="1" applyFont="1" applyBorder="1" applyAlignment="1">
      <alignment horizontal="center" vertical="center"/>
    </xf>
    <xf numFmtId="181" fontId="26" fillId="0" borderId="24" xfId="0" applyNumberFormat="1" applyFont="1" applyBorder="1" applyAlignment="1">
      <alignment horizontal="center" vertical="center"/>
    </xf>
    <xf numFmtId="181" fontId="26" fillId="0" borderId="19" xfId="0" applyNumberFormat="1" applyFont="1" applyBorder="1" applyAlignment="1">
      <alignment horizontal="center" vertical="center"/>
    </xf>
    <xf numFmtId="181" fontId="26" fillId="0" borderId="21" xfId="0" applyNumberFormat="1" applyFont="1" applyBorder="1" applyAlignment="1">
      <alignment horizontal="center" vertical="center"/>
    </xf>
    <xf numFmtId="181" fontId="26" fillId="0" borderId="20" xfId="0" applyNumberFormat="1" applyFont="1" applyBorder="1" applyAlignment="1">
      <alignment horizontal="center" vertical="center"/>
    </xf>
    <xf numFmtId="181" fontId="26" fillId="0" borderId="26" xfId="0" applyNumberFormat="1" applyFont="1" applyBorder="1" applyAlignment="1">
      <alignment horizontal="center" vertical="center"/>
    </xf>
    <xf numFmtId="181" fontId="26" fillId="0" borderId="4" xfId="0" applyNumberFormat="1" applyFont="1" applyBorder="1" applyAlignment="1">
      <alignment horizontal="center" vertical="center"/>
    </xf>
    <xf numFmtId="181" fontId="26" fillId="0" borderId="2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24" fillId="0" borderId="16" xfId="0" applyNumberFormat="1" applyFont="1" applyBorder="1" applyAlignment="1">
      <alignment horizontal="center" vertical="distributed"/>
    </xf>
    <xf numFmtId="178" fontId="24" fillId="0" borderId="17" xfId="0" applyNumberFormat="1" applyFont="1" applyBorder="1" applyAlignment="1">
      <alignment horizontal="center" vertical="distributed"/>
    </xf>
    <xf numFmtId="178" fontId="24" fillId="0" borderId="5" xfId="0" applyNumberFormat="1" applyFont="1" applyBorder="1" applyAlignment="1">
      <alignment horizontal="center" vertical="distributed"/>
    </xf>
    <xf numFmtId="178" fontId="24" fillId="0" borderId="24" xfId="0" applyNumberFormat="1" applyFont="1" applyBorder="1" applyAlignment="1">
      <alignment horizontal="center" vertical="distributed"/>
    </xf>
    <xf numFmtId="178" fontId="24" fillId="0" borderId="19" xfId="0" applyNumberFormat="1" applyFont="1" applyBorder="1" applyAlignment="1">
      <alignment horizontal="center" vertical="distributed"/>
    </xf>
    <xf numFmtId="178" fontId="24" fillId="0" borderId="20" xfId="0" applyNumberFormat="1" applyFont="1" applyBorder="1" applyAlignment="1">
      <alignment horizontal="center" vertical="distributed"/>
    </xf>
    <xf numFmtId="177" fontId="24" fillId="0" borderId="16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4" fillId="0" borderId="5" xfId="0" applyNumberFormat="1" applyFont="1" applyBorder="1" applyAlignment="1">
      <alignment horizontal="center" vertical="center"/>
    </xf>
    <xf numFmtId="177" fontId="24" fillId="0" borderId="24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/>
    </xf>
    <xf numFmtId="177" fontId="24" fillId="0" borderId="20" xfId="0" applyNumberFormat="1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/>
    </xf>
    <xf numFmtId="0" fontId="18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24" fillId="0" borderId="22" xfId="0" applyNumberFormat="1" applyFont="1" applyBorder="1" applyAlignment="1">
      <alignment horizontal="center" vertical="center"/>
    </xf>
    <xf numFmtId="177" fontId="24" fillId="0" borderId="23" xfId="0" applyNumberFormat="1" applyFont="1" applyBorder="1" applyAlignment="1">
      <alignment horizontal="center" vertical="center"/>
    </xf>
    <xf numFmtId="177" fontId="25" fillId="0" borderId="16" xfId="0" applyNumberFormat="1" applyFont="1" applyBorder="1" applyAlignment="1">
      <alignment horizontal="center" vertical="center"/>
    </xf>
    <xf numFmtId="181" fontId="26" fillId="0" borderId="30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24" fillId="0" borderId="28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24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18" fillId="0" borderId="27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181" fontId="26" fillId="0" borderId="27" xfId="0" applyNumberFormat="1" applyFont="1" applyBorder="1" applyAlignment="1">
      <alignment horizontal="center" vertical="center"/>
    </xf>
    <xf numFmtId="181" fontId="26" fillId="0" borderId="29" xfId="0" applyNumberFormat="1" applyFont="1" applyBorder="1" applyAlignment="1">
      <alignment horizontal="center" vertical="center"/>
    </xf>
    <xf numFmtId="181" fontId="26" fillId="0" borderId="2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</cellXfs>
  <cellStyles count="1">
    <cellStyle name="標準" xfId="0" builtinId="0"/>
  </cellStyles>
  <dxfs count="223"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FFCC"/>
      <color rgb="FFFFFF66"/>
      <color rgb="FF009900"/>
      <color rgb="FF0000FF"/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568326</xdr:colOff>
      <xdr:row>1</xdr:row>
      <xdr:rowOff>3175</xdr:rowOff>
    </xdr:from>
    <xdr:to>
      <xdr:col>9</xdr:col>
      <xdr:colOff>314326</xdr:colOff>
      <xdr:row>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54126" y="174625"/>
          <a:ext cx="5232400" cy="32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労働時間設定カレンダーの作成（詳細説明）</a:t>
          </a:r>
          <a:endParaRPr kumimoji="1" lang="en-US" altLang="ja-JP" sz="1800" b="1"/>
        </a:p>
      </xdr:txBody>
    </xdr:sp>
    <xdr:clientData/>
  </xdr:twoCellAnchor>
  <xdr:twoCellAnchor>
    <xdr:from>
      <xdr:col>1</xdr:col>
      <xdr:colOff>561975</xdr:colOff>
      <xdr:row>2</xdr:row>
      <xdr:rowOff>114300</xdr:rowOff>
    </xdr:from>
    <xdr:to>
      <xdr:col>9</xdr:col>
      <xdr:colOff>307975</xdr:colOff>
      <xdr:row>4</xdr:row>
      <xdr:rowOff>92075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7775" y="504825"/>
          <a:ext cx="5232400" cy="32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＜１か月単位の変形労働時間制＞</a:t>
          </a:r>
          <a:endParaRPr kumimoji="1" lang="en-US" altLang="ja-JP" sz="1200" b="1"/>
        </a:p>
      </xdr:txBody>
    </xdr:sp>
    <xdr:clientData/>
  </xdr:twoCellAnchor>
  <xdr:twoCellAnchor>
    <xdr:from>
      <xdr:col>1</xdr:col>
      <xdr:colOff>161924</xdr:colOff>
      <xdr:row>5</xdr:row>
      <xdr:rowOff>142875</xdr:rowOff>
    </xdr:from>
    <xdr:to>
      <xdr:col>10</xdr:col>
      <xdr:colOff>361949</xdr:colOff>
      <xdr:row>9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7724" y="1047750"/>
          <a:ext cx="6372225" cy="6858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「入力の仕方」</a:t>
          </a:r>
          <a:r>
            <a:rPr kumimoji="1" lang="ja-JP" altLang="en-US" sz="1200" b="1">
              <a:latin typeface="+mn-ea"/>
              <a:ea typeface="+mn-ea"/>
            </a:rPr>
            <a:t>シート</a:t>
          </a:r>
          <a:r>
            <a:rPr kumimoji="1" lang="ja-JP" altLang="en-US" sz="1200" b="0">
              <a:latin typeface="+mn-ea"/>
              <a:ea typeface="+mn-ea"/>
            </a:rPr>
            <a:t>に従って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「入力用」</a:t>
          </a:r>
          <a:r>
            <a:rPr kumimoji="1" lang="ja-JP" altLang="en-US" sz="1200" b="1">
              <a:latin typeface="+mn-ea"/>
              <a:ea typeface="+mn-ea"/>
            </a:rPr>
            <a:t>シート</a:t>
          </a:r>
          <a:r>
            <a:rPr kumimoji="1" lang="ja-JP" altLang="en-US" sz="1200" b="0">
              <a:latin typeface="+mn-ea"/>
              <a:ea typeface="+mn-ea"/>
            </a:rPr>
            <a:t>に入力し、法定労働時間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（限度時間：下表）</a:t>
          </a:r>
          <a:r>
            <a:rPr kumimoji="1" lang="ja-JP" altLang="en-US" sz="1200" b="0">
              <a:latin typeface="+mn-ea"/>
              <a:ea typeface="+mn-ea"/>
            </a:rPr>
            <a:t>に収まることをチェックしてください。</a:t>
          </a:r>
          <a:endParaRPr kumimoji="1" lang="en-US" altLang="ja-JP" sz="1200" b="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190500</xdr:colOff>
      <xdr:row>11</xdr:row>
      <xdr:rowOff>104775</xdr:rowOff>
    </xdr:from>
    <xdr:to>
      <xdr:col>11</xdr:col>
      <xdr:colOff>47625</xdr:colOff>
      <xdr:row>25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6300" y="2038350"/>
          <a:ext cx="6477000" cy="2428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 b="0"/>
            <a:t>　なお、</a:t>
          </a:r>
          <a:r>
            <a:rPr kumimoji="1" lang="ja-JP" altLang="en-US" sz="1000" b="1">
              <a:solidFill>
                <a:srgbClr val="FF0000"/>
              </a:solidFill>
            </a:rPr>
            <a:t>「入力用」シート</a:t>
          </a:r>
          <a:r>
            <a:rPr kumimoji="1" lang="ja-JP" altLang="en-US" sz="1000" b="0"/>
            <a:t>について、毎月１日が起算となるもの（月末締切り）を用意していますが、</a:t>
          </a:r>
          <a:r>
            <a:rPr kumimoji="1" lang="ja-JP" altLang="en-US" sz="1000" b="0" u="wavy" baseline="0"/>
            <a:t>各事業場の実態に合わせて対象期間を定める</a:t>
          </a:r>
          <a:r>
            <a:rPr kumimoji="1" lang="ja-JP" altLang="en-US" sz="1000" b="0"/>
            <a:t>ことができます。（その場合は、「入力用（フリー）」をお使いください。</a:t>
          </a:r>
          <a:endParaRPr kumimoji="1" lang="en-US" altLang="ja-JP" sz="1000" b="0"/>
        </a:p>
        <a:p>
          <a:pPr algn="l"/>
          <a:r>
            <a:rPr kumimoji="1" lang="ja-JP" altLang="en-US" sz="1000" b="0"/>
            <a:t>　また、「入力の仕方」シートでは、例として１年間分の労働時間・休日を特定していますが、１か月ごとに勤務割表などにより、特定する（あらかじめ組み合わせの原則を決めておくことは必要）方法も可能です。</a:t>
          </a:r>
          <a:endParaRPr kumimoji="1" lang="en-US" altLang="ja-JP" sz="1000" b="0"/>
        </a:p>
        <a:p>
          <a:pPr algn="l"/>
          <a:endParaRPr kumimoji="1" lang="en-US" altLang="ja-JP" sz="1000" b="0"/>
        </a:p>
        <a:p>
          <a:pPr algn="l"/>
          <a:endParaRPr kumimoji="1" lang="en-US" altLang="ja-JP" sz="1000" b="0"/>
        </a:p>
        <a:p>
          <a:pPr algn="l"/>
          <a:r>
            <a:rPr kumimoji="1" lang="ja-JP" altLang="en-US" sz="1000" b="0"/>
            <a:t>　</a:t>
          </a:r>
          <a:r>
            <a:rPr kumimoji="1" lang="en-US" altLang="ja-JP" sz="1000" b="0"/>
            <a:t>※</a:t>
          </a:r>
          <a:r>
            <a:rPr kumimoji="1" lang="ja-JP" altLang="en-US" sz="1000" b="0"/>
            <a:t>１　月の限度時間を超えていれば、超えている時間分だけ休日を増やす、所定労働時間を減らすなどの方法により調整する必要があります。</a:t>
          </a:r>
          <a:endParaRPr kumimoji="1" lang="en-US" altLang="ja-JP" sz="1000" b="0"/>
        </a:p>
        <a:p>
          <a:pPr algn="l"/>
          <a:endParaRPr kumimoji="1" lang="en-US" altLang="ja-JP" sz="1000" b="0"/>
        </a:p>
        <a:p>
          <a:pPr algn="l"/>
          <a:r>
            <a:rPr kumimoji="1" lang="ja-JP" altLang="en-US" sz="1000" b="0"/>
            <a:t>　</a:t>
          </a:r>
          <a:r>
            <a:rPr kumimoji="1" lang="en-US" altLang="ja-JP" sz="1000" b="0"/>
            <a:t>※</a:t>
          </a:r>
          <a:r>
            <a:rPr kumimoji="1" lang="ja-JP" altLang="en-US" sz="1000" b="0"/>
            <a:t>２　１か月変形労働時間制を導入するにあたっては、</a:t>
          </a:r>
          <a:endParaRPr kumimoji="1" lang="en-US" altLang="ja-JP" sz="1000" b="0"/>
        </a:p>
        <a:p>
          <a:pPr algn="l"/>
          <a:r>
            <a:rPr kumimoji="1" lang="ja-JP" altLang="en-US" sz="1000" b="0"/>
            <a:t>　　　　　①</a:t>
          </a:r>
          <a:r>
            <a:rPr kumimoji="1" lang="ja-JP" altLang="en-US" sz="1000" b="1">
              <a:solidFill>
                <a:srgbClr val="FF0000"/>
              </a:solidFill>
            </a:rPr>
            <a:t>就業規則</a:t>
          </a:r>
          <a:r>
            <a:rPr kumimoji="1" lang="ja-JP" altLang="en-US" sz="1000" b="0"/>
            <a:t>（その他これに準ずるもの）に定める</a:t>
          </a:r>
          <a:endParaRPr kumimoji="1" lang="en-US" altLang="ja-JP" sz="1000" b="0"/>
        </a:p>
        <a:p>
          <a:pPr algn="l"/>
          <a:r>
            <a:rPr kumimoji="1" lang="ja-JP" altLang="en-US" sz="1000" b="0"/>
            <a:t>　　　　　②</a:t>
          </a:r>
          <a:r>
            <a:rPr kumimoji="1" lang="ja-JP" altLang="en-US" sz="1000" b="1">
              <a:solidFill>
                <a:srgbClr val="FF0000"/>
              </a:solidFill>
            </a:rPr>
            <a:t>労使協定</a:t>
          </a:r>
          <a:r>
            <a:rPr kumimoji="1" lang="ja-JP" altLang="en-US" sz="1000" b="0"/>
            <a:t>を結んで届出する</a:t>
          </a:r>
          <a:endParaRPr kumimoji="1" lang="en-US" altLang="ja-JP" sz="1000" b="0"/>
        </a:p>
        <a:p>
          <a:pPr algn="l"/>
          <a:r>
            <a:rPr kumimoji="1" lang="ja-JP" altLang="en-US" sz="1000" b="0"/>
            <a:t>　　　　　以上、いずれかの手続きが必要です。</a:t>
          </a:r>
          <a:endParaRPr kumimoji="1" lang="en-US" altLang="ja-JP" sz="1000" b="0"/>
        </a:p>
        <a:p>
          <a:pPr algn="l"/>
          <a:r>
            <a:rPr kumimoji="1" lang="ja-JP" altLang="en-US" sz="1000" b="0"/>
            <a:t>　　　　　（労働者数</a:t>
          </a:r>
          <a:r>
            <a:rPr kumimoji="1" lang="en-US" altLang="ja-JP" sz="1000" b="0"/>
            <a:t>10</a:t>
          </a:r>
          <a:r>
            <a:rPr kumimoji="1" lang="ja-JP" altLang="en-US" sz="1000" b="0"/>
            <a:t>人以上の事業場については、①就業規則への定めは必須です。）</a:t>
          </a:r>
          <a:endParaRPr kumimoji="1" lang="en-US" altLang="ja-JP" sz="1000" b="0"/>
        </a:p>
        <a:p>
          <a:pPr algn="l"/>
          <a:endParaRPr kumimoji="1" lang="en-US" altLang="ja-JP" sz="1000" b="0"/>
        </a:p>
        <a:p>
          <a:pPr algn="l"/>
          <a:r>
            <a:rPr kumimoji="1" lang="ja-JP" altLang="en-US" sz="1000" b="0"/>
            <a:t>　</a:t>
          </a:r>
          <a:endParaRPr kumimoji="1" lang="en-US" altLang="ja-JP" sz="10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371475</xdr:colOff>
          <xdr:row>28</xdr:row>
          <xdr:rowOff>123825</xdr:rowOff>
        </xdr:from>
        <xdr:to>
          <xdr:col>8</xdr:col>
          <xdr:colOff>285750</xdr:colOff>
          <xdr:row>38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28</xdr:row>
          <xdr:rowOff>133350</xdr:rowOff>
        </xdr:from>
        <xdr:to>
          <xdr:col>12</xdr:col>
          <xdr:colOff>590550</xdr:colOff>
          <xdr:row>38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41</xdr:row>
          <xdr:rowOff>19050</xdr:rowOff>
        </xdr:from>
        <xdr:to>
          <xdr:col>12</xdr:col>
          <xdr:colOff>590550</xdr:colOff>
          <xdr:row>53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embeddings/Microsoft_Word_Document.docx" Type="http://schemas.openxmlformats.org/officeDocument/2006/relationships/package"/><Relationship Id="rId5" Target="../media/image1.emf" Type="http://schemas.openxmlformats.org/officeDocument/2006/relationships/image"/><Relationship Id="rId6" Target="../embeddings/Microsoft_Word_Document1.docx" Type="http://schemas.openxmlformats.org/officeDocument/2006/relationships/package"/><Relationship Id="rId7" Target="../media/image2.emf" Type="http://schemas.openxmlformats.org/officeDocument/2006/relationships/image"/><Relationship Id="rId8" Target="../embeddings/Microsoft_Word_Document2.docx" Type="http://schemas.openxmlformats.org/officeDocument/2006/relationships/package"/><Relationship Id="rId9" Target="../media/image3.emf" Type="http://schemas.openxmlformats.org/officeDocument/2006/relationships/image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CD2C-E359-4CC5-AEE5-B885F28640E3}">
  <sheetPr>
    <pageSetUpPr fitToPage="1"/>
  </sheetPr>
  <dimension ref="B2:P40"/>
  <sheetViews>
    <sheetView view="pageBreakPreview" zoomScale="85" zoomScaleNormal="100" zoomScaleSheetLayoutView="85" workbookViewId="0">
      <selection activeCell="E56" sqref="E56"/>
    </sheetView>
  </sheetViews>
  <sheetFormatPr defaultRowHeight="13.5"/>
  <cols>
    <col min="11" max="11" width="5.875" customWidth="1"/>
    <col min="14" max="15" width="18.625" customWidth="1"/>
    <col min="16" max="16" width="36.625" customWidth="1"/>
  </cols>
  <sheetData>
    <row r="2" spans="13:16" ht="17.25">
      <c r="M2" s="234" t="s">
        <v>23</v>
      </c>
      <c r="N2" s="234"/>
      <c r="O2" s="234"/>
      <c r="P2" s="234"/>
    </row>
    <row r="3" spans="13:16">
      <c r="M3" s="83" t="s">
        <v>24</v>
      </c>
      <c r="N3" s="13" t="s">
        <v>25</v>
      </c>
      <c r="O3" s="14" t="s">
        <v>80</v>
      </c>
      <c r="P3" s="83" t="s">
        <v>26</v>
      </c>
    </row>
    <row r="4" spans="13:16">
      <c r="M4" s="229" t="s">
        <v>27</v>
      </c>
      <c r="N4" s="12" t="s">
        <v>28</v>
      </c>
      <c r="O4" s="230" t="s">
        <v>31</v>
      </c>
      <c r="P4" s="233" t="s">
        <v>32</v>
      </c>
    </row>
    <row r="5" spans="13:16">
      <c r="M5" s="229"/>
      <c r="N5" s="10" t="s">
        <v>29</v>
      </c>
      <c r="O5" s="231"/>
      <c r="P5" s="233"/>
    </row>
    <row r="6" spans="13:16">
      <c r="M6" s="229"/>
      <c r="N6" s="11" t="s">
        <v>30</v>
      </c>
      <c r="O6" s="232"/>
      <c r="P6" s="233"/>
    </row>
    <row r="7" spans="13:16">
      <c r="M7" s="229" t="s">
        <v>33</v>
      </c>
      <c r="N7" s="12" t="s">
        <v>34</v>
      </c>
      <c r="O7" s="230" t="s">
        <v>36</v>
      </c>
      <c r="P7" s="233" t="s">
        <v>37</v>
      </c>
    </row>
    <row r="8" spans="13:16">
      <c r="M8" s="229"/>
      <c r="N8" s="10" t="s">
        <v>35</v>
      </c>
      <c r="O8" s="231"/>
      <c r="P8" s="233"/>
    </row>
    <row r="9" spans="13:16">
      <c r="M9" s="229"/>
      <c r="N9" s="10"/>
      <c r="O9" s="231"/>
      <c r="P9" s="233"/>
    </row>
    <row r="10" spans="13:16">
      <c r="M10" s="229"/>
      <c r="N10" s="11"/>
      <c r="O10" s="232"/>
      <c r="P10" s="233"/>
    </row>
    <row r="11" spans="13:16">
      <c r="M11" s="229" t="s">
        <v>38</v>
      </c>
      <c r="N11" s="12" t="s">
        <v>39</v>
      </c>
      <c r="O11" s="230" t="s">
        <v>41</v>
      </c>
      <c r="P11" s="233" t="s">
        <v>42</v>
      </c>
    </row>
    <row r="12" spans="13:16">
      <c r="M12" s="229"/>
      <c r="N12" s="10" t="s">
        <v>40</v>
      </c>
      <c r="O12" s="231"/>
      <c r="P12" s="233"/>
    </row>
    <row r="13" spans="13:16">
      <c r="M13" s="229"/>
      <c r="N13" s="11"/>
      <c r="O13" s="232"/>
      <c r="P13" s="233"/>
    </row>
    <row r="14" spans="13:16">
      <c r="M14" s="229" t="s">
        <v>43</v>
      </c>
      <c r="N14" s="12" t="s">
        <v>44</v>
      </c>
      <c r="O14" s="230" t="s">
        <v>46</v>
      </c>
      <c r="P14" s="233" t="s">
        <v>47</v>
      </c>
    </row>
    <row r="15" spans="13:16">
      <c r="M15" s="229"/>
      <c r="N15" s="10" t="s">
        <v>45</v>
      </c>
      <c r="O15" s="231"/>
      <c r="P15" s="233"/>
    </row>
    <row r="16" spans="13:16">
      <c r="M16" s="229"/>
      <c r="N16" s="11"/>
      <c r="O16" s="232"/>
      <c r="P16" s="233"/>
    </row>
    <row r="17" spans="2:16">
      <c r="M17" s="229" t="s">
        <v>48</v>
      </c>
      <c r="N17" s="12" t="s">
        <v>49</v>
      </c>
      <c r="O17" s="230" t="s">
        <v>52</v>
      </c>
      <c r="P17" s="233" t="s">
        <v>53</v>
      </c>
    </row>
    <row r="18" spans="2:16">
      <c r="M18" s="229"/>
      <c r="N18" s="10" t="s">
        <v>50</v>
      </c>
      <c r="O18" s="231"/>
      <c r="P18" s="233"/>
    </row>
    <row r="19" spans="2:16">
      <c r="M19" s="229"/>
      <c r="N19" s="11" t="s">
        <v>51</v>
      </c>
      <c r="O19" s="232"/>
      <c r="P19" s="233"/>
    </row>
    <row r="20" spans="2:16">
      <c r="M20" s="229" t="s">
        <v>54</v>
      </c>
      <c r="N20" s="12" t="s">
        <v>55</v>
      </c>
      <c r="O20" s="230" t="s">
        <v>57</v>
      </c>
      <c r="P20" s="233" t="s">
        <v>58</v>
      </c>
    </row>
    <row r="21" spans="2:16">
      <c r="M21" s="229"/>
      <c r="N21" s="10" t="s">
        <v>56</v>
      </c>
      <c r="O21" s="231"/>
      <c r="P21" s="233"/>
    </row>
    <row r="22" spans="2:16">
      <c r="M22" s="229"/>
      <c r="N22" s="11"/>
      <c r="O22" s="232"/>
      <c r="P22" s="233"/>
    </row>
    <row r="23" spans="2:16">
      <c r="M23" s="229" t="s">
        <v>59</v>
      </c>
      <c r="N23" s="12" t="s">
        <v>60</v>
      </c>
      <c r="O23" s="230" t="s">
        <v>62</v>
      </c>
      <c r="P23" s="233" t="s">
        <v>63</v>
      </c>
    </row>
    <row r="24" spans="2:16">
      <c r="M24" s="229"/>
      <c r="N24" s="10" t="s">
        <v>61</v>
      </c>
      <c r="O24" s="231"/>
      <c r="P24" s="233"/>
    </row>
    <row r="25" spans="2:16">
      <c r="M25" s="229"/>
      <c r="N25" s="11"/>
      <c r="O25" s="232"/>
      <c r="P25" s="233"/>
    </row>
    <row r="26" spans="2:16">
      <c r="M26" s="229" t="s">
        <v>64</v>
      </c>
      <c r="N26" s="12" t="s">
        <v>65</v>
      </c>
      <c r="O26" s="230" t="s">
        <v>67</v>
      </c>
      <c r="P26" s="233" t="s">
        <v>68</v>
      </c>
    </row>
    <row r="27" spans="2:16">
      <c r="M27" s="229"/>
      <c r="N27" s="10" t="s">
        <v>66</v>
      </c>
      <c r="O27" s="231"/>
      <c r="P27" s="233"/>
    </row>
    <row r="28" spans="2:16">
      <c r="B28" t="s">
        <v>83</v>
      </c>
      <c r="M28" s="229"/>
      <c r="N28" s="11"/>
      <c r="O28" s="232"/>
      <c r="P28" s="233"/>
    </row>
    <row r="29" spans="2:16">
      <c r="B29" s="84"/>
      <c r="C29" s="84"/>
      <c r="D29" s="84"/>
      <c r="E29" s="84"/>
      <c r="F29" s="84"/>
      <c r="M29" s="229" t="s">
        <v>69</v>
      </c>
      <c r="N29" s="12" t="s">
        <v>70</v>
      </c>
      <c r="O29" s="230" t="s">
        <v>73</v>
      </c>
      <c r="P29" s="233" t="s">
        <v>74</v>
      </c>
    </row>
    <row r="30" spans="2:16">
      <c r="C30" s="84"/>
      <c r="D30" s="84"/>
      <c r="E30" s="84"/>
      <c r="F30" s="84"/>
      <c r="M30" s="229"/>
      <c r="N30" s="10" t="s">
        <v>71</v>
      </c>
      <c r="O30" s="231"/>
      <c r="P30" s="233"/>
    </row>
    <row r="31" spans="2:16">
      <c r="C31" s="84"/>
      <c r="D31" s="84"/>
      <c r="E31" s="84"/>
      <c r="F31" s="84"/>
      <c r="M31" s="229"/>
      <c r="N31" s="11" t="s">
        <v>72</v>
      </c>
      <c r="O31" s="232"/>
      <c r="P31" s="233"/>
    </row>
    <row r="32" spans="2:16">
      <c r="B32" s="84"/>
      <c r="C32" s="84"/>
      <c r="D32" s="84"/>
      <c r="E32" s="84"/>
      <c r="F32" s="84"/>
      <c r="P32" s="9" t="s">
        <v>81</v>
      </c>
    </row>
    <row r="33" spans="2:6">
      <c r="B33" s="84"/>
      <c r="C33" s="84"/>
      <c r="D33" s="84"/>
      <c r="E33" s="84"/>
      <c r="F33" s="84"/>
    </row>
    <row r="34" spans="2:6">
      <c r="B34" s="84"/>
      <c r="C34" s="84"/>
      <c r="D34" s="84"/>
      <c r="E34" s="84"/>
      <c r="F34" s="84"/>
    </row>
    <row r="40" spans="2:6">
      <c r="B40" t="s">
        <v>84</v>
      </c>
    </row>
  </sheetData>
  <mergeCells count="28">
    <mergeCell ref="M2:P2"/>
    <mergeCell ref="M4:M6"/>
    <mergeCell ref="O4:O6"/>
    <mergeCell ref="P4:P6"/>
    <mergeCell ref="M7:M10"/>
    <mergeCell ref="O7:O10"/>
    <mergeCell ref="P7:P10"/>
    <mergeCell ref="M11:M13"/>
    <mergeCell ref="O11:O13"/>
    <mergeCell ref="P11:P13"/>
    <mergeCell ref="M14:M16"/>
    <mergeCell ref="O14:O16"/>
    <mergeCell ref="P14:P16"/>
    <mergeCell ref="M17:M19"/>
    <mergeCell ref="O17:O19"/>
    <mergeCell ref="P17:P19"/>
    <mergeCell ref="M20:M22"/>
    <mergeCell ref="O20:O22"/>
    <mergeCell ref="P20:P22"/>
    <mergeCell ref="M29:M31"/>
    <mergeCell ref="O29:O31"/>
    <mergeCell ref="P29:P31"/>
    <mergeCell ref="M23:M25"/>
    <mergeCell ref="O23:O25"/>
    <mergeCell ref="P23:P25"/>
    <mergeCell ref="M26:M28"/>
    <mergeCell ref="O26:O28"/>
    <mergeCell ref="P26:P28"/>
  </mergeCells>
  <phoneticPr fontId="1"/>
  <pageMargins left="0.7" right="0.7" top="0.75" bottom="0.75" header="0.3" footer="0.3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 sizeWithCells="1">
              <from>
                <xdr:col>0</xdr:col>
                <xdr:colOff>371475</xdr:colOff>
                <xdr:row>28</xdr:row>
                <xdr:rowOff>123825</xdr:rowOff>
              </from>
              <to>
                <xdr:col>8</xdr:col>
                <xdr:colOff>285750</xdr:colOff>
                <xdr:row>38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r:id="rId7">
            <anchor moveWithCells="1" sizeWithCells="1">
              <from>
                <xdr:col>4</xdr:col>
                <xdr:colOff>438150</xdr:colOff>
                <xdr:row>28</xdr:row>
                <xdr:rowOff>133350</xdr:rowOff>
              </from>
              <to>
                <xdr:col>12</xdr:col>
                <xdr:colOff>590550</xdr:colOff>
                <xdr:row>38</xdr:row>
                <xdr:rowOff>66675</xdr:rowOff>
              </to>
            </anchor>
          </objectPr>
        </oleObject>
      </mc:Choice>
      <mc:Fallback>
        <oleObject progId="Word.Document.12" shapeId="1028" r:id="rId6"/>
      </mc:Fallback>
    </mc:AlternateContent>
    <mc:AlternateContent xmlns:mc="http://schemas.openxmlformats.org/markup-compatibility/2006">
      <mc:Choice Requires="x14">
        <oleObject progId="Word.Document.12" shapeId="1030" r:id="rId8">
          <objectPr defaultSize="0" r:id="rId9">
            <anchor moveWithCells="1" sizeWithCells="1">
              <from>
                <xdr:col>0</xdr:col>
                <xdr:colOff>228600</xdr:colOff>
                <xdr:row>41</xdr:row>
                <xdr:rowOff>19050</xdr:rowOff>
              </from>
              <to>
                <xdr:col>12</xdr:col>
                <xdr:colOff>590550</xdr:colOff>
                <xdr:row>53</xdr:row>
                <xdr:rowOff>76200</xdr:rowOff>
              </to>
            </anchor>
          </objectPr>
        </oleObject>
      </mc:Choice>
      <mc:Fallback>
        <oleObject progId="Word.Document.12" shapeId="1030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A3C4-C061-4D8B-8C0E-EC1EB0902EF3}">
  <sheetPr>
    <pageSetUpPr fitToPage="1"/>
  </sheetPr>
  <dimension ref="A1:AT94"/>
  <sheetViews>
    <sheetView view="pageBreakPreview" topLeftCell="A58" zoomScaleNormal="85" zoomScaleSheetLayoutView="100" workbookViewId="0">
      <selection activeCell="G31" sqref="G31"/>
    </sheetView>
  </sheetViews>
  <sheetFormatPr defaultRowHeight="13.5"/>
  <cols>
    <col min="1" max="7" width="5.125" style="100" customWidth="1"/>
    <col min="8" max="8" width="6.25" style="100" customWidth="1"/>
    <col min="9" max="15" width="5.125" style="100" customWidth="1"/>
    <col min="16" max="16" width="6.25" style="100" customWidth="1"/>
    <col min="17" max="23" width="5.125" style="100" customWidth="1"/>
    <col min="24" max="24" width="6.25" style="100" customWidth="1"/>
    <col min="25" max="25" width="4.625" style="100" customWidth="1"/>
    <col min="26" max="35" width="5" style="100" customWidth="1"/>
    <col min="36" max="36" width="7.5" style="100" bestFit="1" customWidth="1"/>
    <col min="37" max="37" width="14.5" style="100" customWidth="1"/>
    <col min="38" max="38" width="7" style="100" customWidth="1"/>
    <col min="39" max="44" width="5" style="100" customWidth="1"/>
    <col min="45" max="16384" width="9" style="100"/>
  </cols>
  <sheetData>
    <row r="1" spans="1:44" ht="25.5" customHeight="1">
      <c r="A1" s="92" t="s">
        <v>22</v>
      </c>
      <c r="B1" s="235">
        <v>2025</v>
      </c>
      <c r="C1" s="235"/>
      <c r="D1" s="235"/>
      <c r="E1" s="236" t="s">
        <v>15</v>
      </c>
      <c r="F1" s="236"/>
      <c r="G1" s="236"/>
      <c r="H1" s="153">
        <v>1</v>
      </c>
      <c r="I1" s="93" t="s">
        <v>75</v>
      </c>
      <c r="J1" s="94"/>
      <c r="K1" s="95"/>
      <c r="L1" s="96"/>
      <c r="M1" s="97" t="s">
        <v>18</v>
      </c>
      <c r="N1" s="98"/>
      <c r="O1" s="98"/>
      <c r="P1" s="98"/>
      <c r="Q1" s="99"/>
      <c r="R1" s="94"/>
      <c r="S1" s="94"/>
      <c r="T1" s="94"/>
      <c r="U1" s="94"/>
      <c r="V1" s="94"/>
      <c r="W1" s="94"/>
      <c r="X1" s="94"/>
    </row>
    <row r="2" spans="1:44" ht="39.75" customHeight="1">
      <c r="A2" s="237" t="s">
        <v>85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44" ht="14.25">
      <c r="A3" s="101" t="s">
        <v>78</v>
      </c>
      <c r="B3" s="94"/>
      <c r="C3" s="94"/>
      <c r="D3" s="94"/>
      <c r="E3" s="94"/>
      <c r="F3" s="94"/>
      <c r="G3" s="239">
        <v>7.5</v>
      </c>
      <c r="H3" s="240"/>
      <c r="I3" s="94" t="s">
        <v>17</v>
      </c>
      <c r="J3" s="94"/>
    </row>
    <row r="4" spans="1:44" ht="13.5" customHeight="1">
      <c r="A4" s="102">
        <v>1</v>
      </c>
      <c r="B4" s="241" t="s">
        <v>16</v>
      </c>
      <c r="C4" s="241"/>
      <c r="D4" s="103"/>
      <c r="E4" s="104">
        <v>45658</v>
      </c>
      <c r="F4" s="105" t="s">
        <v>76</v>
      </c>
      <c r="G4" s="106">
        <v>45688</v>
      </c>
      <c r="H4" s="242" t="s">
        <v>0</v>
      </c>
      <c r="I4" s="107">
        <v>2</v>
      </c>
      <c r="J4" s="244" t="s">
        <v>16</v>
      </c>
      <c r="K4" s="244"/>
      <c r="L4" s="108"/>
      <c r="M4" s="104">
        <v>45689</v>
      </c>
      <c r="N4" s="105" t="s">
        <v>76</v>
      </c>
      <c r="O4" s="106">
        <v>45716</v>
      </c>
      <c r="P4" s="242" t="s">
        <v>0</v>
      </c>
      <c r="Q4" s="107">
        <v>3</v>
      </c>
      <c r="R4" s="244" t="s">
        <v>16</v>
      </c>
      <c r="S4" s="244"/>
      <c r="T4" s="108"/>
      <c r="U4" s="104">
        <v>45717</v>
      </c>
      <c r="V4" s="105" t="s">
        <v>76</v>
      </c>
      <c r="W4" s="106">
        <v>45747</v>
      </c>
      <c r="X4" s="245" t="s">
        <v>0</v>
      </c>
      <c r="Z4" s="32" t="s">
        <v>1</v>
      </c>
      <c r="AA4" s="33"/>
      <c r="AB4" s="33"/>
      <c r="AC4" s="6"/>
      <c r="AD4" s="33"/>
      <c r="AE4" s="6"/>
      <c r="AF4" s="33"/>
      <c r="AG4" s="6"/>
      <c r="AH4" s="33"/>
      <c r="AI4" s="33"/>
      <c r="AJ4" s="33"/>
    </row>
    <row r="5" spans="1:44">
      <c r="A5" s="109" t="s">
        <v>19</v>
      </c>
      <c r="B5" s="110" t="s">
        <v>20</v>
      </c>
      <c r="C5" s="110" t="s">
        <v>21</v>
      </c>
      <c r="D5" s="111" t="s">
        <v>2</v>
      </c>
      <c r="E5" s="110" t="s">
        <v>3</v>
      </c>
      <c r="F5" s="112" t="s">
        <v>4</v>
      </c>
      <c r="G5" s="111" t="s">
        <v>5</v>
      </c>
      <c r="H5" s="243"/>
      <c r="I5" s="113" t="s">
        <v>19</v>
      </c>
      <c r="J5" s="114" t="s">
        <v>20</v>
      </c>
      <c r="K5" s="114" t="s">
        <v>21</v>
      </c>
      <c r="L5" s="114" t="s">
        <v>2</v>
      </c>
      <c r="M5" s="114" t="s">
        <v>3</v>
      </c>
      <c r="N5" s="114" t="s">
        <v>4</v>
      </c>
      <c r="O5" s="115" t="s">
        <v>5</v>
      </c>
      <c r="P5" s="243"/>
      <c r="Q5" s="113" t="s">
        <v>19</v>
      </c>
      <c r="R5" s="114" t="s">
        <v>20</v>
      </c>
      <c r="S5" s="114" t="s">
        <v>21</v>
      </c>
      <c r="T5" s="114" t="s">
        <v>2</v>
      </c>
      <c r="U5" s="114" t="s">
        <v>3</v>
      </c>
      <c r="V5" s="114" t="s">
        <v>4</v>
      </c>
      <c r="W5" s="116" t="s">
        <v>5</v>
      </c>
      <c r="X5" s="246"/>
      <c r="Z5" s="117" t="s">
        <v>6</v>
      </c>
      <c r="AA5" s="118"/>
      <c r="AB5" s="117" t="s">
        <v>7</v>
      </c>
      <c r="AC5" s="118"/>
      <c r="AD5" s="117" t="s">
        <v>8</v>
      </c>
      <c r="AE5" s="118"/>
      <c r="AF5" s="117" t="s">
        <v>9</v>
      </c>
      <c r="AG5" s="118"/>
      <c r="AH5" s="117" t="s">
        <v>10</v>
      </c>
      <c r="AI5" s="118"/>
      <c r="AJ5" s="119"/>
      <c r="AK5" s="120" t="s">
        <v>87</v>
      </c>
      <c r="AN5" s="121"/>
    </row>
    <row r="6" spans="1:44" s="122" customFormat="1" ht="17.25" customHeight="1">
      <c r="A6" s="15">
        <v>45655</v>
      </c>
      <c r="B6" s="15">
        <v>45656</v>
      </c>
      <c r="C6" s="15">
        <v>45657</v>
      </c>
      <c r="D6" s="15">
        <v>45658</v>
      </c>
      <c r="E6" s="15">
        <v>45659</v>
      </c>
      <c r="F6" s="15">
        <v>45660</v>
      </c>
      <c r="G6" s="15">
        <v>45661</v>
      </c>
      <c r="H6" s="262">
        <v>22.5</v>
      </c>
      <c r="I6" s="15">
        <v>45683</v>
      </c>
      <c r="J6" s="15">
        <v>45684</v>
      </c>
      <c r="K6" s="15">
        <v>45685</v>
      </c>
      <c r="L6" s="15">
        <v>45686</v>
      </c>
      <c r="M6" s="15">
        <v>45687</v>
      </c>
      <c r="N6" s="15">
        <v>45688</v>
      </c>
      <c r="O6" s="15">
        <v>45689</v>
      </c>
      <c r="P6" s="262">
        <v>15</v>
      </c>
      <c r="Q6" s="15">
        <v>45711</v>
      </c>
      <c r="R6" s="15">
        <v>45712</v>
      </c>
      <c r="S6" s="15">
        <v>45713</v>
      </c>
      <c r="T6" s="15">
        <v>45714</v>
      </c>
      <c r="U6" s="15">
        <v>45715</v>
      </c>
      <c r="V6" s="15">
        <v>45716</v>
      </c>
      <c r="W6" s="15">
        <v>45717</v>
      </c>
      <c r="X6" s="262">
        <v>7.5</v>
      </c>
      <c r="Z6" s="264">
        <v>1</v>
      </c>
      <c r="AA6" s="265"/>
      <c r="AB6" s="270">
        <v>31</v>
      </c>
      <c r="AC6" s="271"/>
      <c r="AD6" s="276">
        <v>6</v>
      </c>
      <c r="AE6" s="277"/>
      <c r="AF6" s="247">
        <v>25</v>
      </c>
      <c r="AG6" s="248"/>
      <c r="AH6" s="253">
        <v>170</v>
      </c>
      <c r="AI6" s="254"/>
      <c r="AJ6" s="255"/>
      <c r="AK6" s="320">
        <v>177.13333333333333</v>
      </c>
      <c r="AN6" s="121" t="s">
        <v>13</v>
      </c>
      <c r="AO6" s="123" t="s">
        <v>77</v>
      </c>
    </row>
    <row r="7" spans="1:44" ht="11.25" customHeight="1">
      <c r="A7" s="124"/>
      <c r="B7" s="124"/>
      <c r="C7" s="124"/>
      <c r="D7" s="124" t="s">
        <v>12</v>
      </c>
      <c r="E7" s="124" t="s">
        <v>14</v>
      </c>
      <c r="F7" s="124" t="s">
        <v>14</v>
      </c>
      <c r="G7" s="82" t="s">
        <v>14</v>
      </c>
      <c r="H7" s="262"/>
      <c r="I7" s="124"/>
      <c r="J7" s="124"/>
      <c r="K7" s="124"/>
      <c r="L7" s="124"/>
      <c r="M7" s="124" t="s">
        <v>14</v>
      </c>
      <c r="N7" s="124" t="s">
        <v>14</v>
      </c>
      <c r="O7" s="124" t="s">
        <v>12</v>
      </c>
      <c r="P7" s="262"/>
      <c r="Q7" s="124"/>
      <c r="R7" s="124"/>
      <c r="S7" s="124"/>
      <c r="T7" s="124"/>
      <c r="U7" s="124"/>
      <c r="V7" s="124"/>
      <c r="W7" s="124" t="s">
        <v>14</v>
      </c>
      <c r="X7" s="262"/>
      <c r="Z7" s="266"/>
      <c r="AA7" s="267"/>
      <c r="AB7" s="272"/>
      <c r="AC7" s="273"/>
      <c r="AD7" s="278"/>
      <c r="AE7" s="279"/>
      <c r="AF7" s="249"/>
      <c r="AG7" s="250"/>
      <c r="AH7" s="256"/>
      <c r="AI7" s="257"/>
      <c r="AJ7" s="258"/>
      <c r="AK7" s="321"/>
      <c r="AN7" s="123" t="s">
        <v>14</v>
      </c>
    </row>
    <row r="8" spans="1:44" ht="11.25" customHeight="1">
      <c r="A8" s="7">
        <v>0</v>
      </c>
      <c r="B8" s="7">
        <v>0</v>
      </c>
      <c r="C8" s="7">
        <v>0</v>
      </c>
      <c r="D8" s="7">
        <v>0</v>
      </c>
      <c r="E8" s="7">
        <v>7.5</v>
      </c>
      <c r="F8" s="7">
        <v>7.5</v>
      </c>
      <c r="G8" s="7">
        <v>7.5</v>
      </c>
      <c r="H8" s="263"/>
      <c r="I8" s="3">
        <v>0</v>
      </c>
      <c r="J8" s="3">
        <v>0</v>
      </c>
      <c r="K8" s="3">
        <v>0</v>
      </c>
      <c r="L8" s="3">
        <v>0</v>
      </c>
      <c r="M8" s="3">
        <v>7.5</v>
      </c>
      <c r="N8" s="3">
        <v>7.5</v>
      </c>
      <c r="O8" s="3">
        <v>0</v>
      </c>
      <c r="P8" s="263"/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7.5</v>
      </c>
      <c r="X8" s="263"/>
      <c r="Z8" s="268"/>
      <c r="AA8" s="269"/>
      <c r="AB8" s="274"/>
      <c r="AC8" s="275"/>
      <c r="AD8" s="280"/>
      <c r="AE8" s="281"/>
      <c r="AF8" s="251"/>
      <c r="AG8" s="252"/>
      <c r="AH8" s="259"/>
      <c r="AI8" s="260"/>
      <c r="AJ8" s="261"/>
      <c r="AK8" s="322"/>
    </row>
    <row r="9" spans="1:44" s="122" customFormat="1" ht="17.25" customHeight="1">
      <c r="A9" s="15">
        <v>45662</v>
      </c>
      <c r="B9" s="15">
        <v>45663</v>
      </c>
      <c r="C9" s="15">
        <v>45664</v>
      </c>
      <c r="D9" s="15">
        <v>45665</v>
      </c>
      <c r="E9" s="15">
        <v>45666</v>
      </c>
      <c r="F9" s="15">
        <v>45667</v>
      </c>
      <c r="G9" s="15">
        <v>45668</v>
      </c>
      <c r="H9" s="262">
        <v>42.5</v>
      </c>
      <c r="I9" s="15">
        <v>45690</v>
      </c>
      <c r="J9" s="15">
        <v>45691</v>
      </c>
      <c r="K9" s="15">
        <v>45692</v>
      </c>
      <c r="L9" s="15">
        <v>45693</v>
      </c>
      <c r="M9" s="15">
        <v>45694</v>
      </c>
      <c r="N9" s="15">
        <v>45695</v>
      </c>
      <c r="O9" s="15">
        <v>45696</v>
      </c>
      <c r="P9" s="262">
        <v>30</v>
      </c>
      <c r="Q9" s="15">
        <v>45718</v>
      </c>
      <c r="R9" s="15">
        <v>45719</v>
      </c>
      <c r="S9" s="15">
        <v>45720</v>
      </c>
      <c r="T9" s="15">
        <v>45721</v>
      </c>
      <c r="U9" s="15">
        <v>45722</v>
      </c>
      <c r="V9" s="15">
        <v>45723</v>
      </c>
      <c r="W9" s="15">
        <v>45724</v>
      </c>
      <c r="X9" s="262">
        <v>37.5</v>
      </c>
      <c r="Z9" s="264">
        <v>2</v>
      </c>
      <c r="AA9" s="265"/>
      <c r="AB9" s="270">
        <v>28</v>
      </c>
      <c r="AC9" s="271"/>
      <c r="AD9" s="276">
        <v>9</v>
      </c>
      <c r="AE9" s="277"/>
      <c r="AF9" s="247">
        <v>19</v>
      </c>
      <c r="AG9" s="248"/>
      <c r="AH9" s="253">
        <v>157.5</v>
      </c>
      <c r="AI9" s="254"/>
      <c r="AJ9" s="255"/>
      <c r="AK9" s="320">
        <v>160</v>
      </c>
    </row>
    <row r="10" spans="1:44" ht="11.25" customHeight="1">
      <c r="A10" s="124" t="s">
        <v>12</v>
      </c>
      <c r="B10" s="124" t="s">
        <v>14</v>
      </c>
      <c r="C10" s="124" t="s">
        <v>14</v>
      </c>
      <c r="D10" s="124" t="s">
        <v>14</v>
      </c>
      <c r="E10" s="124" t="s">
        <v>14</v>
      </c>
      <c r="F10" s="124" t="s">
        <v>14</v>
      </c>
      <c r="G10" s="124" t="s">
        <v>14</v>
      </c>
      <c r="H10" s="262"/>
      <c r="I10" s="124" t="s">
        <v>12</v>
      </c>
      <c r="J10" s="124" t="s">
        <v>12</v>
      </c>
      <c r="K10" s="124" t="s">
        <v>14</v>
      </c>
      <c r="L10" s="124" t="s">
        <v>14</v>
      </c>
      <c r="M10" s="124" t="s">
        <v>14</v>
      </c>
      <c r="N10" s="124" t="s">
        <v>14</v>
      </c>
      <c r="O10" s="124" t="s">
        <v>12</v>
      </c>
      <c r="P10" s="262"/>
      <c r="Q10" s="124" t="s">
        <v>12</v>
      </c>
      <c r="R10" s="124" t="s">
        <v>14</v>
      </c>
      <c r="S10" s="124" t="s">
        <v>14</v>
      </c>
      <c r="T10" s="124" t="s">
        <v>14</v>
      </c>
      <c r="U10" s="124" t="s">
        <v>14</v>
      </c>
      <c r="V10" s="124" t="s">
        <v>14</v>
      </c>
      <c r="W10" s="124" t="s">
        <v>12</v>
      </c>
      <c r="X10" s="262"/>
      <c r="Z10" s="266"/>
      <c r="AA10" s="267"/>
      <c r="AB10" s="272"/>
      <c r="AC10" s="273"/>
      <c r="AD10" s="278"/>
      <c r="AE10" s="279"/>
      <c r="AF10" s="249"/>
      <c r="AG10" s="250"/>
      <c r="AH10" s="256"/>
      <c r="AI10" s="257"/>
      <c r="AJ10" s="258"/>
      <c r="AK10" s="321"/>
    </row>
    <row r="11" spans="1:44" ht="11.25" customHeight="1">
      <c r="A11" s="7">
        <v>0</v>
      </c>
      <c r="B11" s="7">
        <v>7.5</v>
      </c>
      <c r="C11" s="7">
        <v>7.5</v>
      </c>
      <c r="D11" s="7">
        <v>7.5</v>
      </c>
      <c r="E11" s="7">
        <v>7.5</v>
      </c>
      <c r="F11" s="7">
        <v>7.5</v>
      </c>
      <c r="G11" s="154">
        <v>5</v>
      </c>
      <c r="H11" s="263"/>
      <c r="I11" s="3">
        <v>0</v>
      </c>
      <c r="J11" s="3">
        <v>0</v>
      </c>
      <c r="K11" s="3">
        <v>7.5</v>
      </c>
      <c r="L11" s="3">
        <v>7.5</v>
      </c>
      <c r="M11" s="3">
        <v>7.5</v>
      </c>
      <c r="N11" s="3">
        <v>7.5</v>
      </c>
      <c r="O11" s="3">
        <v>0</v>
      </c>
      <c r="P11" s="263"/>
      <c r="Q11" s="3">
        <v>0</v>
      </c>
      <c r="R11" s="3">
        <v>7.5</v>
      </c>
      <c r="S11" s="3">
        <v>7.5</v>
      </c>
      <c r="T11" s="3">
        <v>7.5</v>
      </c>
      <c r="U11" s="3">
        <v>7.5</v>
      </c>
      <c r="V11" s="3">
        <v>7.5</v>
      </c>
      <c r="W11" s="3">
        <v>0</v>
      </c>
      <c r="X11" s="263"/>
      <c r="Z11" s="268"/>
      <c r="AA11" s="269"/>
      <c r="AB11" s="274"/>
      <c r="AC11" s="275"/>
      <c r="AD11" s="280"/>
      <c r="AE11" s="281"/>
      <c r="AF11" s="251"/>
      <c r="AG11" s="252"/>
      <c r="AH11" s="259"/>
      <c r="AI11" s="260"/>
      <c r="AJ11" s="261"/>
      <c r="AK11" s="322"/>
    </row>
    <row r="12" spans="1:44" s="122" customFormat="1" ht="17.25" customHeight="1">
      <c r="A12" s="15">
        <v>45669</v>
      </c>
      <c r="B12" s="15">
        <v>45670</v>
      </c>
      <c r="C12" s="15">
        <v>45671</v>
      </c>
      <c r="D12" s="15">
        <v>45672</v>
      </c>
      <c r="E12" s="15">
        <v>45673</v>
      </c>
      <c r="F12" s="15">
        <v>45674</v>
      </c>
      <c r="G12" s="15">
        <v>45675</v>
      </c>
      <c r="H12" s="262">
        <v>37.5</v>
      </c>
      <c r="I12" s="15">
        <v>45697</v>
      </c>
      <c r="J12" s="15">
        <v>45698</v>
      </c>
      <c r="K12" s="15">
        <v>45699</v>
      </c>
      <c r="L12" s="15">
        <v>45700</v>
      </c>
      <c r="M12" s="15">
        <v>45701</v>
      </c>
      <c r="N12" s="15">
        <v>45702</v>
      </c>
      <c r="O12" s="15">
        <v>45703</v>
      </c>
      <c r="P12" s="262">
        <v>37.5</v>
      </c>
      <c r="Q12" s="15">
        <v>45725</v>
      </c>
      <c r="R12" s="15">
        <v>45726</v>
      </c>
      <c r="S12" s="15">
        <v>45727</v>
      </c>
      <c r="T12" s="15">
        <v>45728</v>
      </c>
      <c r="U12" s="15">
        <v>45729</v>
      </c>
      <c r="V12" s="15">
        <v>45730</v>
      </c>
      <c r="W12" s="15">
        <v>45731</v>
      </c>
      <c r="X12" s="262">
        <v>37.5</v>
      </c>
      <c r="Z12" s="264">
        <v>3</v>
      </c>
      <c r="AA12" s="265"/>
      <c r="AB12" s="270">
        <v>31</v>
      </c>
      <c r="AC12" s="271"/>
      <c r="AD12" s="276">
        <v>8</v>
      </c>
      <c r="AE12" s="277"/>
      <c r="AF12" s="247">
        <v>23</v>
      </c>
      <c r="AG12" s="248"/>
      <c r="AH12" s="253">
        <v>172.5</v>
      </c>
      <c r="AI12" s="254"/>
      <c r="AJ12" s="255"/>
      <c r="AK12" s="320">
        <v>177.13333333333333</v>
      </c>
    </row>
    <row r="13" spans="1:44" ht="11.25" customHeight="1">
      <c r="A13" s="124" t="s">
        <v>12</v>
      </c>
      <c r="B13" s="124" t="s">
        <v>14</v>
      </c>
      <c r="C13" s="124" t="s">
        <v>14</v>
      </c>
      <c r="D13" s="124" t="s">
        <v>14</v>
      </c>
      <c r="E13" s="124" t="s">
        <v>14</v>
      </c>
      <c r="F13" s="124" t="s">
        <v>14</v>
      </c>
      <c r="G13" s="124" t="s">
        <v>12</v>
      </c>
      <c r="H13" s="262"/>
      <c r="I13" s="124" t="s">
        <v>12</v>
      </c>
      <c r="J13" s="124" t="s">
        <v>14</v>
      </c>
      <c r="K13" s="124" t="s">
        <v>14</v>
      </c>
      <c r="L13" s="124" t="s">
        <v>14</v>
      </c>
      <c r="M13" s="124" t="s">
        <v>14</v>
      </c>
      <c r="N13" s="124" t="s">
        <v>14</v>
      </c>
      <c r="O13" s="124" t="s">
        <v>12</v>
      </c>
      <c r="P13" s="262"/>
      <c r="Q13" s="124" t="s">
        <v>12</v>
      </c>
      <c r="R13" s="124" t="s">
        <v>14</v>
      </c>
      <c r="S13" s="124" t="s">
        <v>14</v>
      </c>
      <c r="T13" s="124" t="s">
        <v>14</v>
      </c>
      <c r="U13" s="124" t="s">
        <v>14</v>
      </c>
      <c r="V13" s="124" t="s">
        <v>14</v>
      </c>
      <c r="W13" s="124" t="s">
        <v>12</v>
      </c>
      <c r="X13" s="262"/>
      <c r="Z13" s="266"/>
      <c r="AA13" s="267"/>
      <c r="AB13" s="272"/>
      <c r="AC13" s="273"/>
      <c r="AD13" s="278"/>
      <c r="AE13" s="279"/>
      <c r="AF13" s="249"/>
      <c r="AG13" s="250"/>
      <c r="AH13" s="256"/>
      <c r="AI13" s="257"/>
      <c r="AJ13" s="258"/>
      <c r="AK13" s="321"/>
    </row>
    <row r="14" spans="1:44" ht="11.25" customHeight="1">
      <c r="A14" s="7">
        <v>0</v>
      </c>
      <c r="B14" s="7">
        <v>7.5</v>
      </c>
      <c r="C14" s="7">
        <v>7.5</v>
      </c>
      <c r="D14" s="7">
        <v>7.5</v>
      </c>
      <c r="E14" s="7">
        <v>7.5</v>
      </c>
      <c r="F14" s="7">
        <v>7.5</v>
      </c>
      <c r="G14" s="7"/>
      <c r="H14" s="263"/>
      <c r="I14" s="3">
        <v>0</v>
      </c>
      <c r="J14" s="3">
        <v>7.5</v>
      </c>
      <c r="K14" s="3">
        <v>7.5</v>
      </c>
      <c r="L14" s="3">
        <v>7.5</v>
      </c>
      <c r="M14" s="3">
        <v>7.5</v>
      </c>
      <c r="N14" s="3">
        <v>7.5</v>
      </c>
      <c r="O14" s="3">
        <v>0</v>
      </c>
      <c r="P14" s="263"/>
      <c r="Q14" s="3">
        <v>0</v>
      </c>
      <c r="R14" s="3">
        <v>7.5</v>
      </c>
      <c r="S14" s="3">
        <v>7.5</v>
      </c>
      <c r="T14" s="3">
        <v>7.5</v>
      </c>
      <c r="U14" s="3">
        <v>7.5</v>
      </c>
      <c r="V14" s="3">
        <v>7.5</v>
      </c>
      <c r="W14" s="3">
        <v>0</v>
      </c>
      <c r="X14" s="263"/>
      <c r="Z14" s="268"/>
      <c r="AA14" s="269"/>
      <c r="AB14" s="274"/>
      <c r="AC14" s="275"/>
      <c r="AD14" s="280"/>
      <c r="AE14" s="281"/>
      <c r="AF14" s="251"/>
      <c r="AG14" s="252"/>
      <c r="AH14" s="259"/>
      <c r="AI14" s="260"/>
      <c r="AJ14" s="261"/>
      <c r="AK14" s="322"/>
    </row>
    <row r="15" spans="1:44" s="122" customFormat="1" ht="17.25" customHeight="1">
      <c r="A15" s="15">
        <v>45676</v>
      </c>
      <c r="B15" s="15">
        <v>45677</v>
      </c>
      <c r="C15" s="15">
        <v>45678</v>
      </c>
      <c r="D15" s="15">
        <v>45679</v>
      </c>
      <c r="E15" s="15">
        <v>45680</v>
      </c>
      <c r="F15" s="15">
        <v>45681</v>
      </c>
      <c r="G15" s="15">
        <v>45682</v>
      </c>
      <c r="H15" s="282">
        <v>45</v>
      </c>
      <c r="I15" s="15">
        <v>45704</v>
      </c>
      <c r="J15" s="15">
        <v>45705</v>
      </c>
      <c r="K15" s="15">
        <v>45706</v>
      </c>
      <c r="L15" s="15">
        <v>45707</v>
      </c>
      <c r="M15" s="15">
        <v>45708</v>
      </c>
      <c r="N15" s="15">
        <v>45709</v>
      </c>
      <c r="O15" s="15">
        <v>45710</v>
      </c>
      <c r="P15" s="262">
        <v>37.5</v>
      </c>
      <c r="Q15" s="15">
        <v>45732</v>
      </c>
      <c r="R15" s="15">
        <v>45733</v>
      </c>
      <c r="S15" s="15">
        <v>45734</v>
      </c>
      <c r="T15" s="15">
        <v>45735</v>
      </c>
      <c r="U15" s="15">
        <v>45736</v>
      </c>
      <c r="V15" s="15">
        <v>45737</v>
      </c>
      <c r="W15" s="15">
        <v>45738</v>
      </c>
      <c r="X15" s="262">
        <v>37.5</v>
      </c>
      <c r="Z15" s="264">
        <v>4</v>
      </c>
      <c r="AA15" s="265"/>
      <c r="AB15" s="270">
        <v>30</v>
      </c>
      <c r="AC15" s="271"/>
      <c r="AD15" s="276">
        <v>8</v>
      </c>
      <c r="AE15" s="277"/>
      <c r="AF15" s="247">
        <v>22</v>
      </c>
      <c r="AG15" s="248"/>
      <c r="AH15" s="253">
        <v>165</v>
      </c>
      <c r="AI15" s="254"/>
      <c r="AJ15" s="255"/>
      <c r="AK15" s="320">
        <v>171.41666666666666</v>
      </c>
      <c r="AL15" s="52"/>
      <c r="AM15" s="125"/>
      <c r="AN15" s="6"/>
      <c r="AO15" s="52"/>
      <c r="AP15" s="52"/>
      <c r="AQ15" s="52"/>
      <c r="AR15" s="52"/>
    </row>
    <row r="16" spans="1:44" ht="11.25" customHeight="1">
      <c r="A16" s="124" t="s">
        <v>12</v>
      </c>
      <c r="B16" s="124" t="s">
        <v>14</v>
      </c>
      <c r="C16" s="124" t="s">
        <v>14</v>
      </c>
      <c r="D16" s="124" t="s">
        <v>14</v>
      </c>
      <c r="E16" s="124" t="s">
        <v>14</v>
      </c>
      <c r="F16" s="124" t="s">
        <v>14</v>
      </c>
      <c r="G16" s="124" t="s">
        <v>14</v>
      </c>
      <c r="H16" s="282"/>
      <c r="I16" s="124" t="s">
        <v>12</v>
      </c>
      <c r="J16" s="124" t="s">
        <v>14</v>
      </c>
      <c r="K16" s="124" t="s">
        <v>14</v>
      </c>
      <c r="L16" s="124" t="s">
        <v>14</v>
      </c>
      <c r="M16" s="124" t="s">
        <v>14</v>
      </c>
      <c r="N16" s="124" t="s">
        <v>14</v>
      </c>
      <c r="O16" s="124" t="s">
        <v>12</v>
      </c>
      <c r="P16" s="262"/>
      <c r="Q16" s="124" t="s">
        <v>12</v>
      </c>
      <c r="R16" s="124" t="s">
        <v>14</v>
      </c>
      <c r="S16" s="124" t="s">
        <v>14</v>
      </c>
      <c r="T16" s="124" t="s">
        <v>14</v>
      </c>
      <c r="U16" s="124" t="s">
        <v>14</v>
      </c>
      <c r="V16" s="124" t="s">
        <v>14</v>
      </c>
      <c r="W16" s="124" t="s">
        <v>12</v>
      </c>
      <c r="X16" s="262"/>
      <c r="Z16" s="266"/>
      <c r="AA16" s="267"/>
      <c r="AB16" s="272"/>
      <c r="AC16" s="273"/>
      <c r="AD16" s="278"/>
      <c r="AE16" s="279"/>
      <c r="AF16" s="249"/>
      <c r="AG16" s="250"/>
      <c r="AH16" s="256"/>
      <c r="AI16" s="257"/>
      <c r="AJ16" s="258"/>
      <c r="AK16" s="321"/>
    </row>
    <row r="17" spans="1:46" ht="11.25" customHeight="1">
      <c r="A17" s="7">
        <v>0</v>
      </c>
      <c r="B17" s="7">
        <v>7.5</v>
      </c>
      <c r="C17" s="7">
        <v>7.5</v>
      </c>
      <c r="D17" s="7">
        <v>7.5</v>
      </c>
      <c r="E17" s="7">
        <v>7.5</v>
      </c>
      <c r="F17" s="7">
        <v>7.5</v>
      </c>
      <c r="G17" s="7">
        <v>7.5</v>
      </c>
      <c r="H17" s="283"/>
      <c r="I17" s="3">
        <v>0</v>
      </c>
      <c r="J17" s="3">
        <v>7.5</v>
      </c>
      <c r="K17" s="3">
        <v>7.5</v>
      </c>
      <c r="L17" s="3">
        <v>7.5</v>
      </c>
      <c r="M17" s="3">
        <v>7.5</v>
      </c>
      <c r="N17" s="3">
        <v>7.5</v>
      </c>
      <c r="O17" s="3">
        <v>0</v>
      </c>
      <c r="P17" s="263"/>
      <c r="Q17" s="3">
        <v>0</v>
      </c>
      <c r="R17" s="3">
        <v>7.5</v>
      </c>
      <c r="S17" s="3">
        <v>7.5</v>
      </c>
      <c r="T17" s="3">
        <v>7.5</v>
      </c>
      <c r="U17" s="3">
        <v>7.5</v>
      </c>
      <c r="V17" s="3">
        <v>7.5</v>
      </c>
      <c r="W17" s="3">
        <v>0</v>
      </c>
      <c r="X17" s="263"/>
      <c r="Z17" s="268"/>
      <c r="AA17" s="269"/>
      <c r="AB17" s="274"/>
      <c r="AC17" s="275"/>
      <c r="AD17" s="280"/>
      <c r="AE17" s="281"/>
      <c r="AF17" s="251"/>
      <c r="AG17" s="252"/>
      <c r="AH17" s="259"/>
      <c r="AI17" s="260"/>
      <c r="AJ17" s="261"/>
      <c r="AK17" s="322"/>
      <c r="AL17" s="126"/>
      <c r="AM17" s="2"/>
      <c r="AN17" s="284"/>
      <c r="AO17" s="284"/>
      <c r="AP17" s="285"/>
      <c r="AQ17" s="285"/>
      <c r="AR17" s="285"/>
    </row>
    <row r="18" spans="1:46" s="122" customFormat="1" ht="17.25" customHeight="1">
      <c r="A18" s="15">
        <v>45683</v>
      </c>
      <c r="B18" s="15">
        <v>45684</v>
      </c>
      <c r="C18" s="15">
        <v>45685</v>
      </c>
      <c r="D18" s="15">
        <v>45686</v>
      </c>
      <c r="E18" s="15">
        <v>45687</v>
      </c>
      <c r="F18" s="15">
        <v>45688</v>
      </c>
      <c r="G18" s="15">
        <v>45689</v>
      </c>
      <c r="H18" s="262">
        <v>22.5</v>
      </c>
      <c r="I18" s="15">
        <v>45711</v>
      </c>
      <c r="J18" s="15">
        <v>45712</v>
      </c>
      <c r="K18" s="15">
        <v>45713</v>
      </c>
      <c r="L18" s="15">
        <v>45714</v>
      </c>
      <c r="M18" s="15">
        <v>45715</v>
      </c>
      <c r="N18" s="15">
        <v>45716</v>
      </c>
      <c r="O18" s="15">
        <v>45717</v>
      </c>
      <c r="P18" s="262">
        <v>37.5</v>
      </c>
      <c r="Q18" s="15">
        <v>45739</v>
      </c>
      <c r="R18" s="15">
        <v>45740</v>
      </c>
      <c r="S18" s="15">
        <v>45741</v>
      </c>
      <c r="T18" s="15">
        <v>45742</v>
      </c>
      <c r="U18" s="15">
        <v>45743</v>
      </c>
      <c r="V18" s="15">
        <v>45744</v>
      </c>
      <c r="W18" s="15">
        <v>45745</v>
      </c>
      <c r="X18" s="262">
        <v>45</v>
      </c>
      <c r="Z18" s="264">
        <v>5</v>
      </c>
      <c r="AA18" s="265"/>
      <c r="AB18" s="270">
        <v>31</v>
      </c>
      <c r="AC18" s="271"/>
      <c r="AD18" s="276">
        <v>10</v>
      </c>
      <c r="AE18" s="277"/>
      <c r="AF18" s="247">
        <v>21</v>
      </c>
      <c r="AG18" s="248"/>
      <c r="AH18" s="253">
        <v>157.5</v>
      </c>
      <c r="AI18" s="254"/>
      <c r="AJ18" s="255"/>
      <c r="AK18" s="320">
        <v>177.13333333333333</v>
      </c>
      <c r="AL18" s="52"/>
      <c r="AM18" s="125"/>
      <c r="AN18" s="6"/>
      <c r="AO18" s="52"/>
      <c r="AP18" s="52"/>
      <c r="AQ18" s="52"/>
      <c r="AR18" s="52"/>
    </row>
    <row r="19" spans="1:46" ht="11.25" customHeight="1">
      <c r="A19" s="124" t="s">
        <v>12</v>
      </c>
      <c r="B19" s="124" t="s">
        <v>14</v>
      </c>
      <c r="C19" s="124" t="s">
        <v>14</v>
      </c>
      <c r="D19" s="124" t="s">
        <v>14</v>
      </c>
      <c r="E19" s="124"/>
      <c r="F19" s="124"/>
      <c r="G19" s="124"/>
      <c r="H19" s="262"/>
      <c r="I19" s="124" t="s">
        <v>12</v>
      </c>
      <c r="J19" s="124" t="s">
        <v>14</v>
      </c>
      <c r="K19" s="124" t="s">
        <v>14</v>
      </c>
      <c r="L19" s="124" t="s">
        <v>14</v>
      </c>
      <c r="M19" s="124" t="s">
        <v>14</v>
      </c>
      <c r="N19" s="124" t="s">
        <v>14</v>
      </c>
      <c r="O19" s="124"/>
      <c r="P19" s="262"/>
      <c r="Q19" s="124" t="s">
        <v>12</v>
      </c>
      <c r="R19" s="124" t="s">
        <v>14</v>
      </c>
      <c r="S19" s="124" t="s">
        <v>14</v>
      </c>
      <c r="T19" s="124" t="s">
        <v>14</v>
      </c>
      <c r="U19" s="124" t="s">
        <v>14</v>
      </c>
      <c r="V19" s="124" t="s">
        <v>14</v>
      </c>
      <c r="W19" s="124" t="s">
        <v>14</v>
      </c>
      <c r="X19" s="262"/>
      <c r="Z19" s="266"/>
      <c r="AA19" s="267"/>
      <c r="AB19" s="272"/>
      <c r="AC19" s="273"/>
      <c r="AD19" s="278"/>
      <c r="AE19" s="279"/>
      <c r="AF19" s="249"/>
      <c r="AG19" s="250"/>
      <c r="AH19" s="256"/>
      <c r="AI19" s="257"/>
      <c r="AJ19" s="258"/>
      <c r="AK19" s="321"/>
    </row>
    <row r="20" spans="1:46" ht="11.25" customHeight="1">
      <c r="A20" s="7">
        <v>0</v>
      </c>
      <c r="B20" s="7">
        <v>7.5</v>
      </c>
      <c r="C20" s="7">
        <v>7.5</v>
      </c>
      <c r="D20" s="7">
        <v>7.5</v>
      </c>
      <c r="E20" s="7">
        <v>0</v>
      </c>
      <c r="F20" s="7">
        <v>0</v>
      </c>
      <c r="G20" s="7">
        <v>0</v>
      </c>
      <c r="H20" s="263"/>
      <c r="I20" s="3">
        <v>0</v>
      </c>
      <c r="J20" s="3">
        <v>7.5</v>
      </c>
      <c r="K20" s="3">
        <v>7.5</v>
      </c>
      <c r="L20" s="3">
        <v>7.5</v>
      </c>
      <c r="M20" s="3">
        <v>7.5</v>
      </c>
      <c r="N20" s="3">
        <v>7.5</v>
      </c>
      <c r="O20" s="3">
        <v>0</v>
      </c>
      <c r="P20" s="263"/>
      <c r="Q20" s="3">
        <v>0</v>
      </c>
      <c r="R20" s="3">
        <v>7.5</v>
      </c>
      <c r="S20" s="3">
        <v>7.5</v>
      </c>
      <c r="T20" s="3">
        <v>7.5</v>
      </c>
      <c r="U20" s="3">
        <v>7.5</v>
      </c>
      <c r="V20" s="3">
        <v>7.5</v>
      </c>
      <c r="W20" s="3">
        <v>7.5</v>
      </c>
      <c r="X20" s="263"/>
      <c r="Z20" s="268"/>
      <c r="AA20" s="269"/>
      <c r="AB20" s="274"/>
      <c r="AC20" s="275"/>
      <c r="AD20" s="280"/>
      <c r="AE20" s="281"/>
      <c r="AF20" s="251"/>
      <c r="AG20" s="252"/>
      <c r="AH20" s="259"/>
      <c r="AI20" s="260"/>
      <c r="AJ20" s="261"/>
      <c r="AK20" s="322"/>
      <c r="AL20" s="126"/>
      <c r="AM20" s="2"/>
      <c r="AN20" s="284"/>
      <c r="AO20" s="284"/>
      <c r="AP20" s="285"/>
      <c r="AQ20" s="285"/>
      <c r="AR20" s="285"/>
    </row>
    <row r="21" spans="1:46" s="122" customFormat="1" ht="17.25" customHeight="1">
      <c r="A21" s="15">
        <v>45690</v>
      </c>
      <c r="B21" s="15">
        <v>45691</v>
      </c>
      <c r="C21" s="15">
        <v>45692</v>
      </c>
      <c r="D21" s="15">
        <v>45693</v>
      </c>
      <c r="E21" s="15">
        <v>45694</v>
      </c>
      <c r="F21" s="15">
        <v>45695</v>
      </c>
      <c r="G21" s="15">
        <v>45696</v>
      </c>
      <c r="H21" s="262">
        <v>0</v>
      </c>
      <c r="I21" s="15">
        <v>45718</v>
      </c>
      <c r="J21" s="15">
        <v>45719</v>
      </c>
      <c r="K21" s="15">
        <v>45720</v>
      </c>
      <c r="L21" s="15">
        <v>45721</v>
      </c>
      <c r="M21" s="15">
        <v>45722</v>
      </c>
      <c r="N21" s="15">
        <v>45723</v>
      </c>
      <c r="O21" s="15">
        <v>45724</v>
      </c>
      <c r="P21" s="262">
        <v>0</v>
      </c>
      <c r="Q21" s="15">
        <v>45746</v>
      </c>
      <c r="R21" s="15">
        <v>45747</v>
      </c>
      <c r="S21" s="15">
        <v>45748</v>
      </c>
      <c r="T21" s="15">
        <v>45749</v>
      </c>
      <c r="U21" s="15">
        <v>45750</v>
      </c>
      <c r="V21" s="15">
        <v>45751</v>
      </c>
      <c r="W21" s="15">
        <v>45752</v>
      </c>
      <c r="X21" s="262">
        <v>7.5</v>
      </c>
      <c r="Z21" s="264">
        <v>6</v>
      </c>
      <c r="AA21" s="265"/>
      <c r="AB21" s="270">
        <v>30</v>
      </c>
      <c r="AC21" s="271"/>
      <c r="AD21" s="276">
        <v>9</v>
      </c>
      <c r="AE21" s="277"/>
      <c r="AF21" s="247">
        <v>21</v>
      </c>
      <c r="AG21" s="248"/>
      <c r="AH21" s="253">
        <v>165</v>
      </c>
      <c r="AI21" s="254"/>
      <c r="AJ21" s="255"/>
      <c r="AK21" s="320">
        <v>171.41666666666666</v>
      </c>
      <c r="AL21" s="74"/>
      <c r="AM21" s="127"/>
      <c r="AN21" s="288"/>
      <c r="AO21" s="288"/>
      <c r="AP21" s="289"/>
      <c r="AQ21" s="289"/>
      <c r="AR21" s="289"/>
    </row>
    <row r="22" spans="1:46" ht="11.25" customHeight="1">
      <c r="A22" s="124"/>
      <c r="B22" s="124"/>
      <c r="C22" s="124"/>
      <c r="D22" s="124"/>
      <c r="E22" s="124"/>
      <c r="F22" s="124"/>
      <c r="G22" s="124"/>
      <c r="H22" s="262"/>
      <c r="I22" s="124"/>
      <c r="J22" s="124"/>
      <c r="K22" s="124"/>
      <c r="L22" s="124"/>
      <c r="M22" s="124"/>
      <c r="N22" s="124"/>
      <c r="O22" s="124"/>
      <c r="P22" s="262"/>
      <c r="Q22" s="124" t="s">
        <v>12</v>
      </c>
      <c r="R22" s="124" t="s">
        <v>14</v>
      </c>
      <c r="S22" s="124"/>
      <c r="T22" s="124"/>
      <c r="U22" s="124"/>
      <c r="V22" s="124"/>
      <c r="W22" s="124"/>
      <c r="X22" s="262"/>
      <c r="Z22" s="266"/>
      <c r="AA22" s="267"/>
      <c r="AB22" s="272"/>
      <c r="AC22" s="273"/>
      <c r="AD22" s="278"/>
      <c r="AE22" s="279"/>
      <c r="AF22" s="249"/>
      <c r="AG22" s="250"/>
      <c r="AH22" s="256"/>
      <c r="AI22" s="257"/>
      <c r="AJ22" s="258"/>
      <c r="AK22" s="321"/>
    </row>
    <row r="23" spans="1:46" ht="11.25" customHeight="1">
      <c r="A23" s="7">
        <v>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263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263"/>
      <c r="Q23" s="3">
        <v>0</v>
      </c>
      <c r="R23" s="3">
        <v>7.5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263"/>
      <c r="Z23" s="268"/>
      <c r="AA23" s="269"/>
      <c r="AB23" s="274"/>
      <c r="AC23" s="275"/>
      <c r="AD23" s="280"/>
      <c r="AE23" s="281"/>
      <c r="AF23" s="251"/>
      <c r="AG23" s="252"/>
      <c r="AH23" s="259"/>
      <c r="AI23" s="260"/>
      <c r="AJ23" s="261"/>
      <c r="AK23" s="322"/>
      <c r="AL23" s="126"/>
      <c r="AM23" s="128"/>
      <c r="AN23" s="287"/>
      <c r="AO23" s="287"/>
      <c r="AP23" s="286"/>
      <c r="AQ23" s="286"/>
      <c r="AR23" s="286"/>
    </row>
    <row r="24" spans="1:46">
      <c r="A24" s="290"/>
      <c r="B24" s="291"/>
      <c r="C24" s="291"/>
      <c r="D24" s="291"/>
      <c r="E24" s="291"/>
      <c r="F24" s="291"/>
      <c r="G24" s="292"/>
      <c r="H24" s="155">
        <v>170</v>
      </c>
      <c r="I24" s="293"/>
      <c r="J24" s="294"/>
      <c r="K24" s="294"/>
      <c r="L24" s="294"/>
      <c r="M24" s="294"/>
      <c r="N24" s="294"/>
      <c r="O24" s="295"/>
      <c r="P24" s="129">
        <v>157.5</v>
      </c>
      <c r="Q24" s="293"/>
      <c r="R24" s="294"/>
      <c r="S24" s="294"/>
      <c r="T24" s="294"/>
      <c r="U24" s="294"/>
      <c r="V24" s="294"/>
      <c r="W24" s="295"/>
      <c r="X24" s="129">
        <v>172.5</v>
      </c>
      <c r="Z24" s="264">
        <v>7</v>
      </c>
      <c r="AA24" s="265"/>
      <c r="AB24" s="270">
        <v>31</v>
      </c>
      <c r="AC24" s="271"/>
      <c r="AD24" s="276">
        <v>8</v>
      </c>
      <c r="AE24" s="277"/>
      <c r="AF24" s="247">
        <v>23</v>
      </c>
      <c r="AG24" s="248"/>
      <c r="AH24" s="253">
        <v>172.5</v>
      </c>
      <c r="AI24" s="254"/>
      <c r="AJ24" s="255"/>
      <c r="AK24" s="320">
        <v>177.13333333333333</v>
      </c>
      <c r="AL24" s="126"/>
      <c r="AM24" s="128"/>
      <c r="AN24" s="287"/>
      <c r="AO24" s="287"/>
      <c r="AP24" s="286"/>
      <c r="AQ24" s="286"/>
      <c r="AR24" s="286"/>
    </row>
    <row r="25" spans="1:46">
      <c r="A25" s="130"/>
      <c r="B25" s="130"/>
      <c r="C25" s="130"/>
      <c r="D25" s="130"/>
      <c r="E25" s="130"/>
      <c r="F25" s="130"/>
      <c r="G25" s="131" t="s">
        <v>82</v>
      </c>
      <c r="H25" s="156" t="s">
        <v>89</v>
      </c>
      <c r="I25" s="133"/>
      <c r="J25" s="133"/>
      <c r="K25" s="133"/>
      <c r="L25" s="133"/>
      <c r="M25" s="133"/>
      <c r="N25" s="133"/>
      <c r="O25" s="131" t="s">
        <v>82</v>
      </c>
      <c r="P25" s="132" t="s">
        <v>86</v>
      </c>
      <c r="Q25" s="133"/>
      <c r="R25" s="133"/>
      <c r="S25" s="133"/>
      <c r="T25" s="133"/>
      <c r="U25" s="133"/>
      <c r="V25" s="133"/>
      <c r="W25" s="131" t="s">
        <v>82</v>
      </c>
      <c r="X25" s="132" t="s">
        <v>86</v>
      </c>
      <c r="Z25" s="266"/>
      <c r="AA25" s="267"/>
      <c r="AB25" s="272"/>
      <c r="AC25" s="273"/>
      <c r="AD25" s="278"/>
      <c r="AE25" s="279"/>
      <c r="AF25" s="249"/>
      <c r="AG25" s="250"/>
      <c r="AH25" s="256"/>
      <c r="AI25" s="257"/>
      <c r="AJ25" s="258"/>
      <c r="AK25" s="321"/>
      <c r="AL25" s="126"/>
      <c r="AM25" s="126"/>
      <c r="AN25" s="126"/>
      <c r="AO25" s="128"/>
      <c r="AP25" s="128"/>
      <c r="AQ25" s="128"/>
      <c r="AR25" s="134"/>
      <c r="AS25" s="134"/>
      <c r="AT25" s="134"/>
    </row>
    <row r="26" spans="1:46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Z26" s="266"/>
      <c r="AA26" s="267"/>
      <c r="AB26" s="272"/>
      <c r="AC26" s="273"/>
      <c r="AD26" s="278"/>
      <c r="AE26" s="279"/>
      <c r="AF26" s="249"/>
      <c r="AG26" s="250"/>
      <c r="AH26" s="256"/>
      <c r="AI26" s="257"/>
      <c r="AJ26" s="258"/>
      <c r="AK26" s="321"/>
      <c r="AL26" s="126"/>
      <c r="AM26" s="128"/>
      <c r="AN26" s="287"/>
      <c r="AO26" s="287"/>
      <c r="AP26" s="286"/>
      <c r="AQ26" s="286"/>
      <c r="AR26" s="286"/>
    </row>
    <row r="27" spans="1:46" ht="13.5" customHeight="1">
      <c r="A27" s="102">
        <v>4</v>
      </c>
      <c r="B27" s="244" t="s">
        <v>16</v>
      </c>
      <c r="C27" s="244"/>
      <c r="D27" s="108"/>
      <c r="E27" s="104">
        <v>45748</v>
      </c>
      <c r="F27" s="105" t="s">
        <v>76</v>
      </c>
      <c r="G27" s="106">
        <v>45777</v>
      </c>
      <c r="H27" s="242" t="s">
        <v>0</v>
      </c>
      <c r="I27" s="107">
        <v>5</v>
      </c>
      <c r="J27" s="244" t="s">
        <v>16</v>
      </c>
      <c r="K27" s="244"/>
      <c r="L27" s="108"/>
      <c r="M27" s="104">
        <v>45778</v>
      </c>
      <c r="N27" s="105" t="s">
        <v>76</v>
      </c>
      <c r="O27" s="106">
        <v>45808</v>
      </c>
      <c r="P27" s="242" t="s">
        <v>0</v>
      </c>
      <c r="Q27" s="107">
        <v>6</v>
      </c>
      <c r="R27" s="244" t="s">
        <v>16</v>
      </c>
      <c r="S27" s="244"/>
      <c r="T27" s="108"/>
      <c r="U27" s="104">
        <v>45809</v>
      </c>
      <c r="V27" s="105" t="s">
        <v>76</v>
      </c>
      <c r="W27" s="106">
        <v>45838</v>
      </c>
      <c r="X27" s="245" t="s">
        <v>0</v>
      </c>
      <c r="Z27" s="268"/>
      <c r="AA27" s="269"/>
      <c r="AB27" s="274"/>
      <c r="AC27" s="275"/>
      <c r="AD27" s="280"/>
      <c r="AE27" s="281"/>
      <c r="AF27" s="251"/>
      <c r="AG27" s="252"/>
      <c r="AH27" s="259"/>
      <c r="AI27" s="260"/>
      <c r="AJ27" s="261"/>
      <c r="AK27" s="322"/>
      <c r="AL27" s="73"/>
      <c r="AM27" s="73"/>
      <c r="AN27" s="73"/>
      <c r="AO27" s="73"/>
      <c r="AP27" s="73"/>
      <c r="AQ27" s="73"/>
      <c r="AR27" s="73"/>
      <c r="AS27" s="73"/>
    </row>
    <row r="28" spans="1:46">
      <c r="A28" s="135" t="s">
        <v>19</v>
      </c>
      <c r="B28" s="136" t="s">
        <v>20</v>
      </c>
      <c r="C28" s="136" t="s">
        <v>21</v>
      </c>
      <c r="D28" s="137" t="s">
        <v>2</v>
      </c>
      <c r="E28" s="136" t="s">
        <v>3</v>
      </c>
      <c r="F28" s="115" t="s">
        <v>4</v>
      </c>
      <c r="G28" s="137" t="s">
        <v>5</v>
      </c>
      <c r="H28" s="296"/>
      <c r="I28" s="113" t="s">
        <v>19</v>
      </c>
      <c r="J28" s="114" t="s">
        <v>20</v>
      </c>
      <c r="K28" s="114" t="s">
        <v>21</v>
      </c>
      <c r="L28" s="114" t="s">
        <v>2</v>
      </c>
      <c r="M28" s="114" t="s">
        <v>3</v>
      </c>
      <c r="N28" s="114" t="s">
        <v>4</v>
      </c>
      <c r="O28" s="115" t="s">
        <v>5</v>
      </c>
      <c r="P28" s="296"/>
      <c r="Q28" s="113" t="s">
        <v>19</v>
      </c>
      <c r="R28" s="114" t="s">
        <v>20</v>
      </c>
      <c r="S28" s="114" t="s">
        <v>21</v>
      </c>
      <c r="T28" s="114" t="s">
        <v>2</v>
      </c>
      <c r="U28" s="114" t="s">
        <v>3</v>
      </c>
      <c r="V28" s="114" t="s">
        <v>4</v>
      </c>
      <c r="W28" s="116" t="s">
        <v>5</v>
      </c>
      <c r="X28" s="297"/>
      <c r="Z28" s="264">
        <v>8</v>
      </c>
      <c r="AA28" s="265"/>
      <c r="AB28" s="270">
        <v>31</v>
      </c>
      <c r="AC28" s="271"/>
      <c r="AD28" s="276">
        <v>9</v>
      </c>
      <c r="AE28" s="277"/>
      <c r="AF28" s="247">
        <v>22</v>
      </c>
      <c r="AG28" s="248"/>
      <c r="AH28" s="253">
        <v>165</v>
      </c>
      <c r="AI28" s="254"/>
      <c r="AJ28" s="255"/>
      <c r="AK28" s="320">
        <v>177.13333333333333</v>
      </c>
      <c r="AL28" s="73"/>
      <c r="AM28" s="73"/>
      <c r="AN28" s="138"/>
      <c r="AO28" s="73"/>
      <c r="AP28" s="73"/>
      <c r="AQ28" s="73"/>
      <c r="AR28" s="73"/>
      <c r="AS28" s="73"/>
    </row>
    <row r="29" spans="1:46" s="122" customFormat="1" ht="17.25" customHeight="1">
      <c r="A29" s="15">
        <v>45746</v>
      </c>
      <c r="B29" s="15">
        <v>45747</v>
      </c>
      <c r="C29" s="15">
        <v>45748</v>
      </c>
      <c r="D29" s="15">
        <v>45749</v>
      </c>
      <c r="E29" s="15">
        <v>45750</v>
      </c>
      <c r="F29" s="15">
        <v>45751</v>
      </c>
      <c r="G29" s="15">
        <v>45752</v>
      </c>
      <c r="H29" s="262">
        <v>30</v>
      </c>
      <c r="I29" s="15">
        <v>45774</v>
      </c>
      <c r="J29" s="15">
        <v>45775</v>
      </c>
      <c r="K29" s="15">
        <v>45776</v>
      </c>
      <c r="L29" s="15">
        <v>45777</v>
      </c>
      <c r="M29" s="15">
        <v>45778</v>
      </c>
      <c r="N29" s="15">
        <v>45779</v>
      </c>
      <c r="O29" s="15">
        <v>45780</v>
      </c>
      <c r="P29" s="262">
        <v>0</v>
      </c>
      <c r="Q29" s="15">
        <v>45809</v>
      </c>
      <c r="R29" s="15">
        <v>45810</v>
      </c>
      <c r="S29" s="15">
        <v>45811</v>
      </c>
      <c r="T29" s="15">
        <v>45812</v>
      </c>
      <c r="U29" s="15">
        <v>45813</v>
      </c>
      <c r="V29" s="15">
        <v>45814</v>
      </c>
      <c r="W29" s="15">
        <v>45815</v>
      </c>
      <c r="X29" s="262">
        <v>37.5</v>
      </c>
      <c r="Z29" s="266"/>
      <c r="AA29" s="267"/>
      <c r="AB29" s="272"/>
      <c r="AC29" s="273"/>
      <c r="AD29" s="278"/>
      <c r="AE29" s="279"/>
      <c r="AF29" s="249"/>
      <c r="AG29" s="250"/>
      <c r="AH29" s="256"/>
      <c r="AI29" s="257"/>
      <c r="AJ29" s="258"/>
      <c r="AK29" s="321"/>
      <c r="AL29" s="74"/>
      <c r="AM29" s="139"/>
      <c r="AN29" s="139"/>
      <c r="AO29" s="139"/>
      <c r="AP29" s="139"/>
      <c r="AQ29" s="140"/>
      <c r="AR29" s="140"/>
      <c r="AS29" s="140"/>
    </row>
    <row r="30" spans="1:46" ht="11.25" customHeight="1">
      <c r="A30" s="124"/>
      <c r="B30" s="124"/>
      <c r="C30" s="124" t="s">
        <v>14</v>
      </c>
      <c r="D30" s="124" t="s">
        <v>14</v>
      </c>
      <c r="E30" s="124" t="s">
        <v>14</v>
      </c>
      <c r="F30" s="124" t="s">
        <v>14</v>
      </c>
      <c r="G30" s="124" t="s">
        <v>12</v>
      </c>
      <c r="H30" s="262"/>
      <c r="I30" s="124"/>
      <c r="J30" s="124"/>
      <c r="K30" s="124"/>
      <c r="L30" s="124"/>
      <c r="M30" s="124" t="s">
        <v>12</v>
      </c>
      <c r="N30" s="124" t="s">
        <v>12</v>
      </c>
      <c r="O30" s="124" t="s">
        <v>12</v>
      </c>
      <c r="P30" s="262"/>
      <c r="Q30" s="124" t="s">
        <v>12</v>
      </c>
      <c r="R30" s="124" t="s">
        <v>14</v>
      </c>
      <c r="S30" s="124" t="s">
        <v>14</v>
      </c>
      <c r="T30" s="124" t="s">
        <v>14</v>
      </c>
      <c r="U30" s="124" t="s">
        <v>14</v>
      </c>
      <c r="V30" s="124" t="s">
        <v>14</v>
      </c>
      <c r="W30" s="124" t="s">
        <v>12</v>
      </c>
      <c r="X30" s="262"/>
      <c r="Z30" s="268"/>
      <c r="AA30" s="269"/>
      <c r="AB30" s="274"/>
      <c r="AC30" s="275"/>
      <c r="AD30" s="280"/>
      <c r="AE30" s="281"/>
      <c r="AF30" s="251"/>
      <c r="AG30" s="252"/>
      <c r="AH30" s="259"/>
      <c r="AI30" s="260"/>
      <c r="AJ30" s="261"/>
      <c r="AK30" s="322"/>
      <c r="AL30" s="126"/>
      <c r="AM30" s="141"/>
      <c r="AN30" s="141"/>
      <c r="AO30" s="141"/>
      <c r="AP30" s="141"/>
      <c r="AQ30" s="142"/>
      <c r="AR30" s="142"/>
      <c r="AS30" s="142"/>
    </row>
    <row r="31" spans="1:46" ht="11.25" customHeight="1">
      <c r="A31" s="3">
        <v>0</v>
      </c>
      <c r="B31" s="3">
        <v>0</v>
      </c>
      <c r="C31" s="3">
        <v>7.5</v>
      </c>
      <c r="D31" s="3">
        <v>7.5</v>
      </c>
      <c r="E31" s="3">
        <v>7.5</v>
      </c>
      <c r="F31" s="3">
        <v>7.5</v>
      </c>
      <c r="G31" s="3">
        <v>0</v>
      </c>
      <c r="H31" s="263"/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263"/>
      <c r="Q31" s="3">
        <v>0</v>
      </c>
      <c r="R31" s="3">
        <v>7.5</v>
      </c>
      <c r="S31" s="3">
        <v>7.5</v>
      </c>
      <c r="T31" s="3">
        <v>7.5</v>
      </c>
      <c r="U31" s="3">
        <v>7.5</v>
      </c>
      <c r="V31" s="3">
        <v>7.5</v>
      </c>
      <c r="W31" s="3">
        <v>0</v>
      </c>
      <c r="X31" s="263"/>
      <c r="Z31" s="264">
        <v>9</v>
      </c>
      <c r="AA31" s="265"/>
      <c r="AB31" s="270">
        <v>30</v>
      </c>
      <c r="AC31" s="271"/>
      <c r="AD31" s="276">
        <v>9</v>
      </c>
      <c r="AE31" s="277"/>
      <c r="AF31" s="247">
        <v>21</v>
      </c>
      <c r="AG31" s="248"/>
      <c r="AH31" s="253">
        <v>165</v>
      </c>
      <c r="AI31" s="254"/>
      <c r="AJ31" s="255"/>
      <c r="AK31" s="320">
        <v>171.41666666666666</v>
      </c>
      <c r="AL31" s="126"/>
      <c r="AM31" s="141"/>
      <c r="AN31" s="141"/>
      <c r="AO31" s="141"/>
      <c r="AP31" s="141"/>
      <c r="AQ31" s="142"/>
      <c r="AR31" s="142"/>
      <c r="AS31" s="142"/>
    </row>
    <row r="32" spans="1:46" s="122" customFormat="1" ht="17.25" customHeight="1">
      <c r="A32" s="15">
        <v>45753</v>
      </c>
      <c r="B32" s="15">
        <v>45754</v>
      </c>
      <c r="C32" s="15">
        <v>45755</v>
      </c>
      <c r="D32" s="15">
        <v>45756</v>
      </c>
      <c r="E32" s="15">
        <v>45757</v>
      </c>
      <c r="F32" s="15">
        <v>45758</v>
      </c>
      <c r="G32" s="15">
        <v>45759</v>
      </c>
      <c r="H32" s="262">
        <v>37.5</v>
      </c>
      <c r="I32" s="15">
        <v>45781</v>
      </c>
      <c r="J32" s="15">
        <v>45782</v>
      </c>
      <c r="K32" s="15">
        <v>45783</v>
      </c>
      <c r="L32" s="15">
        <v>45784</v>
      </c>
      <c r="M32" s="15">
        <v>45785</v>
      </c>
      <c r="N32" s="15">
        <v>45786</v>
      </c>
      <c r="O32" s="15">
        <v>45787</v>
      </c>
      <c r="P32" s="262">
        <v>37.5</v>
      </c>
      <c r="Q32" s="15">
        <v>45816</v>
      </c>
      <c r="R32" s="15">
        <v>45817</v>
      </c>
      <c r="S32" s="15">
        <v>45818</v>
      </c>
      <c r="T32" s="15">
        <v>45819</v>
      </c>
      <c r="U32" s="15">
        <v>45820</v>
      </c>
      <c r="V32" s="15">
        <v>45821</v>
      </c>
      <c r="W32" s="15">
        <v>45822</v>
      </c>
      <c r="X32" s="262">
        <v>37.5</v>
      </c>
      <c r="Z32" s="266"/>
      <c r="AA32" s="267"/>
      <c r="AB32" s="272"/>
      <c r="AC32" s="273"/>
      <c r="AD32" s="278"/>
      <c r="AE32" s="279"/>
      <c r="AF32" s="249"/>
      <c r="AG32" s="250"/>
      <c r="AH32" s="256"/>
      <c r="AI32" s="257"/>
      <c r="AJ32" s="258"/>
      <c r="AK32" s="321"/>
      <c r="AL32" s="74"/>
      <c r="AM32" s="139"/>
      <c r="AN32" s="139"/>
      <c r="AO32" s="139"/>
      <c r="AP32" s="139"/>
      <c r="AQ32" s="140"/>
      <c r="AR32" s="140"/>
      <c r="AS32" s="140"/>
    </row>
    <row r="33" spans="1:46" ht="11.25" customHeight="1">
      <c r="A33" s="124" t="s">
        <v>12</v>
      </c>
      <c r="B33" s="124" t="s">
        <v>14</v>
      </c>
      <c r="C33" s="124" t="s">
        <v>14</v>
      </c>
      <c r="D33" s="124" t="s">
        <v>14</v>
      </c>
      <c r="E33" s="124" t="s">
        <v>14</v>
      </c>
      <c r="F33" s="124" t="s">
        <v>14</v>
      </c>
      <c r="G33" s="124" t="s">
        <v>12</v>
      </c>
      <c r="H33" s="262"/>
      <c r="I33" s="124" t="s">
        <v>12</v>
      </c>
      <c r="J33" s="124" t="s">
        <v>12</v>
      </c>
      <c r="K33" s="124" t="s">
        <v>14</v>
      </c>
      <c r="L33" s="124" t="s">
        <v>14</v>
      </c>
      <c r="M33" s="124" t="s">
        <v>14</v>
      </c>
      <c r="N33" s="124" t="s">
        <v>14</v>
      </c>
      <c r="O33" s="124" t="s">
        <v>14</v>
      </c>
      <c r="P33" s="262"/>
      <c r="Q33" s="124" t="s">
        <v>12</v>
      </c>
      <c r="R33" s="124" t="s">
        <v>14</v>
      </c>
      <c r="S33" s="124" t="s">
        <v>14</v>
      </c>
      <c r="T33" s="124" t="s">
        <v>14</v>
      </c>
      <c r="U33" s="124" t="s">
        <v>14</v>
      </c>
      <c r="V33" s="124" t="s">
        <v>14</v>
      </c>
      <c r="W33" s="124" t="s">
        <v>12</v>
      </c>
      <c r="X33" s="262"/>
      <c r="Z33" s="268"/>
      <c r="AA33" s="269"/>
      <c r="AB33" s="274"/>
      <c r="AC33" s="275"/>
      <c r="AD33" s="280"/>
      <c r="AE33" s="281"/>
      <c r="AF33" s="251"/>
      <c r="AG33" s="252"/>
      <c r="AH33" s="259"/>
      <c r="AI33" s="260"/>
      <c r="AJ33" s="261"/>
      <c r="AK33" s="322"/>
      <c r="AL33" s="126"/>
      <c r="AM33" s="141"/>
      <c r="AN33" s="141"/>
      <c r="AO33" s="141"/>
      <c r="AP33" s="141"/>
      <c r="AQ33" s="142"/>
      <c r="AR33" s="142"/>
      <c r="AS33" s="142"/>
    </row>
    <row r="34" spans="1:46" ht="11.25" customHeight="1">
      <c r="A34" s="3">
        <v>0</v>
      </c>
      <c r="B34" s="3">
        <v>7.5</v>
      </c>
      <c r="C34" s="3">
        <v>7.5</v>
      </c>
      <c r="D34" s="3">
        <v>7.5</v>
      </c>
      <c r="E34" s="3">
        <v>7.5</v>
      </c>
      <c r="F34" s="3">
        <v>7.5</v>
      </c>
      <c r="G34" s="3">
        <v>0</v>
      </c>
      <c r="H34" s="263"/>
      <c r="I34" s="3">
        <v>0</v>
      </c>
      <c r="J34" s="3">
        <v>0</v>
      </c>
      <c r="K34" s="3">
        <v>7.5</v>
      </c>
      <c r="L34" s="3">
        <v>7.5</v>
      </c>
      <c r="M34" s="3">
        <v>7.5</v>
      </c>
      <c r="N34" s="3">
        <v>7.5</v>
      </c>
      <c r="O34" s="3">
        <v>7.5</v>
      </c>
      <c r="P34" s="263"/>
      <c r="Q34" s="3">
        <v>0</v>
      </c>
      <c r="R34" s="3">
        <v>7.5</v>
      </c>
      <c r="S34" s="3">
        <v>7.5</v>
      </c>
      <c r="T34" s="3">
        <v>7.5</v>
      </c>
      <c r="U34" s="3">
        <v>7.5</v>
      </c>
      <c r="V34" s="3">
        <v>7.5</v>
      </c>
      <c r="W34" s="3">
        <v>0</v>
      </c>
      <c r="X34" s="263"/>
      <c r="Z34" s="264">
        <v>10</v>
      </c>
      <c r="AA34" s="265"/>
      <c r="AB34" s="270">
        <v>31</v>
      </c>
      <c r="AC34" s="271"/>
      <c r="AD34" s="276">
        <v>8</v>
      </c>
      <c r="AE34" s="277"/>
      <c r="AF34" s="247">
        <v>23</v>
      </c>
      <c r="AG34" s="248"/>
      <c r="AH34" s="253">
        <v>172.5</v>
      </c>
      <c r="AI34" s="254"/>
      <c r="AJ34" s="255"/>
      <c r="AK34" s="320">
        <v>177.13333333333333</v>
      </c>
      <c r="AL34" s="126"/>
      <c r="AM34" s="141"/>
      <c r="AN34" s="141"/>
      <c r="AO34" s="141"/>
      <c r="AP34" s="141"/>
      <c r="AQ34" s="142"/>
      <c r="AR34" s="142"/>
      <c r="AS34" s="142"/>
    </row>
    <row r="35" spans="1:46" s="122" customFormat="1" ht="17.25" customHeight="1">
      <c r="A35" s="15">
        <v>45760</v>
      </c>
      <c r="B35" s="15">
        <v>45761</v>
      </c>
      <c r="C35" s="15">
        <v>45762</v>
      </c>
      <c r="D35" s="15">
        <v>45763</v>
      </c>
      <c r="E35" s="15">
        <v>45764</v>
      </c>
      <c r="F35" s="15">
        <v>45765</v>
      </c>
      <c r="G35" s="15">
        <v>45766</v>
      </c>
      <c r="H35" s="262">
        <v>37.5</v>
      </c>
      <c r="I35" s="15">
        <v>45788</v>
      </c>
      <c r="J35" s="15">
        <v>45789</v>
      </c>
      <c r="K35" s="15">
        <v>45790</v>
      </c>
      <c r="L35" s="15">
        <v>45791</v>
      </c>
      <c r="M35" s="15">
        <v>45792</v>
      </c>
      <c r="N35" s="15">
        <v>45793</v>
      </c>
      <c r="O35" s="15">
        <v>45794</v>
      </c>
      <c r="P35" s="262">
        <v>37.5</v>
      </c>
      <c r="Q35" s="15">
        <v>45823</v>
      </c>
      <c r="R35" s="15">
        <v>45824</v>
      </c>
      <c r="S35" s="15">
        <v>45825</v>
      </c>
      <c r="T35" s="15">
        <v>45826</v>
      </c>
      <c r="U35" s="15">
        <v>45827</v>
      </c>
      <c r="V35" s="15">
        <v>45828</v>
      </c>
      <c r="W35" s="15">
        <v>45829</v>
      </c>
      <c r="X35" s="262">
        <v>37.5</v>
      </c>
      <c r="Z35" s="266"/>
      <c r="AA35" s="267"/>
      <c r="AB35" s="272"/>
      <c r="AC35" s="273"/>
      <c r="AD35" s="278"/>
      <c r="AE35" s="279"/>
      <c r="AF35" s="249"/>
      <c r="AG35" s="250"/>
      <c r="AH35" s="256"/>
      <c r="AI35" s="257"/>
      <c r="AJ35" s="258"/>
      <c r="AK35" s="321"/>
      <c r="AL35" s="74"/>
      <c r="AM35" s="139"/>
      <c r="AN35" s="139"/>
      <c r="AO35" s="139"/>
      <c r="AP35" s="139"/>
      <c r="AQ35" s="140"/>
      <c r="AR35" s="140"/>
      <c r="AS35" s="140"/>
    </row>
    <row r="36" spans="1:46" ht="11.25" customHeight="1">
      <c r="A36" s="124" t="s">
        <v>12</v>
      </c>
      <c r="B36" s="124" t="s">
        <v>14</v>
      </c>
      <c r="C36" s="124" t="s">
        <v>14</v>
      </c>
      <c r="D36" s="124" t="s">
        <v>14</v>
      </c>
      <c r="E36" s="124" t="s">
        <v>14</v>
      </c>
      <c r="F36" s="124" t="s">
        <v>14</v>
      </c>
      <c r="G36" s="124" t="s">
        <v>12</v>
      </c>
      <c r="H36" s="262"/>
      <c r="I36" s="124" t="s">
        <v>12</v>
      </c>
      <c r="J36" s="124" t="s">
        <v>14</v>
      </c>
      <c r="K36" s="124" t="s">
        <v>14</v>
      </c>
      <c r="L36" s="124" t="s">
        <v>14</v>
      </c>
      <c r="M36" s="124" t="s">
        <v>14</v>
      </c>
      <c r="N36" s="124" t="s">
        <v>14</v>
      </c>
      <c r="O36" s="124" t="s">
        <v>12</v>
      </c>
      <c r="P36" s="262"/>
      <c r="Q36" s="124" t="s">
        <v>12</v>
      </c>
      <c r="R36" s="124" t="s">
        <v>14</v>
      </c>
      <c r="S36" s="124" t="s">
        <v>14</v>
      </c>
      <c r="T36" s="124" t="s">
        <v>14</v>
      </c>
      <c r="U36" s="124" t="s">
        <v>14</v>
      </c>
      <c r="V36" s="124" t="s">
        <v>14</v>
      </c>
      <c r="W36" s="124" t="s">
        <v>12</v>
      </c>
      <c r="X36" s="262"/>
      <c r="Z36" s="268"/>
      <c r="AA36" s="269"/>
      <c r="AB36" s="274"/>
      <c r="AC36" s="275"/>
      <c r="AD36" s="280"/>
      <c r="AE36" s="281"/>
      <c r="AF36" s="251"/>
      <c r="AG36" s="252"/>
      <c r="AH36" s="259"/>
      <c r="AI36" s="260"/>
      <c r="AJ36" s="261"/>
      <c r="AK36" s="322"/>
      <c r="AL36" s="126"/>
      <c r="AM36" s="141"/>
      <c r="AN36" s="141"/>
      <c r="AO36" s="141"/>
      <c r="AP36" s="141"/>
      <c r="AQ36" s="142"/>
      <c r="AR36" s="142"/>
      <c r="AS36" s="142"/>
    </row>
    <row r="37" spans="1:46" ht="11.25" customHeight="1">
      <c r="A37" s="3">
        <v>0</v>
      </c>
      <c r="B37" s="3">
        <v>7.5</v>
      </c>
      <c r="C37" s="3">
        <v>7.5</v>
      </c>
      <c r="D37" s="3">
        <v>7.5</v>
      </c>
      <c r="E37" s="3">
        <v>7.5</v>
      </c>
      <c r="F37" s="3">
        <v>7.5</v>
      </c>
      <c r="G37" s="3">
        <v>0</v>
      </c>
      <c r="H37" s="263"/>
      <c r="I37" s="3">
        <v>0</v>
      </c>
      <c r="J37" s="3">
        <v>7.5</v>
      </c>
      <c r="K37" s="3">
        <v>7.5</v>
      </c>
      <c r="L37" s="3">
        <v>7.5</v>
      </c>
      <c r="M37" s="3">
        <v>7.5</v>
      </c>
      <c r="N37" s="3">
        <v>7.5</v>
      </c>
      <c r="O37" s="3">
        <v>0</v>
      </c>
      <c r="P37" s="263"/>
      <c r="Q37" s="3">
        <v>0</v>
      </c>
      <c r="R37" s="3">
        <v>7.5</v>
      </c>
      <c r="S37" s="3">
        <v>7.5</v>
      </c>
      <c r="T37" s="3">
        <v>7.5</v>
      </c>
      <c r="U37" s="3">
        <v>7.5</v>
      </c>
      <c r="V37" s="3">
        <v>7.5</v>
      </c>
      <c r="W37" s="3">
        <v>0</v>
      </c>
      <c r="X37" s="263"/>
      <c r="Z37" s="264">
        <v>11</v>
      </c>
      <c r="AA37" s="265"/>
      <c r="AB37" s="270">
        <v>30</v>
      </c>
      <c r="AC37" s="271"/>
      <c r="AD37" s="276">
        <v>9</v>
      </c>
      <c r="AE37" s="277"/>
      <c r="AF37" s="247">
        <v>21</v>
      </c>
      <c r="AG37" s="248"/>
      <c r="AH37" s="253">
        <v>157.5</v>
      </c>
      <c r="AI37" s="254"/>
      <c r="AJ37" s="255"/>
      <c r="AK37" s="320">
        <v>171.41666666666666</v>
      </c>
      <c r="AL37" s="126"/>
      <c r="AM37" s="141"/>
      <c r="AN37" s="141"/>
      <c r="AO37" s="141"/>
      <c r="AP37" s="141"/>
      <c r="AQ37" s="142"/>
      <c r="AR37" s="142"/>
      <c r="AS37" s="142"/>
    </row>
    <row r="38" spans="1:46" s="122" customFormat="1" ht="17.25" customHeight="1">
      <c r="A38" s="15">
        <v>45767</v>
      </c>
      <c r="B38" s="15">
        <v>45768</v>
      </c>
      <c r="C38" s="15">
        <v>45769</v>
      </c>
      <c r="D38" s="15">
        <v>45770</v>
      </c>
      <c r="E38" s="15">
        <v>45771</v>
      </c>
      <c r="F38" s="15">
        <v>45772</v>
      </c>
      <c r="G38" s="15">
        <v>45773</v>
      </c>
      <c r="H38" s="262">
        <v>37.5</v>
      </c>
      <c r="I38" s="15">
        <v>45795</v>
      </c>
      <c r="J38" s="15">
        <v>45796</v>
      </c>
      <c r="K38" s="15">
        <v>45797</v>
      </c>
      <c r="L38" s="15">
        <v>45798</v>
      </c>
      <c r="M38" s="15">
        <v>45799</v>
      </c>
      <c r="N38" s="15">
        <v>45800</v>
      </c>
      <c r="O38" s="15">
        <v>45801</v>
      </c>
      <c r="P38" s="262">
        <v>45</v>
      </c>
      <c r="Q38" s="15">
        <v>45830</v>
      </c>
      <c r="R38" s="15">
        <v>45831</v>
      </c>
      <c r="S38" s="15">
        <v>45832</v>
      </c>
      <c r="T38" s="15">
        <v>45833</v>
      </c>
      <c r="U38" s="15">
        <v>45834</v>
      </c>
      <c r="V38" s="15">
        <v>45835</v>
      </c>
      <c r="W38" s="15">
        <v>45836</v>
      </c>
      <c r="X38" s="262">
        <v>37.5</v>
      </c>
      <c r="Z38" s="266"/>
      <c r="AA38" s="267"/>
      <c r="AB38" s="272"/>
      <c r="AC38" s="273"/>
      <c r="AD38" s="278"/>
      <c r="AE38" s="279"/>
      <c r="AF38" s="249"/>
      <c r="AG38" s="250"/>
      <c r="AH38" s="256"/>
      <c r="AI38" s="257"/>
      <c r="AJ38" s="258"/>
      <c r="AK38" s="321"/>
      <c r="AL38" s="74"/>
      <c r="AM38" s="139"/>
      <c r="AN38" s="139"/>
      <c r="AO38" s="139"/>
      <c r="AP38" s="139"/>
      <c r="AQ38" s="140"/>
      <c r="AR38" s="140"/>
      <c r="AS38" s="140"/>
    </row>
    <row r="39" spans="1:46" ht="11.25" customHeight="1">
      <c r="A39" s="124" t="s">
        <v>12</v>
      </c>
      <c r="B39" s="124" t="s">
        <v>14</v>
      </c>
      <c r="C39" s="124" t="s">
        <v>14</v>
      </c>
      <c r="D39" s="124" t="s">
        <v>14</v>
      </c>
      <c r="E39" s="124" t="s">
        <v>14</v>
      </c>
      <c r="F39" s="124" t="s">
        <v>14</v>
      </c>
      <c r="G39" s="124" t="s">
        <v>12</v>
      </c>
      <c r="H39" s="262"/>
      <c r="I39" s="124" t="s">
        <v>12</v>
      </c>
      <c r="J39" s="124" t="s">
        <v>14</v>
      </c>
      <c r="K39" s="124" t="s">
        <v>14</v>
      </c>
      <c r="L39" s="124" t="s">
        <v>14</v>
      </c>
      <c r="M39" s="124" t="s">
        <v>14</v>
      </c>
      <c r="N39" s="124" t="s">
        <v>14</v>
      </c>
      <c r="O39" s="124" t="s">
        <v>14</v>
      </c>
      <c r="P39" s="262"/>
      <c r="Q39" s="124" t="s">
        <v>12</v>
      </c>
      <c r="R39" s="124" t="s">
        <v>14</v>
      </c>
      <c r="S39" s="124" t="s">
        <v>14</v>
      </c>
      <c r="T39" s="124" t="s">
        <v>14</v>
      </c>
      <c r="U39" s="124" t="s">
        <v>14</v>
      </c>
      <c r="V39" s="124" t="s">
        <v>14</v>
      </c>
      <c r="W39" s="124" t="s">
        <v>12</v>
      </c>
      <c r="X39" s="262"/>
      <c r="Z39" s="268"/>
      <c r="AA39" s="269"/>
      <c r="AB39" s="274"/>
      <c r="AC39" s="275"/>
      <c r="AD39" s="280"/>
      <c r="AE39" s="281"/>
      <c r="AF39" s="251"/>
      <c r="AG39" s="252"/>
      <c r="AH39" s="259"/>
      <c r="AI39" s="260"/>
      <c r="AJ39" s="261"/>
      <c r="AK39" s="322"/>
      <c r="AL39" s="126"/>
      <c r="AM39" s="141"/>
      <c r="AN39" s="141"/>
      <c r="AO39" s="141"/>
      <c r="AP39" s="141"/>
      <c r="AQ39" s="142"/>
      <c r="AR39" s="142"/>
      <c r="AS39" s="142"/>
    </row>
    <row r="40" spans="1:46" ht="11.25" customHeight="1">
      <c r="A40" s="3">
        <v>0</v>
      </c>
      <c r="B40" s="3">
        <v>7.5</v>
      </c>
      <c r="C40" s="3">
        <v>7.5</v>
      </c>
      <c r="D40" s="3">
        <v>7.5</v>
      </c>
      <c r="E40" s="3">
        <v>7.5</v>
      </c>
      <c r="F40" s="3">
        <v>7.5</v>
      </c>
      <c r="G40" s="3">
        <v>0</v>
      </c>
      <c r="H40" s="263"/>
      <c r="I40" s="3">
        <v>0</v>
      </c>
      <c r="J40" s="3">
        <v>7.5</v>
      </c>
      <c r="K40" s="3">
        <v>7.5</v>
      </c>
      <c r="L40" s="3">
        <v>7.5</v>
      </c>
      <c r="M40" s="3">
        <v>7.5</v>
      </c>
      <c r="N40" s="3">
        <v>7.5</v>
      </c>
      <c r="O40" s="3">
        <v>7.5</v>
      </c>
      <c r="P40" s="263"/>
      <c r="Q40" s="3">
        <v>0</v>
      </c>
      <c r="R40" s="3">
        <v>7.5</v>
      </c>
      <c r="S40" s="3">
        <v>7.5</v>
      </c>
      <c r="T40" s="3">
        <v>7.5</v>
      </c>
      <c r="U40" s="3">
        <v>7.5</v>
      </c>
      <c r="V40" s="3">
        <v>7.5</v>
      </c>
      <c r="W40" s="3">
        <v>0</v>
      </c>
      <c r="X40" s="263"/>
      <c r="Z40" s="264">
        <v>12</v>
      </c>
      <c r="AA40" s="265"/>
      <c r="AB40" s="270">
        <v>31</v>
      </c>
      <c r="AC40" s="271"/>
      <c r="AD40" s="276">
        <v>11</v>
      </c>
      <c r="AE40" s="277"/>
      <c r="AF40" s="319">
        <v>20</v>
      </c>
      <c r="AG40" s="248"/>
      <c r="AH40" s="253">
        <v>142.5</v>
      </c>
      <c r="AI40" s="254"/>
      <c r="AJ40" s="255"/>
      <c r="AK40" s="320">
        <v>177.13333333333333</v>
      </c>
      <c r="AL40" s="126"/>
      <c r="AM40" s="141"/>
      <c r="AN40" s="141"/>
      <c r="AO40" s="141"/>
      <c r="AP40" s="141"/>
      <c r="AQ40" s="142"/>
      <c r="AR40" s="142"/>
      <c r="AS40" s="142"/>
    </row>
    <row r="41" spans="1:46" s="122" customFormat="1" ht="17.25" customHeight="1">
      <c r="A41" s="15">
        <v>45774</v>
      </c>
      <c r="B41" s="15">
        <v>45775</v>
      </c>
      <c r="C41" s="15">
        <v>45776</v>
      </c>
      <c r="D41" s="15">
        <v>45777</v>
      </c>
      <c r="E41" s="15">
        <v>45778</v>
      </c>
      <c r="F41" s="15">
        <v>45779</v>
      </c>
      <c r="G41" s="15">
        <v>45780</v>
      </c>
      <c r="H41" s="262">
        <v>22.5</v>
      </c>
      <c r="I41" s="15">
        <v>45802</v>
      </c>
      <c r="J41" s="15">
        <v>45803</v>
      </c>
      <c r="K41" s="15">
        <v>45804</v>
      </c>
      <c r="L41" s="15">
        <v>45805</v>
      </c>
      <c r="M41" s="15">
        <v>45806</v>
      </c>
      <c r="N41" s="15">
        <v>45807</v>
      </c>
      <c r="O41" s="15">
        <v>45808</v>
      </c>
      <c r="P41" s="262">
        <v>37.5</v>
      </c>
      <c r="Q41" s="15">
        <v>45837</v>
      </c>
      <c r="R41" s="15">
        <v>45838</v>
      </c>
      <c r="S41" s="15">
        <v>45839</v>
      </c>
      <c r="T41" s="15">
        <v>45840</v>
      </c>
      <c r="U41" s="15">
        <v>45841</v>
      </c>
      <c r="V41" s="15">
        <v>45842</v>
      </c>
      <c r="W41" s="15">
        <v>45843</v>
      </c>
      <c r="X41" s="262">
        <v>15</v>
      </c>
      <c r="Z41" s="266"/>
      <c r="AA41" s="267"/>
      <c r="AB41" s="272"/>
      <c r="AC41" s="273"/>
      <c r="AD41" s="278"/>
      <c r="AE41" s="279"/>
      <c r="AF41" s="249"/>
      <c r="AG41" s="250"/>
      <c r="AH41" s="256"/>
      <c r="AI41" s="257"/>
      <c r="AJ41" s="258"/>
      <c r="AK41" s="321"/>
      <c r="AL41" s="74"/>
      <c r="AM41" s="139"/>
      <c r="AN41" s="139"/>
      <c r="AO41" s="139"/>
      <c r="AP41" s="139"/>
      <c r="AQ41" s="140"/>
      <c r="AR41" s="140"/>
      <c r="AS41" s="140"/>
    </row>
    <row r="42" spans="1:46" ht="11.25" customHeight="1" thickBot="1">
      <c r="A42" s="124" t="s">
        <v>12</v>
      </c>
      <c r="B42" s="124" t="s">
        <v>14</v>
      </c>
      <c r="C42" s="124" t="s">
        <v>14</v>
      </c>
      <c r="D42" s="124" t="s">
        <v>14</v>
      </c>
      <c r="E42" s="124"/>
      <c r="F42" s="124"/>
      <c r="G42" s="124"/>
      <c r="H42" s="262"/>
      <c r="I42" s="124" t="s">
        <v>12</v>
      </c>
      <c r="J42" s="124" t="s">
        <v>14</v>
      </c>
      <c r="K42" s="124" t="s">
        <v>14</v>
      </c>
      <c r="L42" s="124" t="s">
        <v>14</v>
      </c>
      <c r="M42" s="124" t="s">
        <v>14</v>
      </c>
      <c r="N42" s="124" t="s">
        <v>14</v>
      </c>
      <c r="O42" s="124" t="s">
        <v>12</v>
      </c>
      <c r="P42" s="262"/>
      <c r="Q42" s="124" t="s">
        <v>12</v>
      </c>
      <c r="R42" s="124" t="s">
        <v>14</v>
      </c>
      <c r="S42" s="124" t="s">
        <v>14</v>
      </c>
      <c r="T42" s="124"/>
      <c r="U42" s="124"/>
      <c r="V42" s="124"/>
      <c r="W42" s="124"/>
      <c r="X42" s="262"/>
      <c r="Z42" s="268"/>
      <c r="AA42" s="269"/>
      <c r="AB42" s="317"/>
      <c r="AC42" s="318"/>
      <c r="AD42" s="280"/>
      <c r="AE42" s="281"/>
      <c r="AF42" s="251"/>
      <c r="AG42" s="252"/>
      <c r="AH42" s="259"/>
      <c r="AI42" s="260"/>
      <c r="AJ42" s="261"/>
      <c r="AK42" s="322"/>
      <c r="AL42" s="126"/>
      <c r="AM42" s="141"/>
      <c r="AN42" s="141"/>
      <c r="AO42" s="141"/>
      <c r="AP42" s="141"/>
      <c r="AQ42" s="142"/>
      <c r="AR42" s="142"/>
      <c r="AS42" s="142"/>
    </row>
    <row r="43" spans="1:46" ht="11.25" customHeight="1" thickTop="1">
      <c r="A43" s="3">
        <v>0</v>
      </c>
      <c r="B43" s="3">
        <v>7.5</v>
      </c>
      <c r="C43" s="3">
        <v>7.5</v>
      </c>
      <c r="D43" s="3">
        <v>7.5</v>
      </c>
      <c r="E43" s="3">
        <v>0</v>
      </c>
      <c r="F43" s="3">
        <v>0</v>
      </c>
      <c r="G43" s="3">
        <v>0</v>
      </c>
      <c r="H43" s="263"/>
      <c r="I43" s="3">
        <v>0</v>
      </c>
      <c r="J43" s="3">
        <v>7.5</v>
      </c>
      <c r="K43" s="3">
        <v>7.5</v>
      </c>
      <c r="L43" s="3">
        <v>7.5</v>
      </c>
      <c r="M43" s="3">
        <v>7.5</v>
      </c>
      <c r="N43" s="3">
        <v>7.5</v>
      </c>
      <c r="O43" s="3">
        <v>0</v>
      </c>
      <c r="P43" s="263"/>
      <c r="Q43" s="3">
        <v>0</v>
      </c>
      <c r="R43" s="3">
        <v>7.5</v>
      </c>
      <c r="S43" s="3">
        <v>7.5</v>
      </c>
      <c r="T43" s="3">
        <v>0</v>
      </c>
      <c r="U43" s="3">
        <v>0</v>
      </c>
      <c r="V43" s="3">
        <v>0</v>
      </c>
      <c r="W43" s="3">
        <v>0</v>
      </c>
      <c r="X43" s="263"/>
      <c r="Z43" s="298" t="s">
        <v>11</v>
      </c>
      <c r="AA43" s="299"/>
      <c r="AB43" s="304">
        <v>365</v>
      </c>
      <c r="AC43" s="305"/>
      <c r="AD43" s="310">
        <v>103</v>
      </c>
      <c r="AE43" s="311"/>
      <c r="AF43" s="312">
        <v>262</v>
      </c>
      <c r="AG43" s="313"/>
      <c r="AH43" s="314">
        <v>1970</v>
      </c>
      <c r="AI43" s="315"/>
      <c r="AJ43" s="316"/>
      <c r="AK43" s="323">
        <v>2085.6000000000004</v>
      </c>
      <c r="AL43" s="126"/>
      <c r="AM43" s="141"/>
      <c r="AN43" s="141"/>
      <c r="AO43" s="141"/>
      <c r="AP43" s="141"/>
      <c r="AQ43" s="142"/>
      <c r="AR43" s="142"/>
      <c r="AS43" s="142"/>
    </row>
    <row r="44" spans="1:46" s="122" customFormat="1" ht="17.25" customHeight="1">
      <c r="A44" s="15">
        <v>45781</v>
      </c>
      <c r="B44" s="15">
        <v>45782</v>
      </c>
      <c r="C44" s="15">
        <v>45783</v>
      </c>
      <c r="D44" s="15">
        <v>45784</v>
      </c>
      <c r="E44" s="15">
        <v>45785</v>
      </c>
      <c r="F44" s="15">
        <v>45786</v>
      </c>
      <c r="G44" s="15">
        <v>45787</v>
      </c>
      <c r="H44" s="262">
        <v>0</v>
      </c>
      <c r="I44" s="15">
        <v>45809</v>
      </c>
      <c r="J44" s="15">
        <v>45810</v>
      </c>
      <c r="K44" s="15">
        <v>45811</v>
      </c>
      <c r="L44" s="15">
        <v>45812</v>
      </c>
      <c r="M44" s="15">
        <v>45813</v>
      </c>
      <c r="N44" s="15">
        <v>45814</v>
      </c>
      <c r="O44" s="15">
        <v>45815</v>
      </c>
      <c r="P44" s="262">
        <v>0</v>
      </c>
      <c r="Q44" s="15">
        <v>45844</v>
      </c>
      <c r="R44" s="15">
        <v>45845</v>
      </c>
      <c r="S44" s="15">
        <v>45846</v>
      </c>
      <c r="T44" s="15">
        <v>45847</v>
      </c>
      <c r="U44" s="15">
        <v>45848</v>
      </c>
      <c r="V44" s="15">
        <v>45849</v>
      </c>
      <c r="W44" s="15">
        <v>45850</v>
      </c>
      <c r="X44" s="262">
        <v>0</v>
      </c>
      <c r="Z44" s="300"/>
      <c r="AA44" s="301"/>
      <c r="AB44" s="306"/>
      <c r="AC44" s="307"/>
      <c r="AD44" s="278"/>
      <c r="AE44" s="279"/>
      <c r="AF44" s="249"/>
      <c r="AG44" s="250"/>
      <c r="AH44" s="256"/>
      <c r="AI44" s="257"/>
      <c r="AJ44" s="258"/>
      <c r="AK44" s="321"/>
      <c r="AL44" s="74"/>
      <c r="AM44" s="139"/>
      <c r="AN44" s="139"/>
      <c r="AO44" s="139"/>
      <c r="AP44" s="139"/>
      <c r="AQ44" s="140"/>
      <c r="AR44" s="140"/>
      <c r="AS44" s="140"/>
    </row>
    <row r="45" spans="1:46" ht="11.25" customHeight="1">
      <c r="A45" s="124"/>
      <c r="B45" s="124"/>
      <c r="C45" s="124"/>
      <c r="D45" s="124"/>
      <c r="E45" s="124"/>
      <c r="F45" s="124"/>
      <c r="G45" s="124"/>
      <c r="H45" s="262"/>
      <c r="I45" s="124"/>
      <c r="J45" s="124"/>
      <c r="K45" s="124"/>
      <c r="L45" s="124"/>
      <c r="M45" s="124"/>
      <c r="N45" s="124"/>
      <c r="O45" s="124"/>
      <c r="P45" s="262"/>
      <c r="Q45" s="124"/>
      <c r="R45" s="124"/>
      <c r="S45" s="124"/>
      <c r="T45" s="124"/>
      <c r="U45" s="124"/>
      <c r="V45" s="124"/>
      <c r="W45" s="124"/>
      <c r="X45" s="262"/>
      <c r="Z45" s="302"/>
      <c r="AA45" s="303"/>
      <c r="AB45" s="308"/>
      <c r="AC45" s="309"/>
      <c r="AD45" s="280"/>
      <c r="AE45" s="281"/>
      <c r="AF45" s="251"/>
      <c r="AG45" s="252"/>
      <c r="AH45" s="259"/>
      <c r="AI45" s="260"/>
      <c r="AJ45" s="261"/>
      <c r="AK45" s="322"/>
      <c r="AL45" s="126"/>
      <c r="AM45" s="141"/>
      <c r="AN45" s="141"/>
      <c r="AO45" s="141"/>
      <c r="AP45" s="141"/>
      <c r="AQ45" s="142"/>
      <c r="AR45" s="142"/>
      <c r="AS45" s="142"/>
    </row>
    <row r="46" spans="1:46" ht="11.25" customHeight="1">
      <c r="A46" s="3">
        <v>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263"/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263"/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263"/>
      <c r="Z46" s="126"/>
      <c r="AA46" s="126"/>
      <c r="AB46" s="126"/>
      <c r="AC46" s="126"/>
      <c r="AD46" s="141"/>
      <c r="AE46" s="141"/>
      <c r="AF46" s="143"/>
      <c r="AG46" s="143"/>
      <c r="AH46" s="144"/>
      <c r="AI46" s="144"/>
      <c r="AJ46" s="144"/>
      <c r="AK46" s="126"/>
      <c r="AL46" s="126"/>
      <c r="AM46" s="141"/>
      <c r="AN46" s="141"/>
      <c r="AO46" s="141"/>
      <c r="AP46" s="141"/>
      <c r="AQ46" s="142"/>
      <c r="AR46" s="142"/>
      <c r="AS46" s="142"/>
    </row>
    <row r="47" spans="1:46">
      <c r="A47" s="293"/>
      <c r="B47" s="294"/>
      <c r="C47" s="294"/>
      <c r="D47" s="294"/>
      <c r="E47" s="294"/>
      <c r="F47" s="294"/>
      <c r="G47" s="295"/>
      <c r="H47" s="129">
        <v>165</v>
      </c>
      <c r="I47" s="293"/>
      <c r="J47" s="294"/>
      <c r="K47" s="294"/>
      <c r="L47" s="294"/>
      <c r="M47" s="294"/>
      <c r="N47" s="294"/>
      <c r="O47" s="295"/>
      <c r="P47" s="129">
        <v>157.5</v>
      </c>
      <c r="Q47" s="293"/>
      <c r="R47" s="294"/>
      <c r="S47" s="294"/>
      <c r="T47" s="294"/>
      <c r="U47" s="294"/>
      <c r="V47" s="294"/>
      <c r="W47" s="295"/>
      <c r="X47" s="129">
        <v>165</v>
      </c>
      <c r="Z47" s="145"/>
      <c r="AA47" s="145"/>
      <c r="AB47" s="145"/>
      <c r="AC47" s="145"/>
      <c r="AD47" s="146"/>
      <c r="AE47" s="146"/>
      <c r="AF47" s="141"/>
      <c r="AG47" s="141"/>
      <c r="AH47" s="147"/>
      <c r="AI47" s="147"/>
      <c r="AJ47" s="147"/>
      <c r="AK47" s="126"/>
      <c r="AL47" s="126"/>
      <c r="AM47" s="128"/>
      <c r="AN47" s="148"/>
      <c r="AO47" s="148"/>
      <c r="AP47" s="149"/>
      <c r="AQ47" s="149"/>
      <c r="AR47" s="149"/>
      <c r="AS47" s="73"/>
    </row>
    <row r="48" spans="1:46">
      <c r="A48" s="130"/>
      <c r="B48" s="130"/>
      <c r="C48" s="130"/>
      <c r="D48" s="130"/>
      <c r="E48" s="130"/>
      <c r="F48" s="130"/>
      <c r="G48" s="131" t="s">
        <v>82</v>
      </c>
      <c r="H48" s="132" t="s">
        <v>86</v>
      </c>
      <c r="I48" s="133"/>
      <c r="J48" s="133"/>
      <c r="K48" s="133"/>
      <c r="L48" s="133"/>
      <c r="M48" s="133"/>
      <c r="N48" s="133"/>
      <c r="O48" s="131" t="s">
        <v>82</v>
      </c>
      <c r="P48" s="132" t="s">
        <v>86</v>
      </c>
      <c r="Q48" s="133"/>
      <c r="R48" s="133"/>
      <c r="S48" s="133"/>
      <c r="T48" s="133"/>
      <c r="U48" s="133"/>
      <c r="V48" s="133"/>
      <c r="W48" s="131" t="s">
        <v>82</v>
      </c>
      <c r="X48" s="132" t="s">
        <v>86</v>
      </c>
      <c r="Z48" s="145"/>
      <c r="AA48" s="145"/>
      <c r="AB48" s="145"/>
      <c r="AC48" s="145"/>
      <c r="AD48" s="146"/>
      <c r="AE48" s="146"/>
      <c r="AF48" s="141"/>
      <c r="AG48" s="141"/>
      <c r="AH48" s="147"/>
      <c r="AI48" s="147"/>
      <c r="AJ48" s="147"/>
      <c r="AK48" s="126"/>
      <c r="AL48" s="126"/>
      <c r="AM48" s="126"/>
      <c r="AN48" s="126"/>
      <c r="AO48" s="128"/>
      <c r="AP48" s="128"/>
      <c r="AQ48" s="128"/>
      <c r="AR48" s="134"/>
      <c r="AS48" s="134"/>
      <c r="AT48" s="134"/>
    </row>
    <row r="49" spans="1:37">
      <c r="A49" s="72"/>
      <c r="B49" s="72"/>
      <c r="C49" s="72"/>
      <c r="D49" s="72"/>
      <c r="E49" s="72"/>
      <c r="F49" s="72"/>
      <c r="G49" s="72"/>
      <c r="H49" s="33"/>
      <c r="I49" s="72"/>
      <c r="J49" s="72"/>
      <c r="K49" s="72"/>
      <c r="L49" s="72"/>
      <c r="M49" s="72"/>
      <c r="N49" s="72"/>
      <c r="O49" s="72"/>
      <c r="P49" s="33"/>
      <c r="Q49" s="1"/>
      <c r="R49" s="2"/>
      <c r="S49" s="2"/>
      <c r="T49" s="2"/>
      <c r="U49" s="2"/>
      <c r="V49" s="2"/>
      <c r="W49" s="2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:37" ht="13.5" customHeight="1">
      <c r="A50" s="102">
        <v>7</v>
      </c>
      <c r="B50" s="244" t="s">
        <v>16</v>
      </c>
      <c r="C50" s="244"/>
      <c r="D50" s="108"/>
      <c r="E50" s="104">
        <v>45839</v>
      </c>
      <c r="F50" s="105" t="s">
        <v>76</v>
      </c>
      <c r="G50" s="106">
        <v>45869</v>
      </c>
      <c r="H50" s="242" t="s">
        <v>0</v>
      </c>
      <c r="I50" s="107">
        <v>8</v>
      </c>
      <c r="J50" s="244" t="s">
        <v>16</v>
      </c>
      <c r="K50" s="244"/>
      <c r="L50" s="108"/>
      <c r="M50" s="104">
        <v>45870</v>
      </c>
      <c r="N50" s="105" t="s">
        <v>76</v>
      </c>
      <c r="O50" s="106">
        <v>45900</v>
      </c>
      <c r="P50" s="242" t="s">
        <v>0</v>
      </c>
      <c r="Q50" s="107">
        <v>9</v>
      </c>
      <c r="R50" s="244" t="s">
        <v>16</v>
      </c>
      <c r="S50" s="244"/>
      <c r="T50" s="108"/>
      <c r="U50" s="104">
        <v>45901</v>
      </c>
      <c r="V50" s="105" t="s">
        <v>76</v>
      </c>
      <c r="W50" s="106">
        <v>45930</v>
      </c>
      <c r="X50" s="245" t="s">
        <v>0</v>
      </c>
      <c r="Z50" s="126"/>
      <c r="AA50" s="126"/>
      <c r="AB50" s="126"/>
      <c r="AC50" s="126"/>
      <c r="AD50" s="141"/>
      <c r="AE50" s="141"/>
      <c r="AF50" s="141"/>
      <c r="AG50" s="141"/>
      <c r="AH50" s="142"/>
      <c r="AI50" s="142"/>
      <c r="AJ50" s="142"/>
      <c r="AK50" s="126"/>
    </row>
    <row r="51" spans="1:37">
      <c r="A51" s="135" t="s">
        <v>19</v>
      </c>
      <c r="B51" s="136" t="s">
        <v>20</v>
      </c>
      <c r="C51" s="136" t="s">
        <v>21</v>
      </c>
      <c r="D51" s="137" t="s">
        <v>2</v>
      </c>
      <c r="E51" s="136" t="s">
        <v>3</v>
      </c>
      <c r="F51" s="115" t="s">
        <v>4</v>
      </c>
      <c r="G51" s="137" t="s">
        <v>5</v>
      </c>
      <c r="H51" s="296"/>
      <c r="I51" s="113" t="s">
        <v>19</v>
      </c>
      <c r="J51" s="114" t="s">
        <v>20</v>
      </c>
      <c r="K51" s="114" t="s">
        <v>21</v>
      </c>
      <c r="L51" s="114" t="s">
        <v>2</v>
      </c>
      <c r="M51" s="114" t="s">
        <v>3</v>
      </c>
      <c r="N51" s="114" t="s">
        <v>4</v>
      </c>
      <c r="O51" s="115" t="s">
        <v>5</v>
      </c>
      <c r="P51" s="296"/>
      <c r="Q51" s="113" t="s">
        <v>19</v>
      </c>
      <c r="R51" s="114" t="s">
        <v>20</v>
      </c>
      <c r="S51" s="114" t="s">
        <v>21</v>
      </c>
      <c r="T51" s="114" t="s">
        <v>2</v>
      </c>
      <c r="U51" s="114" t="s">
        <v>3</v>
      </c>
      <c r="V51" s="114" t="s">
        <v>4</v>
      </c>
      <c r="W51" s="116" t="s">
        <v>5</v>
      </c>
      <c r="X51" s="297"/>
      <c r="Z51" s="126"/>
      <c r="AA51" s="74"/>
      <c r="AB51" s="74"/>
      <c r="AC51" s="74"/>
      <c r="AD51" s="139"/>
      <c r="AE51" s="139"/>
      <c r="AF51" s="139"/>
      <c r="AG51" s="139"/>
      <c r="AH51" s="142"/>
      <c r="AI51" s="142"/>
      <c r="AJ51" s="142"/>
      <c r="AK51" s="126"/>
    </row>
    <row r="52" spans="1:37" s="122" customFormat="1" ht="17.25" customHeight="1">
      <c r="A52" s="15">
        <v>45837</v>
      </c>
      <c r="B52" s="15">
        <v>45838</v>
      </c>
      <c r="C52" s="15">
        <v>45839</v>
      </c>
      <c r="D52" s="15">
        <v>45840</v>
      </c>
      <c r="E52" s="15">
        <v>45841</v>
      </c>
      <c r="F52" s="15">
        <v>45842</v>
      </c>
      <c r="G52" s="15">
        <v>45843</v>
      </c>
      <c r="H52" s="262">
        <v>30</v>
      </c>
      <c r="I52" s="15">
        <v>45865</v>
      </c>
      <c r="J52" s="15">
        <v>45866</v>
      </c>
      <c r="K52" s="15">
        <v>45867</v>
      </c>
      <c r="L52" s="15">
        <v>45868</v>
      </c>
      <c r="M52" s="15">
        <v>45869</v>
      </c>
      <c r="N52" s="15">
        <v>45870</v>
      </c>
      <c r="O52" s="15">
        <v>45871</v>
      </c>
      <c r="P52" s="262">
        <v>15</v>
      </c>
      <c r="Q52" s="15">
        <v>45900</v>
      </c>
      <c r="R52" s="15">
        <v>45901</v>
      </c>
      <c r="S52" s="15">
        <v>45902</v>
      </c>
      <c r="T52" s="15">
        <v>45903</v>
      </c>
      <c r="U52" s="15">
        <v>45904</v>
      </c>
      <c r="V52" s="15">
        <v>45905</v>
      </c>
      <c r="W52" s="15">
        <v>45906</v>
      </c>
      <c r="X52" s="262">
        <v>30</v>
      </c>
      <c r="Z52" s="74"/>
      <c r="AA52" s="126"/>
      <c r="AB52" s="126"/>
      <c r="AC52" s="126"/>
      <c r="AD52" s="141"/>
      <c r="AE52" s="141"/>
      <c r="AF52" s="141"/>
      <c r="AG52" s="141"/>
      <c r="AH52" s="140"/>
      <c r="AI52" s="140"/>
      <c r="AJ52" s="140"/>
      <c r="AK52" s="74"/>
    </row>
    <row r="53" spans="1:37" ht="11.25" customHeight="1">
      <c r="A53" s="124"/>
      <c r="B53" s="124"/>
      <c r="C53" s="124" t="s">
        <v>14</v>
      </c>
      <c r="D53" s="124" t="s">
        <v>14</v>
      </c>
      <c r="E53" s="124" t="s">
        <v>14</v>
      </c>
      <c r="F53" s="124" t="s">
        <v>14</v>
      </c>
      <c r="G53" s="124" t="s">
        <v>12</v>
      </c>
      <c r="H53" s="262"/>
      <c r="I53" s="124"/>
      <c r="J53" s="124"/>
      <c r="K53" s="124"/>
      <c r="L53" s="124"/>
      <c r="M53" s="124"/>
      <c r="N53" s="124" t="s">
        <v>14</v>
      </c>
      <c r="O53" s="124" t="s">
        <v>14</v>
      </c>
      <c r="P53" s="262"/>
      <c r="Q53" s="124"/>
      <c r="R53" s="124" t="s">
        <v>14</v>
      </c>
      <c r="S53" s="124" t="s">
        <v>14</v>
      </c>
      <c r="T53" s="124" t="s">
        <v>14</v>
      </c>
      <c r="U53" s="124" t="s">
        <v>14</v>
      </c>
      <c r="V53" s="124" t="s">
        <v>12</v>
      </c>
      <c r="W53" s="124" t="s">
        <v>12</v>
      </c>
      <c r="X53" s="262"/>
      <c r="Z53" s="126"/>
      <c r="AA53" s="126"/>
      <c r="AB53" s="126"/>
      <c r="AC53" s="126"/>
      <c r="AD53" s="141"/>
      <c r="AE53" s="141"/>
      <c r="AF53" s="141"/>
      <c r="AG53" s="141"/>
      <c r="AH53" s="142"/>
      <c r="AI53" s="142"/>
      <c r="AJ53" s="142"/>
      <c r="AK53" s="126"/>
    </row>
    <row r="54" spans="1:37" ht="11.25" customHeight="1">
      <c r="A54" s="3">
        <v>0</v>
      </c>
      <c r="B54" s="3">
        <v>0</v>
      </c>
      <c r="C54" s="3">
        <v>7.5</v>
      </c>
      <c r="D54" s="3">
        <v>7.5</v>
      </c>
      <c r="E54" s="3">
        <v>7.5</v>
      </c>
      <c r="F54" s="3">
        <v>7.5</v>
      </c>
      <c r="G54" s="3">
        <v>0</v>
      </c>
      <c r="H54" s="263"/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7.5</v>
      </c>
      <c r="O54" s="3">
        <v>7.5</v>
      </c>
      <c r="P54" s="263"/>
      <c r="Q54" s="3">
        <v>0</v>
      </c>
      <c r="R54" s="3">
        <v>7.5</v>
      </c>
      <c r="S54" s="3">
        <v>7.5</v>
      </c>
      <c r="T54" s="3">
        <v>7.5</v>
      </c>
      <c r="U54" s="3">
        <v>7.5</v>
      </c>
      <c r="V54" s="3">
        <v>0</v>
      </c>
      <c r="W54" s="3">
        <v>0</v>
      </c>
      <c r="X54" s="263"/>
      <c r="Z54" s="126"/>
      <c r="AA54" s="74"/>
      <c r="AB54" s="74"/>
      <c r="AC54" s="74"/>
      <c r="AD54" s="139"/>
      <c r="AE54" s="139"/>
      <c r="AF54" s="139"/>
      <c r="AG54" s="139"/>
      <c r="AH54" s="142"/>
      <c r="AI54" s="142"/>
      <c r="AJ54" s="142"/>
      <c r="AK54" s="126"/>
    </row>
    <row r="55" spans="1:37" s="122" customFormat="1" ht="17.25" customHeight="1">
      <c r="A55" s="15">
        <v>45844</v>
      </c>
      <c r="B55" s="15">
        <v>45845</v>
      </c>
      <c r="C55" s="15">
        <v>45846</v>
      </c>
      <c r="D55" s="15">
        <v>45847</v>
      </c>
      <c r="E55" s="15">
        <v>45848</v>
      </c>
      <c r="F55" s="15">
        <v>45849</v>
      </c>
      <c r="G55" s="15">
        <v>45850</v>
      </c>
      <c r="H55" s="262">
        <v>37.5</v>
      </c>
      <c r="I55" s="15">
        <v>45872</v>
      </c>
      <c r="J55" s="15">
        <v>45873</v>
      </c>
      <c r="K55" s="15">
        <v>45874</v>
      </c>
      <c r="L55" s="15">
        <v>45875</v>
      </c>
      <c r="M55" s="15">
        <v>45876</v>
      </c>
      <c r="N55" s="15">
        <v>45877</v>
      </c>
      <c r="O55" s="15">
        <v>45878</v>
      </c>
      <c r="P55" s="262">
        <v>37.5</v>
      </c>
      <c r="Q55" s="15">
        <v>45907</v>
      </c>
      <c r="R55" s="15">
        <v>45908</v>
      </c>
      <c r="S55" s="15">
        <v>45909</v>
      </c>
      <c r="T55" s="15">
        <v>45910</v>
      </c>
      <c r="U55" s="15">
        <v>45911</v>
      </c>
      <c r="V55" s="15">
        <v>45912</v>
      </c>
      <c r="W55" s="15">
        <v>45913</v>
      </c>
      <c r="X55" s="262">
        <v>37.5</v>
      </c>
      <c r="Z55" s="74"/>
      <c r="AA55" s="126"/>
      <c r="AB55" s="126"/>
      <c r="AC55" s="126"/>
      <c r="AD55" s="141"/>
      <c r="AE55" s="141"/>
      <c r="AF55" s="141"/>
      <c r="AG55" s="141"/>
      <c r="AH55" s="140"/>
      <c r="AI55" s="140"/>
      <c r="AJ55" s="140"/>
      <c r="AK55" s="75"/>
    </row>
    <row r="56" spans="1:37" ht="11.25" customHeight="1">
      <c r="A56" s="124" t="s">
        <v>12</v>
      </c>
      <c r="B56" s="124" t="s">
        <v>14</v>
      </c>
      <c r="C56" s="124" t="s">
        <v>14</v>
      </c>
      <c r="D56" s="124" t="s">
        <v>14</v>
      </c>
      <c r="E56" s="124" t="s">
        <v>14</v>
      </c>
      <c r="F56" s="124" t="s">
        <v>14</v>
      </c>
      <c r="G56" s="124" t="s">
        <v>12</v>
      </c>
      <c r="H56" s="262"/>
      <c r="I56" s="124" t="s">
        <v>12</v>
      </c>
      <c r="J56" s="124" t="s">
        <v>14</v>
      </c>
      <c r="K56" s="124" t="s">
        <v>14</v>
      </c>
      <c r="L56" s="124" t="s">
        <v>14</v>
      </c>
      <c r="M56" s="124" t="s">
        <v>14</v>
      </c>
      <c r="N56" s="124" t="s">
        <v>14</v>
      </c>
      <c r="O56" s="124" t="s">
        <v>12</v>
      </c>
      <c r="P56" s="262"/>
      <c r="Q56" s="124" t="s">
        <v>12</v>
      </c>
      <c r="R56" s="124" t="s">
        <v>14</v>
      </c>
      <c r="S56" s="124" t="s">
        <v>14</v>
      </c>
      <c r="T56" s="124" t="s">
        <v>14</v>
      </c>
      <c r="U56" s="124" t="s">
        <v>14</v>
      </c>
      <c r="V56" s="124" t="s">
        <v>14</v>
      </c>
      <c r="W56" s="124" t="s">
        <v>12</v>
      </c>
      <c r="X56" s="262"/>
      <c r="Z56" s="126"/>
      <c r="AA56" s="126"/>
      <c r="AB56" s="126"/>
      <c r="AC56" s="126"/>
      <c r="AD56" s="141"/>
      <c r="AE56" s="141"/>
      <c r="AF56" s="141"/>
      <c r="AG56" s="141"/>
      <c r="AH56" s="142"/>
      <c r="AI56" s="142"/>
      <c r="AJ56" s="142"/>
      <c r="AK56" s="126"/>
    </row>
    <row r="57" spans="1:37" ht="11.25" customHeight="1">
      <c r="A57" s="3">
        <v>0</v>
      </c>
      <c r="B57" s="3">
        <v>7.5</v>
      </c>
      <c r="C57" s="3">
        <v>7.5</v>
      </c>
      <c r="D57" s="3">
        <v>7.5</v>
      </c>
      <c r="E57" s="3">
        <v>7.5</v>
      </c>
      <c r="F57" s="3">
        <v>7.5</v>
      </c>
      <c r="G57" s="3">
        <v>0</v>
      </c>
      <c r="H57" s="263"/>
      <c r="I57" s="3">
        <v>0</v>
      </c>
      <c r="J57" s="3">
        <v>7.5</v>
      </c>
      <c r="K57" s="3">
        <v>7.5</v>
      </c>
      <c r="L57" s="3">
        <v>7.5</v>
      </c>
      <c r="M57" s="3">
        <v>7.5</v>
      </c>
      <c r="N57" s="3">
        <v>7.5</v>
      </c>
      <c r="O57" s="3">
        <v>0</v>
      </c>
      <c r="P57" s="263"/>
      <c r="Q57" s="3">
        <v>0</v>
      </c>
      <c r="R57" s="3">
        <v>7.5</v>
      </c>
      <c r="S57" s="3">
        <v>7.5</v>
      </c>
      <c r="T57" s="3">
        <v>7.5</v>
      </c>
      <c r="U57" s="3">
        <v>7.5</v>
      </c>
      <c r="V57" s="3">
        <v>7.5</v>
      </c>
      <c r="W57" s="3">
        <v>0</v>
      </c>
      <c r="X57" s="263"/>
      <c r="Z57" s="126"/>
      <c r="AA57" s="74"/>
      <c r="AB57" s="74"/>
      <c r="AC57" s="74"/>
      <c r="AD57" s="139"/>
      <c r="AE57" s="139"/>
      <c r="AF57" s="139"/>
      <c r="AG57" s="139"/>
      <c r="AH57" s="142"/>
      <c r="AI57" s="142"/>
      <c r="AJ57" s="142"/>
      <c r="AK57" s="126"/>
    </row>
    <row r="58" spans="1:37" s="122" customFormat="1" ht="17.25" customHeight="1">
      <c r="A58" s="15">
        <v>45851</v>
      </c>
      <c r="B58" s="15">
        <v>45852</v>
      </c>
      <c r="C58" s="15">
        <v>45853</v>
      </c>
      <c r="D58" s="15">
        <v>45854</v>
      </c>
      <c r="E58" s="15">
        <v>45855</v>
      </c>
      <c r="F58" s="15">
        <v>45856</v>
      </c>
      <c r="G58" s="15">
        <v>45857</v>
      </c>
      <c r="H58" s="262">
        <v>37.5</v>
      </c>
      <c r="I58" s="15">
        <v>45879</v>
      </c>
      <c r="J58" s="15">
        <v>45880</v>
      </c>
      <c r="K58" s="15">
        <v>45881</v>
      </c>
      <c r="L58" s="15">
        <v>45882</v>
      </c>
      <c r="M58" s="15">
        <v>45883</v>
      </c>
      <c r="N58" s="15">
        <v>45884</v>
      </c>
      <c r="O58" s="15">
        <v>45885</v>
      </c>
      <c r="P58" s="262">
        <v>37.5</v>
      </c>
      <c r="Q58" s="15">
        <v>45914</v>
      </c>
      <c r="R58" s="15">
        <v>45915</v>
      </c>
      <c r="S58" s="15">
        <v>45916</v>
      </c>
      <c r="T58" s="15">
        <v>45917</v>
      </c>
      <c r="U58" s="15">
        <v>45918</v>
      </c>
      <c r="V58" s="15">
        <v>45919</v>
      </c>
      <c r="W58" s="15">
        <v>45920</v>
      </c>
      <c r="X58" s="262">
        <v>37.5</v>
      </c>
      <c r="Z58" s="74"/>
      <c r="AA58" s="126"/>
      <c r="AB58" s="126"/>
      <c r="AC58" s="126"/>
      <c r="AD58" s="141"/>
      <c r="AE58" s="141"/>
      <c r="AF58" s="141"/>
      <c r="AG58" s="141"/>
      <c r="AH58" s="140"/>
      <c r="AI58" s="140"/>
      <c r="AJ58" s="140"/>
      <c r="AK58" s="74"/>
    </row>
    <row r="59" spans="1:37" ht="11.25" customHeight="1">
      <c r="A59" s="124" t="s">
        <v>12</v>
      </c>
      <c r="B59" s="124" t="s">
        <v>14</v>
      </c>
      <c r="C59" s="124" t="s">
        <v>14</v>
      </c>
      <c r="D59" s="124" t="s">
        <v>14</v>
      </c>
      <c r="E59" s="124" t="s">
        <v>14</v>
      </c>
      <c r="F59" s="124" t="s">
        <v>14</v>
      </c>
      <c r="G59" s="124" t="s">
        <v>12</v>
      </c>
      <c r="H59" s="262"/>
      <c r="I59" s="124" t="s">
        <v>12</v>
      </c>
      <c r="J59" s="124" t="s">
        <v>14</v>
      </c>
      <c r="K59" s="124" t="s">
        <v>14</v>
      </c>
      <c r="L59" s="124" t="s">
        <v>14</v>
      </c>
      <c r="M59" s="124" t="s">
        <v>14</v>
      </c>
      <c r="N59" s="124" t="s">
        <v>14</v>
      </c>
      <c r="O59" s="124" t="s">
        <v>12</v>
      </c>
      <c r="P59" s="262"/>
      <c r="Q59" s="124" t="s">
        <v>12</v>
      </c>
      <c r="R59" s="124" t="s">
        <v>14</v>
      </c>
      <c r="S59" s="124" t="s">
        <v>14</v>
      </c>
      <c r="T59" s="124" t="s">
        <v>14</v>
      </c>
      <c r="U59" s="124" t="s">
        <v>14</v>
      </c>
      <c r="V59" s="124" t="s">
        <v>14</v>
      </c>
      <c r="W59" s="124" t="s">
        <v>12</v>
      </c>
      <c r="X59" s="262"/>
      <c r="Z59" s="126"/>
      <c r="AA59" s="126"/>
      <c r="AB59" s="126"/>
      <c r="AC59" s="126"/>
      <c r="AD59" s="141"/>
      <c r="AE59" s="141"/>
      <c r="AF59" s="141"/>
      <c r="AG59" s="141"/>
      <c r="AH59" s="142"/>
      <c r="AI59" s="142"/>
      <c r="AJ59" s="142"/>
      <c r="AK59" s="126"/>
    </row>
    <row r="60" spans="1:37" ht="11.25" customHeight="1">
      <c r="A60" s="3">
        <v>0</v>
      </c>
      <c r="B60" s="3">
        <v>7.5</v>
      </c>
      <c r="C60" s="3">
        <v>7.5</v>
      </c>
      <c r="D60" s="3">
        <v>7.5</v>
      </c>
      <c r="E60" s="3">
        <v>7.5</v>
      </c>
      <c r="F60" s="3">
        <v>7.5</v>
      </c>
      <c r="G60" s="3">
        <v>0</v>
      </c>
      <c r="H60" s="263"/>
      <c r="I60" s="3">
        <v>0</v>
      </c>
      <c r="J60" s="3">
        <v>7.5</v>
      </c>
      <c r="K60" s="3">
        <v>7.5</v>
      </c>
      <c r="L60" s="3">
        <v>7.5</v>
      </c>
      <c r="M60" s="3">
        <v>7.5</v>
      </c>
      <c r="N60" s="3">
        <v>7.5</v>
      </c>
      <c r="O60" s="3">
        <v>0</v>
      </c>
      <c r="P60" s="263"/>
      <c r="Q60" s="3">
        <v>0</v>
      </c>
      <c r="R60" s="3">
        <v>7.5</v>
      </c>
      <c r="S60" s="3">
        <v>7.5</v>
      </c>
      <c r="T60" s="3">
        <v>7.5</v>
      </c>
      <c r="U60" s="3">
        <v>7.5</v>
      </c>
      <c r="V60" s="3">
        <v>7.5</v>
      </c>
      <c r="W60" s="3">
        <v>0</v>
      </c>
      <c r="X60" s="263"/>
      <c r="Z60" s="126"/>
      <c r="AA60" s="74"/>
      <c r="AB60" s="74"/>
      <c r="AC60" s="74"/>
      <c r="AD60" s="139"/>
      <c r="AE60" s="139"/>
      <c r="AF60" s="139"/>
      <c r="AG60" s="139"/>
      <c r="AH60" s="142"/>
      <c r="AI60" s="142"/>
      <c r="AJ60" s="142"/>
      <c r="AK60" s="126"/>
    </row>
    <row r="61" spans="1:37" s="122" customFormat="1" ht="17.25" customHeight="1">
      <c r="A61" s="15">
        <v>45858</v>
      </c>
      <c r="B61" s="15">
        <v>45859</v>
      </c>
      <c r="C61" s="15">
        <v>45860</v>
      </c>
      <c r="D61" s="15">
        <v>45861</v>
      </c>
      <c r="E61" s="15">
        <v>45862</v>
      </c>
      <c r="F61" s="15">
        <v>45863</v>
      </c>
      <c r="G61" s="15">
        <v>45864</v>
      </c>
      <c r="H61" s="262">
        <v>37.5</v>
      </c>
      <c r="I61" s="15">
        <v>45886</v>
      </c>
      <c r="J61" s="15">
        <v>45887</v>
      </c>
      <c r="K61" s="15">
        <v>45888</v>
      </c>
      <c r="L61" s="15">
        <v>45889</v>
      </c>
      <c r="M61" s="15">
        <v>45890</v>
      </c>
      <c r="N61" s="15">
        <v>45891</v>
      </c>
      <c r="O61" s="15">
        <v>45892</v>
      </c>
      <c r="P61" s="262">
        <v>37.5</v>
      </c>
      <c r="Q61" s="15">
        <v>45921</v>
      </c>
      <c r="R61" s="15">
        <v>45922</v>
      </c>
      <c r="S61" s="15">
        <v>45923</v>
      </c>
      <c r="T61" s="15">
        <v>45924</v>
      </c>
      <c r="U61" s="15">
        <v>45925</v>
      </c>
      <c r="V61" s="15">
        <v>45926</v>
      </c>
      <c r="W61" s="15">
        <v>45927</v>
      </c>
      <c r="X61" s="262">
        <v>37.5</v>
      </c>
      <c r="Z61" s="74"/>
      <c r="AA61" s="126"/>
      <c r="AB61" s="126"/>
      <c r="AC61" s="126"/>
      <c r="AD61" s="141"/>
      <c r="AE61" s="141"/>
      <c r="AF61" s="141"/>
      <c r="AG61" s="141"/>
      <c r="AH61" s="140"/>
      <c r="AI61" s="140"/>
      <c r="AJ61" s="140"/>
      <c r="AK61" s="74"/>
    </row>
    <row r="62" spans="1:37" ht="11.25" customHeight="1">
      <c r="A62" s="124" t="s">
        <v>12</v>
      </c>
      <c r="B62" s="124" t="s">
        <v>14</v>
      </c>
      <c r="C62" s="124" t="s">
        <v>14</v>
      </c>
      <c r="D62" s="124" t="s">
        <v>14</v>
      </c>
      <c r="E62" s="124" t="s">
        <v>14</v>
      </c>
      <c r="F62" s="124" t="s">
        <v>14</v>
      </c>
      <c r="G62" s="124" t="s">
        <v>12</v>
      </c>
      <c r="H62" s="262"/>
      <c r="I62" s="124" t="s">
        <v>12</v>
      </c>
      <c r="J62" s="124" t="s">
        <v>14</v>
      </c>
      <c r="K62" s="124" t="s">
        <v>14</v>
      </c>
      <c r="L62" s="124" t="s">
        <v>14</v>
      </c>
      <c r="M62" s="124" t="s">
        <v>14</v>
      </c>
      <c r="N62" s="124" t="s">
        <v>14</v>
      </c>
      <c r="O62" s="124" t="s">
        <v>12</v>
      </c>
      <c r="P62" s="262"/>
      <c r="Q62" s="124" t="s">
        <v>12</v>
      </c>
      <c r="R62" s="124" t="s">
        <v>14</v>
      </c>
      <c r="S62" s="124" t="s">
        <v>14</v>
      </c>
      <c r="T62" s="124" t="s">
        <v>14</v>
      </c>
      <c r="U62" s="124" t="s">
        <v>14</v>
      </c>
      <c r="V62" s="124" t="s">
        <v>14</v>
      </c>
      <c r="W62" s="124" t="s">
        <v>12</v>
      </c>
      <c r="X62" s="262"/>
      <c r="Z62" s="126"/>
      <c r="AA62" s="126"/>
      <c r="AB62" s="126"/>
      <c r="AC62" s="126"/>
      <c r="AD62" s="141"/>
      <c r="AE62" s="141"/>
      <c r="AF62" s="141"/>
      <c r="AG62" s="141"/>
      <c r="AH62" s="142"/>
      <c r="AI62" s="142"/>
      <c r="AJ62" s="142"/>
      <c r="AK62" s="126"/>
    </row>
    <row r="63" spans="1:37" ht="11.25" customHeight="1">
      <c r="A63" s="3">
        <v>0</v>
      </c>
      <c r="B63" s="3">
        <v>7.5</v>
      </c>
      <c r="C63" s="3">
        <v>7.5</v>
      </c>
      <c r="D63" s="3">
        <v>7.5</v>
      </c>
      <c r="E63" s="3">
        <v>7.5</v>
      </c>
      <c r="F63" s="3">
        <v>7.5</v>
      </c>
      <c r="G63" s="3">
        <v>0</v>
      </c>
      <c r="H63" s="263"/>
      <c r="I63" s="3">
        <v>0</v>
      </c>
      <c r="J63" s="3">
        <v>7.5</v>
      </c>
      <c r="K63" s="3">
        <v>7.5</v>
      </c>
      <c r="L63" s="3">
        <v>7.5</v>
      </c>
      <c r="M63" s="3">
        <v>7.5</v>
      </c>
      <c r="N63" s="3">
        <v>7.5</v>
      </c>
      <c r="O63" s="3">
        <v>0</v>
      </c>
      <c r="P63" s="263"/>
      <c r="Q63" s="3">
        <v>0</v>
      </c>
      <c r="R63" s="3">
        <v>7.5</v>
      </c>
      <c r="S63" s="3">
        <v>7.5</v>
      </c>
      <c r="T63" s="3">
        <v>7.5</v>
      </c>
      <c r="U63" s="3">
        <v>7.5</v>
      </c>
      <c r="V63" s="3">
        <v>7.5</v>
      </c>
      <c r="W63" s="3">
        <v>0</v>
      </c>
      <c r="X63" s="263"/>
      <c r="Z63" s="126"/>
      <c r="AA63" s="74"/>
      <c r="AB63" s="74"/>
      <c r="AC63" s="74"/>
      <c r="AD63" s="139"/>
      <c r="AE63" s="139"/>
      <c r="AF63" s="139"/>
      <c r="AG63" s="139"/>
      <c r="AH63" s="142"/>
      <c r="AI63" s="142"/>
      <c r="AJ63" s="142"/>
      <c r="AK63" s="126"/>
    </row>
    <row r="64" spans="1:37" s="122" customFormat="1" ht="17.25" customHeight="1">
      <c r="A64" s="15">
        <v>45865</v>
      </c>
      <c r="B64" s="15">
        <v>45866</v>
      </c>
      <c r="C64" s="15">
        <v>45867</v>
      </c>
      <c r="D64" s="15">
        <v>45868</v>
      </c>
      <c r="E64" s="15">
        <v>45869</v>
      </c>
      <c r="F64" s="15">
        <v>45870</v>
      </c>
      <c r="G64" s="15">
        <v>45871</v>
      </c>
      <c r="H64" s="262">
        <v>30</v>
      </c>
      <c r="I64" s="15">
        <v>45893</v>
      </c>
      <c r="J64" s="15">
        <v>45894</v>
      </c>
      <c r="K64" s="15">
        <v>45895</v>
      </c>
      <c r="L64" s="15">
        <v>45896</v>
      </c>
      <c r="M64" s="15">
        <v>45897</v>
      </c>
      <c r="N64" s="15">
        <v>45898</v>
      </c>
      <c r="O64" s="15">
        <v>45899</v>
      </c>
      <c r="P64" s="262">
        <v>37.5</v>
      </c>
      <c r="Q64" s="15">
        <v>45928</v>
      </c>
      <c r="R64" s="15">
        <v>45929</v>
      </c>
      <c r="S64" s="15">
        <v>45930</v>
      </c>
      <c r="T64" s="15">
        <v>45931</v>
      </c>
      <c r="U64" s="15">
        <v>45932</v>
      </c>
      <c r="V64" s="15">
        <v>45933</v>
      </c>
      <c r="W64" s="15">
        <v>45934</v>
      </c>
      <c r="X64" s="262">
        <v>22.5</v>
      </c>
      <c r="Z64" s="74"/>
      <c r="AA64" s="126"/>
      <c r="AB64" s="126"/>
      <c r="AC64" s="126"/>
      <c r="AD64" s="141"/>
      <c r="AE64" s="141"/>
      <c r="AF64" s="141"/>
      <c r="AG64" s="141"/>
      <c r="AH64" s="140"/>
      <c r="AI64" s="140"/>
      <c r="AJ64" s="140"/>
      <c r="AK64" s="74"/>
    </row>
    <row r="65" spans="1:46" ht="11.25" customHeight="1">
      <c r="A65" s="124" t="s">
        <v>12</v>
      </c>
      <c r="B65" s="124" t="s">
        <v>14</v>
      </c>
      <c r="C65" s="124" t="s">
        <v>14</v>
      </c>
      <c r="D65" s="124" t="s">
        <v>14</v>
      </c>
      <c r="E65" s="124" t="s">
        <v>14</v>
      </c>
      <c r="F65" s="124"/>
      <c r="G65" s="124"/>
      <c r="H65" s="262"/>
      <c r="I65" s="124" t="s">
        <v>12</v>
      </c>
      <c r="J65" s="124" t="s">
        <v>14</v>
      </c>
      <c r="K65" s="124" t="s">
        <v>14</v>
      </c>
      <c r="L65" s="124" t="s">
        <v>14</v>
      </c>
      <c r="M65" s="124" t="s">
        <v>14</v>
      </c>
      <c r="N65" s="124" t="s">
        <v>14</v>
      </c>
      <c r="O65" s="124" t="s">
        <v>12</v>
      </c>
      <c r="P65" s="262"/>
      <c r="Q65" s="124" t="s">
        <v>12</v>
      </c>
      <c r="R65" s="124" t="s">
        <v>14</v>
      </c>
      <c r="S65" s="124" t="s">
        <v>14</v>
      </c>
      <c r="T65" s="124" t="s">
        <v>14</v>
      </c>
      <c r="U65" s="124"/>
      <c r="V65" s="124"/>
      <c r="W65" s="124"/>
      <c r="X65" s="262"/>
      <c r="Z65" s="126"/>
      <c r="AA65" s="126"/>
      <c r="AB65" s="126"/>
      <c r="AC65" s="126"/>
      <c r="AD65" s="141"/>
      <c r="AE65" s="141"/>
      <c r="AF65" s="141"/>
      <c r="AG65" s="141"/>
      <c r="AH65" s="142"/>
      <c r="AI65" s="142"/>
      <c r="AJ65" s="142"/>
      <c r="AK65" s="126"/>
    </row>
    <row r="66" spans="1:46" ht="11.25" customHeight="1">
      <c r="A66" s="3">
        <v>0</v>
      </c>
      <c r="B66" s="3">
        <v>7.5</v>
      </c>
      <c r="C66" s="3">
        <v>7.5</v>
      </c>
      <c r="D66" s="3">
        <v>7.5</v>
      </c>
      <c r="E66" s="3">
        <v>7.5</v>
      </c>
      <c r="F66" s="3">
        <v>0</v>
      </c>
      <c r="G66" s="3">
        <v>0</v>
      </c>
      <c r="H66" s="263"/>
      <c r="I66" s="3">
        <v>0</v>
      </c>
      <c r="J66" s="3">
        <v>7.5</v>
      </c>
      <c r="K66" s="3">
        <v>7.5</v>
      </c>
      <c r="L66" s="3">
        <v>7.5</v>
      </c>
      <c r="M66" s="3">
        <v>7.5</v>
      </c>
      <c r="N66" s="3">
        <v>7.5</v>
      </c>
      <c r="O66" s="3">
        <v>0</v>
      </c>
      <c r="P66" s="263"/>
      <c r="Q66" s="3">
        <v>0</v>
      </c>
      <c r="R66" s="3">
        <v>7.5</v>
      </c>
      <c r="S66" s="3">
        <v>7.5</v>
      </c>
      <c r="T66" s="3">
        <v>7.5</v>
      </c>
      <c r="U66" s="3">
        <v>0</v>
      </c>
      <c r="V66" s="3">
        <v>0</v>
      </c>
      <c r="W66" s="3">
        <v>0</v>
      </c>
      <c r="X66" s="263"/>
      <c r="Z66" s="126"/>
      <c r="AA66" s="145"/>
      <c r="AB66" s="145"/>
      <c r="AC66" s="145"/>
      <c r="AD66" s="146"/>
      <c r="AE66" s="146"/>
      <c r="AF66" s="141"/>
      <c r="AG66" s="141"/>
      <c r="AH66" s="142"/>
      <c r="AI66" s="142"/>
      <c r="AJ66" s="142"/>
      <c r="AK66" s="126"/>
    </row>
    <row r="67" spans="1:46" s="122" customFormat="1" ht="17.25" customHeight="1">
      <c r="A67" s="15">
        <v>45872</v>
      </c>
      <c r="B67" s="15">
        <v>45873</v>
      </c>
      <c r="C67" s="15">
        <v>45874</v>
      </c>
      <c r="D67" s="15">
        <v>45875</v>
      </c>
      <c r="E67" s="15">
        <v>45876</v>
      </c>
      <c r="F67" s="15">
        <v>45877</v>
      </c>
      <c r="G67" s="15">
        <v>45878</v>
      </c>
      <c r="H67" s="262">
        <v>0</v>
      </c>
      <c r="I67" s="15">
        <v>45900</v>
      </c>
      <c r="J67" s="15">
        <v>45901</v>
      </c>
      <c r="K67" s="15">
        <v>45902</v>
      </c>
      <c r="L67" s="15">
        <v>45903</v>
      </c>
      <c r="M67" s="15">
        <v>45904</v>
      </c>
      <c r="N67" s="15">
        <v>45905</v>
      </c>
      <c r="O67" s="15">
        <v>45906</v>
      </c>
      <c r="P67" s="262">
        <v>0</v>
      </c>
      <c r="Q67" s="15">
        <v>45935</v>
      </c>
      <c r="R67" s="15">
        <v>45936</v>
      </c>
      <c r="S67" s="15">
        <v>45937</v>
      </c>
      <c r="T67" s="15">
        <v>45938</v>
      </c>
      <c r="U67" s="15">
        <v>45939</v>
      </c>
      <c r="V67" s="15">
        <v>45940</v>
      </c>
      <c r="W67" s="15">
        <v>45941</v>
      </c>
      <c r="X67" s="262">
        <v>0</v>
      </c>
      <c r="Y67" s="100"/>
      <c r="Z67" s="126"/>
      <c r="AA67" s="145"/>
      <c r="AB67" s="145"/>
      <c r="AC67" s="145"/>
      <c r="AD67" s="146"/>
      <c r="AE67" s="146"/>
      <c r="AF67" s="146"/>
      <c r="AG67" s="146"/>
      <c r="AH67" s="147"/>
      <c r="AI67" s="147"/>
      <c r="AJ67" s="147"/>
      <c r="AK67" s="126"/>
    </row>
    <row r="68" spans="1:46" ht="11.25" customHeight="1">
      <c r="A68" s="124"/>
      <c r="B68" s="124"/>
      <c r="C68" s="124"/>
      <c r="D68" s="124"/>
      <c r="E68" s="124"/>
      <c r="F68" s="124"/>
      <c r="G68" s="124"/>
      <c r="H68" s="262"/>
      <c r="I68" s="124" t="s">
        <v>12</v>
      </c>
      <c r="J68" s="124"/>
      <c r="K68" s="124"/>
      <c r="L68" s="124"/>
      <c r="M68" s="124"/>
      <c r="N68" s="124"/>
      <c r="O68" s="124"/>
      <c r="P68" s="262"/>
      <c r="Q68" s="124"/>
      <c r="R68" s="124"/>
      <c r="S68" s="124"/>
      <c r="T68" s="124"/>
      <c r="U68" s="124"/>
      <c r="V68" s="124"/>
      <c r="W68" s="124"/>
      <c r="X68" s="262"/>
      <c r="Z68" s="145"/>
      <c r="AA68" s="73"/>
      <c r="AB68" s="73"/>
      <c r="AC68" s="73"/>
      <c r="AD68" s="73"/>
      <c r="AE68" s="73"/>
      <c r="AF68" s="73"/>
      <c r="AG68" s="73"/>
      <c r="AH68" s="150"/>
      <c r="AI68" s="150"/>
      <c r="AJ68" s="150"/>
      <c r="AK68" s="126"/>
    </row>
    <row r="69" spans="1:46" ht="11.25" customHeight="1">
      <c r="A69" s="3">
        <v>0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263"/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263"/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263"/>
      <c r="Z69" s="73"/>
      <c r="AH69" s="73"/>
      <c r="AI69" s="73"/>
      <c r="AJ69" s="73"/>
      <c r="AK69" s="73"/>
    </row>
    <row r="70" spans="1:46" ht="13.5" customHeight="1">
      <c r="A70" s="293"/>
      <c r="B70" s="294"/>
      <c r="C70" s="294"/>
      <c r="D70" s="294"/>
      <c r="E70" s="294"/>
      <c r="F70" s="294"/>
      <c r="G70" s="295"/>
      <c r="H70" s="129">
        <v>172.5</v>
      </c>
      <c r="I70" s="293"/>
      <c r="J70" s="294"/>
      <c r="K70" s="294"/>
      <c r="L70" s="294"/>
      <c r="M70" s="294"/>
      <c r="N70" s="294"/>
      <c r="O70" s="295"/>
      <c r="P70" s="129">
        <v>165</v>
      </c>
      <c r="Q70" s="293"/>
      <c r="R70" s="294"/>
      <c r="S70" s="294"/>
      <c r="T70" s="294"/>
      <c r="U70" s="294"/>
      <c r="V70" s="294"/>
      <c r="W70" s="295"/>
      <c r="X70" s="129">
        <v>165</v>
      </c>
    </row>
    <row r="71" spans="1:46">
      <c r="A71" s="130"/>
      <c r="B71" s="130"/>
      <c r="C71" s="130"/>
      <c r="D71" s="130"/>
      <c r="E71" s="130"/>
      <c r="F71" s="130"/>
      <c r="G71" s="131" t="s">
        <v>82</v>
      </c>
      <c r="H71" s="132" t="s">
        <v>86</v>
      </c>
      <c r="I71" s="133"/>
      <c r="J71" s="133"/>
      <c r="K71" s="133"/>
      <c r="L71" s="133"/>
      <c r="M71" s="133"/>
      <c r="N71" s="133"/>
      <c r="O71" s="131" t="s">
        <v>82</v>
      </c>
      <c r="P71" s="132" t="s">
        <v>86</v>
      </c>
      <c r="Q71" s="133"/>
      <c r="R71" s="133"/>
      <c r="S71" s="133"/>
      <c r="T71" s="133"/>
      <c r="U71" s="133"/>
      <c r="V71" s="133"/>
      <c r="W71" s="131" t="s">
        <v>82</v>
      </c>
      <c r="X71" s="132" t="s">
        <v>86</v>
      </c>
      <c r="AL71" s="126"/>
      <c r="AM71" s="126"/>
      <c r="AN71" s="126"/>
      <c r="AO71" s="128"/>
      <c r="AP71" s="128"/>
      <c r="AQ71" s="128"/>
      <c r="AR71" s="134"/>
      <c r="AS71" s="134"/>
      <c r="AT71" s="134"/>
    </row>
    <row r="72" spans="1:46" ht="13.5" customHeight="1">
      <c r="A72" s="72"/>
      <c r="B72" s="72"/>
      <c r="C72" s="72"/>
      <c r="D72" s="72"/>
      <c r="E72" s="72"/>
      <c r="F72" s="72"/>
      <c r="G72" s="72"/>
      <c r="H72" s="33"/>
      <c r="I72" s="33"/>
      <c r="J72" s="33"/>
      <c r="K72" s="33"/>
      <c r="L72" s="33"/>
      <c r="M72" s="33"/>
      <c r="N72" s="33"/>
      <c r="O72" s="33"/>
      <c r="P72" s="33"/>
      <c r="Q72" s="1"/>
      <c r="R72" s="2"/>
      <c r="S72" s="2"/>
      <c r="T72" s="2"/>
      <c r="U72" s="2"/>
      <c r="V72" s="2"/>
      <c r="W72" s="2"/>
      <c r="AL72" s="126"/>
      <c r="AM72" s="128"/>
    </row>
    <row r="73" spans="1:46" ht="13.5" customHeight="1">
      <c r="A73" s="102">
        <v>10</v>
      </c>
      <c r="B73" s="244" t="s">
        <v>16</v>
      </c>
      <c r="C73" s="244"/>
      <c r="D73" s="108"/>
      <c r="E73" s="104">
        <v>45931</v>
      </c>
      <c r="F73" s="105" t="s">
        <v>76</v>
      </c>
      <c r="G73" s="106">
        <v>45961</v>
      </c>
      <c r="H73" s="242" t="s">
        <v>0</v>
      </c>
      <c r="I73" s="107">
        <v>11</v>
      </c>
      <c r="J73" s="244" t="s">
        <v>16</v>
      </c>
      <c r="K73" s="244"/>
      <c r="L73" s="108"/>
      <c r="M73" s="104">
        <v>45962</v>
      </c>
      <c r="N73" s="105" t="s">
        <v>76</v>
      </c>
      <c r="O73" s="106">
        <v>45991</v>
      </c>
      <c r="P73" s="242" t="s">
        <v>0</v>
      </c>
      <c r="Q73" s="107">
        <v>12</v>
      </c>
      <c r="R73" s="244" t="s">
        <v>16</v>
      </c>
      <c r="S73" s="244"/>
      <c r="T73" s="108"/>
      <c r="U73" s="104">
        <v>45992</v>
      </c>
      <c r="V73" s="105" t="s">
        <v>76</v>
      </c>
      <c r="W73" s="106">
        <v>46022</v>
      </c>
      <c r="X73" s="245" t="s">
        <v>0</v>
      </c>
      <c r="AL73" s="33"/>
      <c r="AM73" s="125"/>
    </row>
    <row r="74" spans="1:46">
      <c r="A74" s="135" t="s">
        <v>19</v>
      </c>
      <c r="B74" s="136" t="s">
        <v>20</v>
      </c>
      <c r="C74" s="136" t="s">
        <v>21</v>
      </c>
      <c r="D74" s="137" t="s">
        <v>2</v>
      </c>
      <c r="E74" s="136" t="s">
        <v>3</v>
      </c>
      <c r="F74" s="115" t="s">
        <v>4</v>
      </c>
      <c r="G74" s="137" t="s">
        <v>5</v>
      </c>
      <c r="H74" s="296"/>
      <c r="I74" s="113" t="s">
        <v>19</v>
      </c>
      <c r="J74" s="114" t="s">
        <v>20</v>
      </c>
      <c r="K74" s="114" t="s">
        <v>21</v>
      </c>
      <c r="L74" s="114" t="s">
        <v>2</v>
      </c>
      <c r="M74" s="114" t="s">
        <v>3</v>
      </c>
      <c r="N74" s="114" t="s">
        <v>4</v>
      </c>
      <c r="O74" s="115" t="s">
        <v>5</v>
      </c>
      <c r="P74" s="296"/>
      <c r="Q74" s="113" t="s">
        <v>19</v>
      </c>
      <c r="R74" s="114" t="s">
        <v>20</v>
      </c>
      <c r="S74" s="114" t="s">
        <v>21</v>
      </c>
      <c r="T74" s="114" t="s">
        <v>2</v>
      </c>
      <c r="U74" s="114" t="s">
        <v>3</v>
      </c>
      <c r="V74" s="114" t="s">
        <v>4</v>
      </c>
      <c r="W74" s="116" t="s">
        <v>5</v>
      </c>
      <c r="X74" s="297"/>
      <c r="AN74" s="121"/>
    </row>
    <row r="75" spans="1:46" s="122" customFormat="1" ht="17.25" customHeight="1">
      <c r="A75" s="15">
        <v>45928</v>
      </c>
      <c r="B75" s="15">
        <v>45929</v>
      </c>
      <c r="C75" s="15">
        <v>45930</v>
      </c>
      <c r="D75" s="15">
        <v>45931</v>
      </c>
      <c r="E75" s="15">
        <v>45932</v>
      </c>
      <c r="F75" s="15">
        <v>45933</v>
      </c>
      <c r="G75" s="15">
        <v>45934</v>
      </c>
      <c r="H75" s="262">
        <v>22.5</v>
      </c>
      <c r="I75" s="15">
        <v>45956</v>
      </c>
      <c r="J75" s="15">
        <v>45957</v>
      </c>
      <c r="K75" s="15">
        <v>45958</v>
      </c>
      <c r="L75" s="15">
        <v>45959</v>
      </c>
      <c r="M75" s="15">
        <v>45960</v>
      </c>
      <c r="N75" s="15">
        <v>45961</v>
      </c>
      <c r="O75" s="15">
        <v>45962</v>
      </c>
      <c r="P75" s="262">
        <v>0</v>
      </c>
      <c r="Q75" s="15">
        <v>45991</v>
      </c>
      <c r="R75" s="15">
        <v>45992</v>
      </c>
      <c r="S75" s="15">
        <v>45993</v>
      </c>
      <c r="T75" s="15">
        <v>45994</v>
      </c>
      <c r="U75" s="15">
        <v>45995</v>
      </c>
      <c r="V75" s="15">
        <v>45996</v>
      </c>
      <c r="W75" s="15">
        <v>45997</v>
      </c>
      <c r="X75" s="262">
        <v>0</v>
      </c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N75" s="123"/>
    </row>
    <row r="76" spans="1:46" ht="11.25" customHeight="1">
      <c r="A76" s="124"/>
      <c r="B76" s="124"/>
      <c r="C76" s="124"/>
      <c r="D76" s="124" t="s">
        <v>14</v>
      </c>
      <c r="E76" s="124" t="s">
        <v>14</v>
      </c>
      <c r="F76" s="124" t="s">
        <v>14</v>
      </c>
      <c r="G76" s="124" t="s">
        <v>12</v>
      </c>
      <c r="H76" s="262"/>
      <c r="I76" s="124"/>
      <c r="J76" s="124"/>
      <c r="K76" s="124"/>
      <c r="L76" s="124"/>
      <c r="M76" s="124"/>
      <c r="N76" s="124"/>
      <c r="O76" s="124" t="s">
        <v>12</v>
      </c>
      <c r="P76" s="262"/>
      <c r="Q76" s="124"/>
      <c r="R76" s="124"/>
      <c r="S76" s="124"/>
      <c r="T76" s="124"/>
      <c r="U76" s="124"/>
      <c r="V76" s="124"/>
      <c r="W76" s="124" t="s">
        <v>12</v>
      </c>
      <c r="X76" s="262"/>
      <c r="AL76" s="151"/>
      <c r="AM76" s="151"/>
    </row>
    <row r="77" spans="1:46" ht="11.25" customHeight="1">
      <c r="A77" s="3">
        <v>0</v>
      </c>
      <c r="B77" s="3">
        <v>0</v>
      </c>
      <c r="C77" s="3">
        <v>0</v>
      </c>
      <c r="D77" s="3">
        <v>7.5</v>
      </c>
      <c r="E77" s="3">
        <v>7.5</v>
      </c>
      <c r="F77" s="3">
        <v>7.5</v>
      </c>
      <c r="G77" s="3">
        <v>0</v>
      </c>
      <c r="H77" s="263"/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263"/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263"/>
      <c r="AL77" s="151"/>
      <c r="AM77" s="151"/>
    </row>
    <row r="78" spans="1:46" s="122" customFormat="1" ht="17.25" customHeight="1">
      <c r="A78" s="15">
        <v>45935</v>
      </c>
      <c r="B78" s="15">
        <v>45936</v>
      </c>
      <c r="C78" s="15">
        <v>45937</v>
      </c>
      <c r="D78" s="15">
        <v>45938</v>
      </c>
      <c r="E78" s="15">
        <v>45939</v>
      </c>
      <c r="F78" s="15">
        <v>45940</v>
      </c>
      <c r="G78" s="15">
        <v>45941</v>
      </c>
      <c r="H78" s="262">
        <v>37.5</v>
      </c>
      <c r="I78" s="15">
        <v>45963</v>
      </c>
      <c r="J78" s="15">
        <v>45964</v>
      </c>
      <c r="K78" s="15">
        <v>45965</v>
      </c>
      <c r="L78" s="15">
        <v>45966</v>
      </c>
      <c r="M78" s="15">
        <v>45967</v>
      </c>
      <c r="N78" s="15">
        <v>45968</v>
      </c>
      <c r="O78" s="15">
        <v>45969</v>
      </c>
      <c r="P78" s="262">
        <v>37.5</v>
      </c>
      <c r="Q78" s="15">
        <v>45998</v>
      </c>
      <c r="R78" s="15">
        <v>45999</v>
      </c>
      <c r="S78" s="15">
        <v>46000</v>
      </c>
      <c r="T78" s="15">
        <v>46001</v>
      </c>
      <c r="U78" s="15">
        <v>46002</v>
      </c>
      <c r="V78" s="15">
        <v>46003</v>
      </c>
      <c r="W78" s="15">
        <v>46004</v>
      </c>
      <c r="X78" s="262">
        <v>45</v>
      </c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52"/>
      <c r="AM78" s="152"/>
    </row>
    <row r="79" spans="1:46" ht="11.25" customHeight="1">
      <c r="A79" s="124" t="s">
        <v>12</v>
      </c>
      <c r="B79" s="124" t="s">
        <v>14</v>
      </c>
      <c r="C79" s="124" t="s">
        <v>14</v>
      </c>
      <c r="D79" s="124" t="s">
        <v>14</v>
      </c>
      <c r="E79" s="124" t="s">
        <v>14</v>
      </c>
      <c r="F79" s="124" t="s">
        <v>14</v>
      </c>
      <c r="G79" s="124" t="s">
        <v>12</v>
      </c>
      <c r="H79" s="262"/>
      <c r="I79" s="124" t="s">
        <v>12</v>
      </c>
      <c r="J79" s="124" t="s">
        <v>14</v>
      </c>
      <c r="K79" s="124" t="s">
        <v>14</v>
      </c>
      <c r="L79" s="124" t="s">
        <v>14</v>
      </c>
      <c r="M79" s="124" t="s">
        <v>14</v>
      </c>
      <c r="N79" s="124" t="s">
        <v>14</v>
      </c>
      <c r="O79" s="124" t="s">
        <v>12</v>
      </c>
      <c r="P79" s="262"/>
      <c r="Q79" s="124" t="s">
        <v>12</v>
      </c>
      <c r="R79" s="124" t="s">
        <v>14</v>
      </c>
      <c r="S79" s="124" t="s">
        <v>14</v>
      </c>
      <c r="T79" s="124" t="s">
        <v>14</v>
      </c>
      <c r="U79" s="124" t="s">
        <v>14</v>
      </c>
      <c r="V79" s="124" t="s">
        <v>14</v>
      </c>
      <c r="W79" s="124" t="s">
        <v>14</v>
      </c>
      <c r="X79" s="262"/>
      <c r="AL79" s="151"/>
      <c r="AM79" s="151"/>
    </row>
    <row r="80" spans="1:46" ht="11.25" customHeight="1">
      <c r="A80" s="3">
        <v>0</v>
      </c>
      <c r="B80" s="3">
        <v>7.5</v>
      </c>
      <c r="C80" s="3">
        <v>7.5</v>
      </c>
      <c r="D80" s="3">
        <v>7.5</v>
      </c>
      <c r="E80" s="3">
        <v>7.5</v>
      </c>
      <c r="F80" s="3">
        <v>7.5</v>
      </c>
      <c r="G80" s="3">
        <v>0</v>
      </c>
      <c r="H80" s="263"/>
      <c r="I80" s="3">
        <v>0</v>
      </c>
      <c r="J80" s="3">
        <v>7.5</v>
      </c>
      <c r="K80" s="3">
        <v>7.5</v>
      </c>
      <c r="L80" s="3">
        <v>7.5</v>
      </c>
      <c r="M80" s="3">
        <v>7.5</v>
      </c>
      <c r="N80" s="3">
        <v>7.5</v>
      </c>
      <c r="O80" s="3">
        <v>0</v>
      </c>
      <c r="P80" s="263"/>
      <c r="Q80" s="3">
        <v>0</v>
      </c>
      <c r="R80" s="3">
        <v>7.5</v>
      </c>
      <c r="S80" s="3">
        <v>7.5</v>
      </c>
      <c r="T80" s="3">
        <v>7.5</v>
      </c>
      <c r="U80" s="3">
        <v>7.5</v>
      </c>
      <c r="V80" s="3">
        <v>7.5</v>
      </c>
      <c r="W80" s="3">
        <v>7.5</v>
      </c>
      <c r="X80" s="263"/>
      <c r="AL80" s="151"/>
      <c r="AM80" s="151"/>
    </row>
    <row r="81" spans="1:46" s="122" customFormat="1" ht="17.25" customHeight="1">
      <c r="A81" s="15">
        <v>45942</v>
      </c>
      <c r="B81" s="15">
        <v>45943</v>
      </c>
      <c r="C81" s="15">
        <v>45944</v>
      </c>
      <c r="D81" s="15">
        <v>45945</v>
      </c>
      <c r="E81" s="15">
        <v>45946</v>
      </c>
      <c r="F81" s="15">
        <v>45947</v>
      </c>
      <c r="G81" s="15">
        <v>45948</v>
      </c>
      <c r="H81" s="262">
        <v>37.5</v>
      </c>
      <c r="I81" s="15">
        <v>45970</v>
      </c>
      <c r="J81" s="15">
        <v>45971</v>
      </c>
      <c r="K81" s="15">
        <v>45972</v>
      </c>
      <c r="L81" s="15">
        <v>45973</v>
      </c>
      <c r="M81" s="15">
        <v>45974</v>
      </c>
      <c r="N81" s="15">
        <v>45975</v>
      </c>
      <c r="O81" s="15">
        <v>45976</v>
      </c>
      <c r="P81" s="262">
        <v>37.5</v>
      </c>
      <c r="Q81" s="15">
        <v>46005</v>
      </c>
      <c r="R81" s="15">
        <v>46006</v>
      </c>
      <c r="S81" s="15">
        <v>46007</v>
      </c>
      <c r="T81" s="15">
        <v>46008</v>
      </c>
      <c r="U81" s="15">
        <v>46009</v>
      </c>
      <c r="V81" s="15">
        <v>46010</v>
      </c>
      <c r="W81" s="15">
        <v>46011</v>
      </c>
      <c r="X81" s="262">
        <v>37.5</v>
      </c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52"/>
      <c r="AM81" s="152"/>
    </row>
    <row r="82" spans="1:46" ht="11.25" customHeight="1">
      <c r="A82" s="124" t="s">
        <v>12</v>
      </c>
      <c r="B82" s="124" t="s">
        <v>14</v>
      </c>
      <c r="C82" s="124" t="s">
        <v>14</v>
      </c>
      <c r="D82" s="124" t="s">
        <v>14</v>
      </c>
      <c r="E82" s="124" t="s">
        <v>14</v>
      </c>
      <c r="F82" s="124" t="s">
        <v>14</v>
      </c>
      <c r="G82" s="124" t="s">
        <v>12</v>
      </c>
      <c r="H82" s="262"/>
      <c r="I82" s="124" t="s">
        <v>12</v>
      </c>
      <c r="J82" s="124" t="s">
        <v>14</v>
      </c>
      <c r="K82" s="124" t="s">
        <v>14</v>
      </c>
      <c r="L82" s="124" t="s">
        <v>14</v>
      </c>
      <c r="M82" s="124" t="s">
        <v>14</v>
      </c>
      <c r="N82" s="124" t="s">
        <v>14</v>
      </c>
      <c r="O82" s="124" t="s">
        <v>12</v>
      </c>
      <c r="P82" s="262"/>
      <c r="Q82" s="124" t="s">
        <v>12</v>
      </c>
      <c r="R82" s="124" t="s">
        <v>14</v>
      </c>
      <c r="S82" s="124" t="s">
        <v>14</v>
      </c>
      <c r="T82" s="124" t="s">
        <v>14</v>
      </c>
      <c r="U82" s="124" t="s">
        <v>14</v>
      </c>
      <c r="V82" s="124" t="s">
        <v>14</v>
      </c>
      <c r="W82" s="124" t="s">
        <v>12</v>
      </c>
      <c r="X82" s="262"/>
      <c r="AL82" s="151"/>
      <c r="AM82" s="151"/>
    </row>
    <row r="83" spans="1:46" ht="11.25" customHeight="1">
      <c r="A83" s="3">
        <v>0</v>
      </c>
      <c r="B83" s="3">
        <v>7.5</v>
      </c>
      <c r="C83" s="3">
        <v>7.5</v>
      </c>
      <c r="D83" s="3">
        <v>7.5</v>
      </c>
      <c r="E83" s="3">
        <v>7.5</v>
      </c>
      <c r="F83" s="3">
        <v>7.5</v>
      </c>
      <c r="G83" s="3">
        <v>0</v>
      </c>
      <c r="H83" s="263"/>
      <c r="I83" s="3">
        <v>0</v>
      </c>
      <c r="J83" s="3">
        <v>7.5</v>
      </c>
      <c r="K83" s="3">
        <v>7.5</v>
      </c>
      <c r="L83" s="3">
        <v>7.5</v>
      </c>
      <c r="M83" s="3">
        <v>7.5</v>
      </c>
      <c r="N83" s="3">
        <v>7.5</v>
      </c>
      <c r="O83" s="3">
        <v>0</v>
      </c>
      <c r="P83" s="263"/>
      <c r="Q83" s="3">
        <v>0</v>
      </c>
      <c r="R83" s="3">
        <v>7.5</v>
      </c>
      <c r="S83" s="3">
        <v>7.5</v>
      </c>
      <c r="T83" s="3">
        <v>7.5</v>
      </c>
      <c r="U83" s="3">
        <v>7.5</v>
      </c>
      <c r="V83" s="3">
        <v>7.5</v>
      </c>
      <c r="W83" s="3">
        <v>0</v>
      </c>
      <c r="X83" s="263"/>
      <c r="AL83" s="151"/>
      <c r="AM83" s="151"/>
    </row>
    <row r="84" spans="1:46" s="122" customFormat="1" ht="17.25" customHeight="1">
      <c r="A84" s="15">
        <v>45949</v>
      </c>
      <c r="B84" s="15">
        <v>45950</v>
      </c>
      <c r="C84" s="15">
        <v>45951</v>
      </c>
      <c r="D84" s="15">
        <v>45952</v>
      </c>
      <c r="E84" s="15">
        <v>45953</v>
      </c>
      <c r="F84" s="15">
        <v>45954</v>
      </c>
      <c r="G84" s="15">
        <v>45955</v>
      </c>
      <c r="H84" s="262">
        <v>37.5</v>
      </c>
      <c r="I84" s="15">
        <v>45977</v>
      </c>
      <c r="J84" s="15">
        <v>45978</v>
      </c>
      <c r="K84" s="15">
        <v>45979</v>
      </c>
      <c r="L84" s="15">
        <v>45980</v>
      </c>
      <c r="M84" s="15">
        <v>45981</v>
      </c>
      <c r="N84" s="15">
        <v>45982</v>
      </c>
      <c r="O84" s="15">
        <v>45983</v>
      </c>
      <c r="P84" s="262">
        <v>45</v>
      </c>
      <c r="Q84" s="15">
        <v>46012</v>
      </c>
      <c r="R84" s="15">
        <v>46013</v>
      </c>
      <c r="S84" s="15">
        <v>46014</v>
      </c>
      <c r="T84" s="15">
        <v>46015</v>
      </c>
      <c r="U84" s="15">
        <v>46016</v>
      </c>
      <c r="V84" s="15">
        <v>46017</v>
      </c>
      <c r="W84" s="15">
        <v>46018</v>
      </c>
      <c r="X84" s="262">
        <v>37.5</v>
      </c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52"/>
      <c r="AM84" s="152"/>
      <c r="AN84" s="6"/>
      <c r="AO84" s="52"/>
      <c r="AP84" s="52"/>
      <c r="AQ84" s="52"/>
      <c r="AR84" s="52"/>
    </row>
    <row r="85" spans="1:46" ht="11.25" customHeight="1">
      <c r="A85" s="124" t="s">
        <v>12</v>
      </c>
      <c r="B85" s="124" t="s">
        <v>14</v>
      </c>
      <c r="C85" s="124" t="s">
        <v>14</v>
      </c>
      <c r="D85" s="124" t="s">
        <v>14</v>
      </c>
      <c r="E85" s="124" t="s">
        <v>14</v>
      </c>
      <c r="F85" s="124" t="s">
        <v>14</v>
      </c>
      <c r="G85" s="124" t="s">
        <v>12</v>
      </c>
      <c r="H85" s="262"/>
      <c r="I85" s="124" t="s">
        <v>12</v>
      </c>
      <c r="J85" s="124" t="s">
        <v>14</v>
      </c>
      <c r="K85" s="124" t="s">
        <v>14</v>
      </c>
      <c r="L85" s="124" t="s">
        <v>14</v>
      </c>
      <c r="M85" s="124" t="s">
        <v>14</v>
      </c>
      <c r="N85" s="124" t="s">
        <v>14</v>
      </c>
      <c r="O85" s="124" t="s">
        <v>14</v>
      </c>
      <c r="P85" s="262"/>
      <c r="Q85" s="124" t="s">
        <v>12</v>
      </c>
      <c r="R85" s="124" t="s">
        <v>14</v>
      </c>
      <c r="S85" s="124" t="s">
        <v>14</v>
      </c>
      <c r="T85" s="124" t="s">
        <v>14</v>
      </c>
      <c r="U85" s="124" t="s">
        <v>14</v>
      </c>
      <c r="V85" s="124" t="s">
        <v>14</v>
      </c>
      <c r="W85" s="124" t="s">
        <v>12</v>
      </c>
      <c r="X85" s="262"/>
      <c r="AL85" s="151"/>
      <c r="AM85" s="151"/>
    </row>
    <row r="86" spans="1:46" ht="11.25" customHeight="1">
      <c r="A86" s="3">
        <v>0</v>
      </c>
      <c r="B86" s="3">
        <v>7.5</v>
      </c>
      <c r="C86" s="3">
        <v>7.5</v>
      </c>
      <c r="D86" s="3">
        <v>7.5</v>
      </c>
      <c r="E86" s="3">
        <v>7.5</v>
      </c>
      <c r="F86" s="3">
        <v>7.5</v>
      </c>
      <c r="G86" s="3">
        <v>0</v>
      </c>
      <c r="H86" s="263"/>
      <c r="I86" s="3">
        <v>0</v>
      </c>
      <c r="J86" s="3">
        <v>7.5</v>
      </c>
      <c r="K86" s="3">
        <v>7.5</v>
      </c>
      <c r="L86" s="3">
        <v>7.5</v>
      </c>
      <c r="M86" s="3">
        <v>7.5</v>
      </c>
      <c r="N86" s="3">
        <v>7.5</v>
      </c>
      <c r="O86" s="3">
        <v>7.5</v>
      </c>
      <c r="P86" s="263"/>
      <c r="Q86" s="3">
        <v>0</v>
      </c>
      <c r="R86" s="3">
        <v>7.5</v>
      </c>
      <c r="S86" s="3">
        <v>7.5</v>
      </c>
      <c r="T86" s="3">
        <v>7.5</v>
      </c>
      <c r="U86" s="3">
        <v>7.5</v>
      </c>
      <c r="V86" s="3">
        <v>7.5</v>
      </c>
      <c r="W86" s="3">
        <v>0</v>
      </c>
      <c r="X86" s="263"/>
      <c r="AL86" s="151"/>
      <c r="AM86" s="151"/>
      <c r="AN86" s="284"/>
      <c r="AO86" s="284"/>
      <c r="AP86" s="285"/>
      <c r="AQ86" s="285"/>
      <c r="AR86" s="285"/>
    </row>
    <row r="87" spans="1:46" s="122" customFormat="1" ht="17.25" customHeight="1">
      <c r="A87" s="15">
        <v>45956</v>
      </c>
      <c r="B87" s="15">
        <v>45957</v>
      </c>
      <c r="C87" s="15">
        <v>45958</v>
      </c>
      <c r="D87" s="15">
        <v>45959</v>
      </c>
      <c r="E87" s="15">
        <v>45960</v>
      </c>
      <c r="F87" s="15">
        <v>45961</v>
      </c>
      <c r="G87" s="15">
        <v>45962</v>
      </c>
      <c r="H87" s="262">
        <v>37.5</v>
      </c>
      <c r="I87" s="15">
        <v>45984</v>
      </c>
      <c r="J87" s="15">
        <v>45985</v>
      </c>
      <c r="K87" s="15">
        <v>45986</v>
      </c>
      <c r="L87" s="15">
        <v>45987</v>
      </c>
      <c r="M87" s="15">
        <v>45988</v>
      </c>
      <c r="N87" s="15">
        <v>45989</v>
      </c>
      <c r="O87" s="15">
        <v>45990</v>
      </c>
      <c r="P87" s="262">
        <v>37.5</v>
      </c>
      <c r="Q87" s="15">
        <v>46019</v>
      </c>
      <c r="R87" s="15">
        <v>46020</v>
      </c>
      <c r="S87" s="15">
        <v>46021</v>
      </c>
      <c r="T87" s="15">
        <v>46022</v>
      </c>
      <c r="U87" s="15">
        <v>46023</v>
      </c>
      <c r="V87" s="15">
        <v>46024</v>
      </c>
      <c r="W87" s="15">
        <v>46025</v>
      </c>
      <c r="X87" s="262">
        <v>22.5</v>
      </c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52"/>
      <c r="AM87" s="152"/>
      <c r="AN87" s="6"/>
      <c r="AO87" s="52"/>
      <c r="AP87" s="52"/>
      <c r="AQ87" s="52"/>
      <c r="AR87" s="52"/>
    </row>
    <row r="88" spans="1:46" ht="11.25" customHeight="1">
      <c r="A88" s="124" t="s">
        <v>12</v>
      </c>
      <c r="B88" s="124" t="s">
        <v>14</v>
      </c>
      <c r="C88" s="124" t="s">
        <v>14</v>
      </c>
      <c r="D88" s="124" t="s">
        <v>14</v>
      </c>
      <c r="E88" s="124" t="s">
        <v>14</v>
      </c>
      <c r="F88" s="124" t="s">
        <v>14</v>
      </c>
      <c r="G88" s="124"/>
      <c r="H88" s="262"/>
      <c r="I88" s="124" t="s">
        <v>12</v>
      </c>
      <c r="J88" s="124" t="s">
        <v>14</v>
      </c>
      <c r="K88" s="124" t="s">
        <v>14</v>
      </c>
      <c r="L88" s="124" t="s">
        <v>14</v>
      </c>
      <c r="M88" s="124" t="s">
        <v>14</v>
      </c>
      <c r="N88" s="124" t="s">
        <v>14</v>
      </c>
      <c r="O88" s="124" t="s">
        <v>12</v>
      </c>
      <c r="P88" s="262"/>
      <c r="Q88" s="124" t="s">
        <v>12</v>
      </c>
      <c r="R88" s="124" t="s">
        <v>12</v>
      </c>
      <c r="S88" s="124" t="s">
        <v>12</v>
      </c>
      <c r="T88" s="124" t="s">
        <v>12</v>
      </c>
      <c r="U88" s="124" t="s">
        <v>14</v>
      </c>
      <c r="V88" s="124" t="s">
        <v>14</v>
      </c>
      <c r="W88" s="124" t="s">
        <v>14</v>
      </c>
      <c r="X88" s="262"/>
      <c r="AL88" s="151"/>
      <c r="AM88" s="151"/>
    </row>
    <row r="89" spans="1:46" ht="11.25" customHeight="1">
      <c r="A89" s="3">
        <v>0</v>
      </c>
      <c r="B89" s="3">
        <v>7.5</v>
      </c>
      <c r="C89" s="3">
        <v>7.5</v>
      </c>
      <c r="D89" s="3">
        <v>7.5</v>
      </c>
      <c r="E89" s="3">
        <v>7.5</v>
      </c>
      <c r="F89" s="3">
        <v>7.5</v>
      </c>
      <c r="G89" s="3">
        <v>0</v>
      </c>
      <c r="H89" s="263"/>
      <c r="I89" s="3">
        <v>0</v>
      </c>
      <c r="J89" s="3">
        <v>7.5</v>
      </c>
      <c r="K89" s="3">
        <v>7.5</v>
      </c>
      <c r="L89" s="3">
        <v>7.5</v>
      </c>
      <c r="M89" s="3">
        <v>7.5</v>
      </c>
      <c r="N89" s="3">
        <v>7.5</v>
      </c>
      <c r="O89" s="3">
        <v>0</v>
      </c>
      <c r="P89" s="263"/>
      <c r="Q89" s="3">
        <v>0</v>
      </c>
      <c r="R89" s="3">
        <v>0</v>
      </c>
      <c r="S89" s="3">
        <v>0</v>
      </c>
      <c r="T89" s="3">
        <v>0</v>
      </c>
      <c r="U89" s="3">
        <v>7.5</v>
      </c>
      <c r="V89" s="3">
        <v>7.5</v>
      </c>
      <c r="W89" s="3">
        <v>7.5</v>
      </c>
      <c r="X89" s="263"/>
      <c r="AL89" s="151"/>
      <c r="AM89" s="151"/>
      <c r="AN89" s="284"/>
      <c r="AO89" s="284"/>
      <c r="AP89" s="285"/>
      <c r="AQ89" s="285"/>
      <c r="AR89" s="285"/>
    </row>
    <row r="90" spans="1:46" s="122" customFormat="1" ht="17.25" customHeight="1">
      <c r="A90" s="15">
        <v>45963</v>
      </c>
      <c r="B90" s="15">
        <v>45964</v>
      </c>
      <c r="C90" s="15">
        <v>45965</v>
      </c>
      <c r="D90" s="15">
        <v>45966</v>
      </c>
      <c r="E90" s="15">
        <v>45967</v>
      </c>
      <c r="F90" s="15">
        <v>45968</v>
      </c>
      <c r="G90" s="15">
        <v>45969</v>
      </c>
      <c r="H90" s="262">
        <v>0</v>
      </c>
      <c r="I90" s="15">
        <v>45991</v>
      </c>
      <c r="J90" s="15">
        <v>45992</v>
      </c>
      <c r="K90" s="15">
        <v>45993</v>
      </c>
      <c r="L90" s="15">
        <v>45994</v>
      </c>
      <c r="M90" s="15">
        <v>45995</v>
      </c>
      <c r="N90" s="15">
        <v>45996</v>
      </c>
      <c r="O90" s="15">
        <v>45997</v>
      </c>
      <c r="P90" s="262">
        <v>0</v>
      </c>
      <c r="Q90" s="15">
        <v>46026</v>
      </c>
      <c r="R90" s="15">
        <v>46027</v>
      </c>
      <c r="S90" s="15">
        <v>46028</v>
      </c>
      <c r="T90" s="15">
        <v>46029</v>
      </c>
      <c r="U90" s="15">
        <v>46030</v>
      </c>
      <c r="V90" s="15">
        <v>46031</v>
      </c>
      <c r="W90" s="15">
        <v>46032</v>
      </c>
      <c r="X90" s="262">
        <v>0</v>
      </c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52"/>
      <c r="AM90" s="152"/>
      <c r="AN90" s="288"/>
      <c r="AO90" s="288"/>
      <c r="AP90" s="289"/>
      <c r="AQ90" s="289"/>
      <c r="AR90" s="289"/>
    </row>
    <row r="91" spans="1:46" ht="11.25" customHeight="1">
      <c r="A91" s="124"/>
      <c r="B91" s="124"/>
      <c r="C91" s="124"/>
      <c r="D91" s="124"/>
      <c r="E91" s="124"/>
      <c r="F91" s="124"/>
      <c r="G91" s="124"/>
      <c r="H91" s="262"/>
      <c r="I91" s="124" t="s">
        <v>12</v>
      </c>
      <c r="J91" s="124"/>
      <c r="K91" s="124"/>
      <c r="L91" s="124"/>
      <c r="M91" s="124"/>
      <c r="N91" s="124"/>
      <c r="O91" s="124"/>
      <c r="P91" s="262"/>
      <c r="Q91" s="124" t="s">
        <v>12</v>
      </c>
      <c r="R91" s="124"/>
      <c r="S91" s="124"/>
      <c r="T91" s="124"/>
      <c r="U91" s="124"/>
      <c r="V91" s="124"/>
      <c r="W91" s="124"/>
      <c r="X91" s="262"/>
      <c r="AL91" s="151"/>
      <c r="AM91" s="151"/>
    </row>
    <row r="92" spans="1:46" ht="11.25" customHeight="1">
      <c r="A92" s="3">
        <v>0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262"/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262"/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262"/>
      <c r="AL92" s="151"/>
      <c r="AM92" s="151"/>
      <c r="AN92" s="287"/>
      <c r="AO92" s="287"/>
      <c r="AP92" s="286"/>
      <c r="AQ92" s="286"/>
      <c r="AR92" s="286"/>
    </row>
    <row r="93" spans="1:46">
      <c r="A93" s="130"/>
      <c r="B93" s="130"/>
      <c r="C93" s="130"/>
      <c r="D93" s="130"/>
      <c r="E93" s="130"/>
      <c r="F93" s="130"/>
      <c r="G93" s="131" t="s">
        <v>82</v>
      </c>
      <c r="H93" s="132" t="s">
        <v>86</v>
      </c>
      <c r="I93" s="133"/>
      <c r="J93" s="133"/>
      <c r="K93" s="133"/>
      <c r="L93" s="133"/>
      <c r="M93" s="133"/>
      <c r="N93" s="133"/>
      <c r="O93" s="131" t="s">
        <v>82</v>
      </c>
      <c r="P93" s="132" t="s">
        <v>86</v>
      </c>
      <c r="Q93" s="133"/>
      <c r="R93" s="133"/>
      <c r="S93" s="133"/>
      <c r="T93" s="133"/>
      <c r="U93" s="133"/>
      <c r="V93" s="133"/>
      <c r="W93" s="131" t="s">
        <v>82</v>
      </c>
      <c r="X93" s="132" t="s">
        <v>86</v>
      </c>
      <c r="AL93" s="126"/>
      <c r="AM93" s="126"/>
      <c r="AN93" s="126"/>
      <c r="AO93" s="128"/>
      <c r="AP93" s="128"/>
      <c r="AQ93" s="128"/>
      <c r="AR93" s="134"/>
      <c r="AS93" s="134"/>
      <c r="AT93" s="134"/>
    </row>
    <row r="94" spans="1:46">
      <c r="A94" s="293"/>
      <c r="B94" s="294"/>
      <c r="C94" s="294"/>
      <c r="D94" s="294"/>
      <c r="E94" s="294"/>
      <c r="F94" s="294"/>
      <c r="G94" s="295"/>
      <c r="H94" s="129">
        <v>172.5</v>
      </c>
      <c r="I94" s="293"/>
      <c r="J94" s="294"/>
      <c r="K94" s="294"/>
      <c r="L94" s="294"/>
      <c r="M94" s="294"/>
      <c r="N94" s="294"/>
      <c r="O94" s="295"/>
      <c r="P94" s="129">
        <v>157.5</v>
      </c>
      <c r="Q94" s="293"/>
      <c r="R94" s="294"/>
      <c r="S94" s="294"/>
      <c r="T94" s="294"/>
      <c r="U94" s="294"/>
      <c r="V94" s="294"/>
      <c r="W94" s="295"/>
      <c r="X94" s="129">
        <v>142.5</v>
      </c>
      <c r="AL94" s="151"/>
      <c r="AM94" s="151"/>
      <c r="AN94" s="287"/>
      <c r="AO94" s="287"/>
      <c r="AP94" s="286"/>
      <c r="AQ94" s="286"/>
      <c r="AR94" s="286"/>
    </row>
  </sheetData>
  <sheetProtection formatCells="0"/>
  <mergeCells count="212">
    <mergeCell ref="AK34:AK36"/>
    <mergeCell ref="AK37:AK39"/>
    <mergeCell ref="AK40:AK42"/>
    <mergeCell ref="AK43:AK45"/>
    <mergeCell ref="AK6:AK8"/>
    <mergeCell ref="AK9:AK11"/>
    <mergeCell ref="AK12:AK14"/>
    <mergeCell ref="AK15:AK17"/>
    <mergeCell ref="AK18:AK20"/>
    <mergeCell ref="AK21:AK23"/>
    <mergeCell ref="AK24:AK27"/>
    <mergeCell ref="AK28:AK30"/>
    <mergeCell ref="AK31:AK33"/>
    <mergeCell ref="A94:G94"/>
    <mergeCell ref="I94:O94"/>
    <mergeCell ref="Q94:W94"/>
    <mergeCell ref="AN94:AO94"/>
    <mergeCell ref="AP94:AR94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7:H69"/>
    <mergeCell ref="P67:P69"/>
    <mergeCell ref="X67:X69"/>
    <mergeCell ref="H64:H66"/>
    <mergeCell ref="P64:P66"/>
    <mergeCell ref="X64:X66"/>
    <mergeCell ref="H58:H60"/>
    <mergeCell ref="P58:P60"/>
    <mergeCell ref="X58:X60"/>
    <mergeCell ref="H61:H63"/>
    <mergeCell ref="P61:P63"/>
    <mergeCell ref="X61:X63"/>
    <mergeCell ref="AB40:AC42"/>
    <mergeCell ref="AD40:AE42"/>
    <mergeCell ref="AF40:AG42"/>
    <mergeCell ref="X50:X51"/>
    <mergeCell ref="H52:H54"/>
    <mergeCell ref="P52:P54"/>
    <mergeCell ref="X52:X54"/>
    <mergeCell ref="H55:H57"/>
    <mergeCell ref="P55:P57"/>
    <mergeCell ref="X55:X57"/>
    <mergeCell ref="P44:P46"/>
    <mergeCell ref="X44:X46"/>
    <mergeCell ref="AF37:AG39"/>
    <mergeCell ref="AH37:AJ39"/>
    <mergeCell ref="H38:H40"/>
    <mergeCell ref="A47:G47"/>
    <mergeCell ref="I47:O47"/>
    <mergeCell ref="Q47:W47"/>
    <mergeCell ref="B50:C50"/>
    <mergeCell ref="H50:H51"/>
    <mergeCell ref="J50:K50"/>
    <mergeCell ref="P50:P51"/>
    <mergeCell ref="R50:S50"/>
    <mergeCell ref="AH40:AJ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H44:H46"/>
    <mergeCell ref="P38:P40"/>
    <mergeCell ref="X38:X40"/>
    <mergeCell ref="Z40:AA42"/>
    <mergeCell ref="AF28:AG30"/>
    <mergeCell ref="AH28:AJ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H35:H37"/>
    <mergeCell ref="P35:P37"/>
    <mergeCell ref="X35:X37"/>
    <mergeCell ref="Z37:AA39"/>
    <mergeCell ref="AB37:AC39"/>
    <mergeCell ref="AD37:AE39"/>
    <mergeCell ref="AN26:AO26"/>
    <mergeCell ref="AP26:AR26"/>
    <mergeCell ref="AN21:AO21"/>
    <mergeCell ref="AP21:AR21"/>
    <mergeCell ref="AN23:AO23"/>
    <mergeCell ref="AP23:AR23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AF24:AG27"/>
    <mergeCell ref="AH24:AJ27"/>
    <mergeCell ref="AN24:AO24"/>
    <mergeCell ref="Z28:AA30"/>
    <mergeCell ref="AB28:AC30"/>
    <mergeCell ref="AD28:AE30"/>
    <mergeCell ref="H21:H23"/>
    <mergeCell ref="P21:P23"/>
    <mergeCell ref="X21:X23"/>
    <mergeCell ref="Z21:AA23"/>
    <mergeCell ref="AB21:AC23"/>
    <mergeCell ref="AD21:AE23"/>
    <mergeCell ref="AF21:AG23"/>
    <mergeCell ref="AH21:AJ23"/>
    <mergeCell ref="AP24:AR24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N20:AO20"/>
    <mergeCell ref="AP20:AR20"/>
    <mergeCell ref="AF12:AG14"/>
    <mergeCell ref="AH12:AJ14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H12:H14"/>
    <mergeCell ref="P12:P14"/>
    <mergeCell ref="X12:X14"/>
    <mergeCell ref="Z12:AA14"/>
    <mergeCell ref="AB12:AC14"/>
    <mergeCell ref="AD12:AE14"/>
    <mergeCell ref="AF6:AG8"/>
    <mergeCell ref="AH6:AJ8"/>
    <mergeCell ref="H9:H11"/>
    <mergeCell ref="P9:P11"/>
    <mergeCell ref="X9:X11"/>
    <mergeCell ref="Z9:AA11"/>
    <mergeCell ref="AB9:AC11"/>
    <mergeCell ref="AD9:AE11"/>
    <mergeCell ref="AF9:AG11"/>
    <mergeCell ref="AH9:AJ11"/>
    <mergeCell ref="H6:H8"/>
    <mergeCell ref="P6:P8"/>
    <mergeCell ref="X6:X8"/>
    <mergeCell ref="Z6:AA8"/>
    <mergeCell ref="AB6:AC8"/>
    <mergeCell ref="AD6:AE8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A6:G6 I6:O6 Q6:W6 A29:G29 Q75:W75 I75:O75 A75:G75 Q52:W52 I52:O52 A52:G52 I29:O29 Q29:W29">
    <cfRule type="expression" dxfId="222" priority="17">
      <formula>DAY(A6)&gt;7</formula>
    </cfRule>
  </conditionalFormatting>
  <conditionalFormatting sqref="A18:G18 A21:G21 I18:O18 I21:O21 Q18:W18 Q21:W21 A41:G41 A44:G44 Q87:W87 Q90:W90 I87:O87 I90:O90 A87:G87 A90:G90 Q64:W64 Q67:W67 I64:O64 I67:O67 A64:G64 A67:G67 I41:O41 I44:O44 Q41:W41 Q44:W44">
    <cfRule type="expression" dxfId="221" priority="16">
      <formula>DAY(A18)&lt;=14</formula>
    </cfRule>
  </conditionalFormatting>
  <conditionalFormatting sqref="AL50:XFD70 A49:XFD49 AL72:XFD92 AA67:AG67 AH50:AK66 AA50:AG65 A94:X94 Y68:Z68 AL94:XFD94 AH68:AK68 Y50:Z66 A3:XFD24 A26:XFD47 A50:X70 A72:X92">
    <cfRule type="cellIs" dxfId="220" priority="13" operator="equal">
      <formula>0</formula>
    </cfRule>
  </conditionalFormatting>
  <dataValidations count="1">
    <dataValidation type="list" allowBlank="1" showInputMessage="1" showErrorMessage="1" sqref="Q91:W91 I91:O91 Q85:W85 I30:O30 I16:O16 A22:G22 A10:G10 A16:G16 I10:O10 I79:O79 Q82:W82 I22:O22 A59:G59 A19:G19 I13:O13 Q7:W7 Q22:W22 Q16:W16 Q10:W10 A7:G7 I19:O19 Q13:W13 Q19:W19 A45:G45 A39:G39 I7:O7 A13:G13 A30:G30 A33:G33 I45:O45 A42:G42 I36:O36 Q36:W36 I33:O33 I42:O42 Q45:W45 Q39:W39 Q33:W33 I68:O68 Q42:W42 I39:O39 A68:G68 A62:G62 A36:G36 A56:G56 Q65:W65 I53:O53 I59:O59 I56:O56 I65:O65 A65:G65 I62:O62 Q59:W59 Q68:W68 Q56:W56 A82:G82 Q30:W30 Q62:W62 Q53:W53 A91:G91 Q88:W88 A53:G53 A88:G88 I76:O76 A85:G85 A79:G79 Q79:W79 I85:O85 I82:O82 Q76:W76 I88:O88 A76:G76" xr:uid="{13C422E3-7FA1-478D-95F9-12F6EC7680DF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0D3260BE-910A-4B51-8D0E-0D85FA16942A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5" operator="containsText" id="{647B2F37-3027-4AB9-9A3B-18BB8B4081F0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I94:O94 A4:G24 I27:O47 Q73:W92 I73:O92 I4:O24 Q4:W24 A27:G46 Q27:W47 A50:G70 I50:O70 Q50:W70 A73:G92</xm:sqref>
        </x14:conditionalFormatting>
        <x14:conditionalFormatting xmlns:xm="http://schemas.microsoft.com/office/excel/2006/main">
          <x14:cfRule type="containsText" priority="7" operator="containsText" id="{8C2D6B41-20C1-4569-97D7-D40A8ADB364B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8" operator="containsText" id="{86EF7A1F-419F-47C6-8539-284D930BB9BE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5" operator="containsText" id="{B1D5BA76-AE7C-43B5-A0FB-484612DF5B85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" operator="containsText" id="{7013CA93-AB44-4BB4-A68F-7BA9013B384B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3" operator="containsText" id="{72CE1D88-C4C1-4671-8136-78021F09703D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4" operator="containsText" id="{16CEB043-D0AA-4319-9195-F523B69E99A5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1" operator="containsText" id="{6D3C1E41-D47B-422B-BC92-DB42B09B0FA9}">
            <xm:f>NOT(ISERROR(SEARCH($AP$7,A93)))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2" operator="containsText" id="{4CCACA4D-335A-47C9-B032-9A9124CCD8CE}">
            <xm:f>NOT(ISERROR(SEARCH($AP$6,A93)))</xm:f>
            <xm:f>$AP$6</xm:f>
            <x14:dxf>
              <font>
                <b/>
                <i val="0"/>
                <color rgb="FFFF0000"/>
              </font>
            </x14:dxf>
          </x14:cfRule>
          <xm:sqref>A93:G93 I93:O93 Q93:W93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0878-850F-406B-8433-61D6BDED21E5}">
  <sheetPr>
    <tabColor theme="9" tint="0.39997558519241921"/>
    <pageSetUpPr fitToPage="1"/>
  </sheetPr>
  <dimension ref="A1:AT94"/>
  <sheetViews>
    <sheetView tabSelected="1" view="pageBreakPreview" zoomScale="85" zoomScaleNormal="85" zoomScaleSheetLayoutView="85" workbookViewId="0">
      <selection activeCell="B1" sqref="B1:D1"/>
    </sheetView>
  </sheetViews>
  <sheetFormatPr defaultRowHeight="13.5"/>
  <cols>
    <col min="1" max="7" width="5.125" style="23" customWidth="1"/>
    <col min="8" max="8" width="6.25" style="23" customWidth="1"/>
    <col min="9" max="15" width="5.125" style="23" customWidth="1"/>
    <col min="16" max="16" width="6.25" style="23" customWidth="1"/>
    <col min="17" max="23" width="5.125" style="23" customWidth="1"/>
    <col min="24" max="24" width="6.25" style="23" customWidth="1"/>
    <col min="25" max="25" width="4.625" style="23" customWidth="1"/>
    <col min="26" max="35" width="5" style="23" customWidth="1"/>
    <col min="36" max="36" width="7.5" style="23" bestFit="1" customWidth="1"/>
    <col min="37" max="37" width="14.5" style="23" customWidth="1"/>
    <col min="38" max="38" width="7" style="23" customWidth="1"/>
    <col min="39" max="44" width="5" style="23" customWidth="1"/>
    <col min="45" max="16384" width="9" style="23"/>
  </cols>
  <sheetData>
    <row r="1" spans="1:44" ht="25.5" customHeight="1">
      <c r="A1" s="21" t="s">
        <v>22</v>
      </c>
      <c r="B1" s="324"/>
      <c r="C1" s="324"/>
      <c r="D1" s="324"/>
      <c r="E1" s="325" t="s">
        <v>15</v>
      </c>
      <c r="F1" s="325"/>
      <c r="G1" s="325"/>
      <c r="H1" s="79"/>
      <c r="I1" s="22" t="s">
        <v>75</v>
      </c>
      <c r="K1" s="24"/>
      <c r="L1" s="25"/>
      <c r="M1" s="26" t="s">
        <v>18</v>
      </c>
      <c r="N1" s="27"/>
      <c r="O1" s="27"/>
      <c r="P1" s="27"/>
      <c r="Q1" s="28"/>
    </row>
    <row r="2" spans="1:44" ht="39.75" customHeight="1">
      <c r="A2" s="326" t="s">
        <v>88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</row>
    <row r="3" spans="1:44" ht="14.25">
      <c r="A3" s="30" t="s">
        <v>78</v>
      </c>
      <c r="G3" s="90" t="s">
        <v>79</v>
      </c>
      <c r="H3" s="91"/>
    </row>
    <row r="4" spans="1:44" ht="13.5" customHeight="1">
      <c r="A4" s="198" t="str">
        <f>IF(AND($B$1&lt;&gt;"",$H$1&lt;&gt;""),MONTH(DATE($B$1,$H$1,1)),"")</f>
        <v/>
      </c>
      <c r="B4" s="328" t="s">
        <v>16</v>
      </c>
      <c r="C4" s="328"/>
      <c r="D4" s="199"/>
      <c r="E4" s="200" t="str">
        <f>IF($B$1="","",(DATE($B$1,$A$4,1)-DAY(DATE($B$1,$A$4,1))+1))</f>
        <v/>
      </c>
      <c r="F4" s="201" t="s">
        <v>76</v>
      </c>
      <c r="G4" s="202" t="str">
        <f>IF($B$1="","",EOMONTH(DATE($B$1,A4,1),0))</f>
        <v/>
      </c>
      <c r="H4" s="329" t="s">
        <v>0</v>
      </c>
      <c r="I4" s="209" t="str">
        <f>IF(AND($B$1&lt;&gt;"",$H$1&lt;&gt;""),MONTH(DATE($B$1,$H$1+1,1)),"")</f>
        <v/>
      </c>
      <c r="J4" s="328" t="s">
        <v>16</v>
      </c>
      <c r="K4" s="328"/>
      <c r="L4" s="210"/>
      <c r="M4" s="200" t="str">
        <f>IF($B$1="","",(DATE($B$1,$I$4,1)-DAY(DATE($B$1,$I$4,1))+1))</f>
        <v/>
      </c>
      <c r="N4" s="201" t="s">
        <v>76</v>
      </c>
      <c r="O4" s="202" t="str">
        <f>IF($B$1="","",EOMONTH(DATE($B$1,I4,1),0))</f>
        <v/>
      </c>
      <c r="P4" s="329" t="s">
        <v>0</v>
      </c>
      <c r="Q4" s="209" t="str">
        <f>IF(AND($B$1&lt;&gt;"",$H$1&lt;&gt;""),MONTH(DATE($B$1,$H$1+2,1)),"")</f>
        <v/>
      </c>
      <c r="R4" s="328" t="s">
        <v>16</v>
      </c>
      <c r="S4" s="328"/>
      <c r="T4" s="210"/>
      <c r="U4" s="200" t="str">
        <f>IF($B$1="","",(DATE($B$1,$Q$4,1)-DAY(DATE($B$1,$Q$4,1))+1))</f>
        <v/>
      </c>
      <c r="V4" s="201" t="s">
        <v>76</v>
      </c>
      <c r="W4" s="202" t="str">
        <f>IF($B$1="","",EOMONTH(DATE($B$1,Q4,1),0))</f>
        <v/>
      </c>
      <c r="X4" s="331" t="s">
        <v>0</v>
      </c>
      <c r="Z4" s="219" t="s">
        <v>1</v>
      </c>
      <c r="AA4" s="217"/>
      <c r="AB4" s="217"/>
      <c r="AC4" s="220"/>
      <c r="AD4" s="217"/>
      <c r="AE4" s="220"/>
      <c r="AF4" s="217"/>
      <c r="AG4" s="221"/>
      <c r="AH4" s="216"/>
      <c r="AI4" s="216"/>
      <c r="AJ4" s="216"/>
      <c r="AK4" s="218"/>
    </row>
    <row r="5" spans="1:44">
      <c r="A5" s="203" t="s">
        <v>19</v>
      </c>
      <c r="B5" s="204" t="s">
        <v>20</v>
      </c>
      <c r="C5" s="204" t="s">
        <v>21</v>
      </c>
      <c r="D5" s="205" t="s">
        <v>2</v>
      </c>
      <c r="E5" s="204" t="s">
        <v>3</v>
      </c>
      <c r="F5" s="206" t="s">
        <v>4</v>
      </c>
      <c r="G5" s="205" t="s">
        <v>5</v>
      </c>
      <c r="H5" s="330"/>
      <c r="I5" s="211" t="s">
        <v>19</v>
      </c>
      <c r="J5" s="212" t="s">
        <v>20</v>
      </c>
      <c r="K5" s="212" t="s">
        <v>21</v>
      </c>
      <c r="L5" s="212" t="s">
        <v>2</v>
      </c>
      <c r="M5" s="212" t="s">
        <v>3</v>
      </c>
      <c r="N5" s="212" t="s">
        <v>4</v>
      </c>
      <c r="O5" s="206" t="s">
        <v>5</v>
      </c>
      <c r="P5" s="330"/>
      <c r="Q5" s="211" t="s">
        <v>19</v>
      </c>
      <c r="R5" s="212" t="s">
        <v>20</v>
      </c>
      <c r="S5" s="212" t="s">
        <v>21</v>
      </c>
      <c r="T5" s="212" t="s">
        <v>2</v>
      </c>
      <c r="U5" s="212" t="s">
        <v>3</v>
      </c>
      <c r="V5" s="212" t="s">
        <v>4</v>
      </c>
      <c r="W5" s="213" t="s">
        <v>5</v>
      </c>
      <c r="X5" s="332"/>
      <c r="Z5" s="222" t="s">
        <v>6</v>
      </c>
      <c r="AA5" s="223"/>
      <c r="AB5" s="222" t="s">
        <v>7</v>
      </c>
      <c r="AC5" s="223"/>
      <c r="AD5" s="222" t="s">
        <v>8</v>
      </c>
      <c r="AE5" s="223"/>
      <c r="AF5" s="222" t="s">
        <v>9</v>
      </c>
      <c r="AG5" s="223"/>
      <c r="AH5" s="222" t="s">
        <v>10</v>
      </c>
      <c r="AI5" s="223"/>
      <c r="AJ5" s="224"/>
      <c r="AK5" s="225" t="s">
        <v>87</v>
      </c>
      <c r="AN5" s="165"/>
    </row>
    <row r="6" spans="1:44" s="166" customFormat="1" ht="17.25" customHeight="1">
      <c r="A6" s="207" t="str">
        <f>IF($B$1="","",DATE($B$1,$H$1,1)-WEEKDAY(DATE($B$1,$H$1,1))+1)</f>
        <v/>
      </c>
      <c r="B6" s="208" t="str">
        <f>IF($B$1="","",A6+1)</f>
        <v/>
      </c>
      <c r="C6" s="208" t="str">
        <f>IF($B$1="","",B6+1)</f>
        <v/>
      </c>
      <c r="D6" s="208" t="str">
        <f t="shared" ref="D6:G6" si="0">IF($B$1="","",C6+1)</f>
        <v/>
      </c>
      <c r="E6" s="208" t="str">
        <f t="shared" si="0"/>
        <v/>
      </c>
      <c r="F6" s="208" t="str">
        <f t="shared" si="0"/>
        <v/>
      </c>
      <c r="G6" s="208" t="str">
        <f t="shared" si="0"/>
        <v/>
      </c>
      <c r="H6" s="351">
        <f>SUM(A8:G8)</f>
        <v>0</v>
      </c>
      <c r="I6" s="207" t="str">
        <f>IF($B$1="","",DATE($B$1,$H$1+1,1)-WEEKDAY(DATE($B$1,$H$1+1,1))+1)</f>
        <v/>
      </c>
      <c r="J6" s="208" t="str">
        <f>IF($B$1="","",I6+1)</f>
        <v/>
      </c>
      <c r="K6" s="208" t="str">
        <f t="shared" ref="K6:O6" si="1">IF($B$1="","",J6+1)</f>
        <v/>
      </c>
      <c r="L6" s="208" t="str">
        <f t="shared" si="1"/>
        <v/>
      </c>
      <c r="M6" s="208" t="str">
        <f t="shared" si="1"/>
        <v/>
      </c>
      <c r="N6" s="208" t="str">
        <f t="shared" si="1"/>
        <v/>
      </c>
      <c r="O6" s="208" t="str">
        <f t="shared" si="1"/>
        <v/>
      </c>
      <c r="P6" s="351">
        <f>SUM(I8:O8)</f>
        <v>0</v>
      </c>
      <c r="Q6" s="207" t="str">
        <f>IF($B$1="","",DATE($B$1,$H$1+2,1)-WEEKDAY(DATE($B$1,$H$1+2,1))+1)</f>
        <v/>
      </c>
      <c r="R6" s="208" t="str">
        <f>IF($B$1="","",Q6+1)</f>
        <v/>
      </c>
      <c r="S6" s="208" t="str">
        <f t="shared" ref="S6:W6" si="2">IF($B$1="","",R6+1)</f>
        <v/>
      </c>
      <c r="T6" s="208" t="str">
        <f t="shared" si="2"/>
        <v/>
      </c>
      <c r="U6" s="208" t="str">
        <f t="shared" si="2"/>
        <v/>
      </c>
      <c r="V6" s="208" t="str">
        <f t="shared" si="2"/>
        <v/>
      </c>
      <c r="W6" s="208" t="str">
        <f t="shared" si="2"/>
        <v/>
      </c>
      <c r="X6" s="351">
        <f>SUM(Q8:W8)</f>
        <v>0</v>
      </c>
      <c r="Z6" s="353" t="str">
        <f>$A$4</f>
        <v/>
      </c>
      <c r="AA6" s="354"/>
      <c r="AB6" s="359" t="str">
        <f>IF($B$1="","",DAY(EOMONTH(DATE($B$1,A4,1),0)))</f>
        <v/>
      </c>
      <c r="AC6" s="360"/>
      <c r="AD6" s="365">
        <f>COUNTIF(A6:G23,"○")</f>
        <v>0</v>
      </c>
      <c r="AE6" s="366"/>
      <c r="AF6" s="333" t="str">
        <f>IF($B$1="","",AB6-+AD6)</f>
        <v/>
      </c>
      <c r="AG6" s="334"/>
      <c r="AH6" s="339">
        <f>$H$24</f>
        <v>0</v>
      </c>
      <c r="AI6" s="340"/>
      <c r="AJ6" s="341"/>
      <c r="AK6" s="348">
        <f>IF($AB6=28,"160:00",IF($AB6=29,"165:42",IF($AB6=30,"171:25",IF($AB6=31,"177:08"))))*24</f>
        <v>0</v>
      </c>
      <c r="AN6" s="165" t="s">
        <v>13</v>
      </c>
      <c r="AO6" s="167" t="s">
        <v>77</v>
      </c>
    </row>
    <row r="7" spans="1:44" ht="11.25" customHeight="1">
      <c r="A7" s="8"/>
      <c r="B7" s="8"/>
      <c r="C7" s="8"/>
      <c r="D7" s="8"/>
      <c r="E7" s="8"/>
      <c r="F7" s="8"/>
      <c r="G7" s="8"/>
      <c r="H7" s="351"/>
      <c r="I7" s="8"/>
      <c r="J7" s="8"/>
      <c r="K7" s="8"/>
      <c r="L7" s="8"/>
      <c r="M7" s="8"/>
      <c r="N7" s="8"/>
      <c r="O7" s="8"/>
      <c r="P7" s="351"/>
      <c r="Q7" s="8"/>
      <c r="R7" s="8"/>
      <c r="S7" s="8"/>
      <c r="T7" s="8"/>
      <c r="U7" s="8"/>
      <c r="V7" s="8"/>
      <c r="W7" s="8"/>
      <c r="X7" s="351"/>
      <c r="Z7" s="355"/>
      <c r="AA7" s="356"/>
      <c r="AB7" s="361"/>
      <c r="AC7" s="362"/>
      <c r="AD7" s="367"/>
      <c r="AE7" s="368"/>
      <c r="AF7" s="335"/>
      <c r="AG7" s="336"/>
      <c r="AH7" s="342"/>
      <c r="AI7" s="343"/>
      <c r="AJ7" s="344"/>
      <c r="AK7" s="349"/>
      <c r="AN7" s="167" t="s">
        <v>14</v>
      </c>
    </row>
    <row r="8" spans="1:44" ht="11.25" customHeight="1">
      <c r="A8" s="7"/>
      <c r="B8" s="7"/>
      <c r="C8" s="7"/>
      <c r="D8" s="7"/>
      <c r="E8" s="7"/>
      <c r="F8" s="7"/>
      <c r="G8" s="7"/>
      <c r="H8" s="352"/>
      <c r="I8" s="7"/>
      <c r="J8" s="7"/>
      <c r="K8" s="7"/>
      <c r="L8" s="7"/>
      <c r="M8" s="7"/>
      <c r="N8" s="7"/>
      <c r="O8" s="7"/>
      <c r="P8" s="352"/>
      <c r="Q8" s="7"/>
      <c r="R8" s="7"/>
      <c r="S8" s="7"/>
      <c r="T8" s="7"/>
      <c r="U8" s="7"/>
      <c r="V8" s="7"/>
      <c r="W8" s="7"/>
      <c r="X8" s="352"/>
      <c r="Z8" s="357"/>
      <c r="AA8" s="358"/>
      <c r="AB8" s="363"/>
      <c r="AC8" s="364"/>
      <c r="AD8" s="369"/>
      <c r="AE8" s="370"/>
      <c r="AF8" s="337"/>
      <c r="AG8" s="338"/>
      <c r="AH8" s="345"/>
      <c r="AI8" s="346"/>
      <c r="AJ8" s="347"/>
      <c r="AK8" s="350"/>
    </row>
    <row r="9" spans="1:44" s="166" customFormat="1" ht="17.25" customHeight="1">
      <c r="A9" s="207" t="str">
        <f>IF($B$1="","",A6+7)</f>
        <v/>
      </c>
      <c r="B9" s="207" t="str">
        <f t="shared" ref="B9:G9" si="3">IF($B$1="","",B6+7)</f>
        <v/>
      </c>
      <c r="C9" s="207" t="str">
        <f t="shared" si="3"/>
        <v/>
      </c>
      <c r="D9" s="207" t="str">
        <f t="shared" si="3"/>
        <v/>
      </c>
      <c r="E9" s="207" t="str">
        <f t="shared" si="3"/>
        <v/>
      </c>
      <c r="F9" s="207" t="str">
        <f>IF($B$1="","",F6+7)</f>
        <v/>
      </c>
      <c r="G9" s="207" t="str">
        <f t="shared" si="3"/>
        <v/>
      </c>
      <c r="H9" s="351">
        <f>SUM(A11:G11)</f>
        <v>0</v>
      </c>
      <c r="I9" s="207" t="str">
        <f>IF($B$1="","",I6+7)</f>
        <v/>
      </c>
      <c r="J9" s="207" t="str">
        <f t="shared" ref="J9:O9" si="4">IF($B$1="","",J6+7)</f>
        <v/>
      </c>
      <c r="K9" s="207" t="str">
        <f t="shared" si="4"/>
        <v/>
      </c>
      <c r="L9" s="207" t="str">
        <f t="shared" si="4"/>
        <v/>
      </c>
      <c r="M9" s="207" t="str">
        <f t="shared" si="4"/>
        <v/>
      </c>
      <c r="N9" s="207" t="str">
        <f t="shared" si="4"/>
        <v/>
      </c>
      <c r="O9" s="207" t="str">
        <f t="shared" si="4"/>
        <v/>
      </c>
      <c r="P9" s="351">
        <f>SUM(I11:O11)</f>
        <v>0</v>
      </c>
      <c r="Q9" s="207" t="str">
        <f>IF($B$1="","",Q6+7)</f>
        <v/>
      </c>
      <c r="R9" s="207" t="str">
        <f t="shared" ref="R9:W9" si="5">IF($B$1="","",R6+7)</f>
        <v/>
      </c>
      <c r="S9" s="207" t="str">
        <f t="shared" si="5"/>
        <v/>
      </c>
      <c r="T9" s="207" t="str">
        <f t="shared" si="5"/>
        <v/>
      </c>
      <c r="U9" s="207" t="str">
        <f t="shared" si="5"/>
        <v/>
      </c>
      <c r="V9" s="207" t="str">
        <f t="shared" si="5"/>
        <v/>
      </c>
      <c r="W9" s="207" t="str">
        <f t="shared" si="5"/>
        <v/>
      </c>
      <c r="X9" s="351">
        <f>SUM(Q11:W11)</f>
        <v>0</v>
      </c>
      <c r="Z9" s="353" t="str">
        <f>$I$4</f>
        <v/>
      </c>
      <c r="AA9" s="354"/>
      <c r="AB9" s="359" t="str">
        <f>IF($B$1="","",DAY(EOMONTH(DATE($B$1,I4,1),0)))</f>
        <v/>
      </c>
      <c r="AC9" s="360"/>
      <c r="AD9" s="365">
        <f>COUNTIF(I6:O23,"○")</f>
        <v>0</v>
      </c>
      <c r="AE9" s="366"/>
      <c r="AF9" s="333" t="str">
        <f>IF($B$1="","",AB9-+AD9)</f>
        <v/>
      </c>
      <c r="AG9" s="334"/>
      <c r="AH9" s="339">
        <f>$P$24</f>
        <v>0</v>
      </c>
      <c r="AI9" s="340"/>
      <c r="AJ9" s="341"/>
      <c r="AK9" s="348">
        <f t="shared" ref="AK9" si="6">IF($AB9=28,"160:00",IF($AB9=29,"165:42",IF($AB9=30,"171:25",IF($AB9=31,"177:08"))))*24</f>
        <v>0</v>
      </c>
    </row>
    <row r="10" spans="1:44" ht="11.25" customHeight="1">
      <c r="A10" s="8"/>
      <c r="B10" s="8"/>
      <c r="C10" s="8"/>
      <c r="D10" s="8"/>
      <c r="E10" s="8"/>
      <c r="F10" s="8"/>
      <c r="G10" s="8"/>
      <c r="H10" s="351"/>
      <c r="I10" s="8"/>
      <c r="J10" s="8"/>
      <c r="K10" s="8"/>
      <c r="L10" s="8"/>
      <c r="M10" s="8"/>
      <c r="N10" s="8"/>
      <c r="O10" s="8"/>
      <c r="P10" s="351"/>
      <c r="Q10" s="8"/>
      <c r="R10" s="8"/>
      <c r="S10" s="8"/>
      <c r="T10" s="8"/>
      <c r="U10" s="8"/>
      <c r="V10" s="8"/>
      <c r="W10" s="8"/>
      <c r="X10" s="351"/>
      <c r="Z10" s="355"/>
      <c r="AA10" s="356"/>
      <c r="AB10" s="361"/>
      <c r="AC10" s="362"/>
      <c r="AD10" s="367"/>
      <c r="AE10" s="368"/>
      <c r="AF10" s="335"/>
      <c r="AG10" s="336"/>
      <c r="AH10" s="342"/>
      <c r="AI10" s="343"/>
      <c r="AJ10" s="344"/>
      <c r="AK10" s="349"/>
    </row>
    <row r="11" spans="1:44" ht="11.25" customHeight="1">
      <c r="A11" s="7"/>
      <c r="B11" s="7"/>
      <c r="C11" s="7"/>
      <c r="D11" s="7"/>
      <c r="E11" s="7"/>
      <c r="F11" s="7"/>
      <c r="G11" s="7"/>
      <c r="H11" s="352"/>
      <c r="I11" s="7"/>
      <c r="J11" s="7"/>
      <c r="K11" s="7"/>
      <c r="L11" s="7"/>
      <c r="M11" s="7"/>
      <c r="N11" s="7"/>
      <c r="O11" s="7"/>
      <c r="P11" s="352"/>
      <c r="Q11" s="7"/>
      <c r="R11" s="7"/>
      <c r="S11" s="7"/>
      <c r="T11" s="7"/>
      <c r="U11" s="7"/>
      <c r="V11" s="7"/>
      <c r="W11" s="7"/>
      <c r="X11" s="352"/>
      <c r="Z11" s="357"/>
      <c r="AA11" s="358"/>
      <c r="AB11" s="363"/>
      <c r="AC11" s="364"/>
      <c r="AD11" s="369"/>
      <c r="AE11" s="370"/>
      <c r="AF11" s="337"/>
      <c r="AG11" s="338"/>
      <c r="AH11" s="345"/>
      <c r="AI11" s="346"/>
      <c r="AJ11" s="347"/>
      <c r="AK11" s="350"/>
    </row>
    <row r="12" spans="1:44" s="166" customFormat="1" ht="17.25" customHeight="1">
      <c r="A12" s="207" t="str">
        <f>IF($B$1="","",A9+7)</f>
        <v/>
      </c>
      <c r="B12" s="207" t="str">
        <f t="shared" ref="B12:G12" si="7">IF($B$1="","",B9+7)</f>
        <v/>
      </c>
      <c r="C12" s="207" t="str">
        <f t="shared" si="7"/>
        <v/>
      </c>
      <c r="D12" s="207" t="str">
        <f t="shared" si="7"/>
        <v/>
      </c>
      <c r="E12" s="207" t="str">
        <f t="shared" si="7"/>
        <v/>
      </c>
      <c r="F12" s="207" t="str">
        <f t="shared" si="7"/>
        <v/>
      </c>
      <c r="G12" s="207" t="str">
        <f t="shared" si="7"/>
        <v/>
      </c>
      <c r="H12" s="351">
        <f>SUM(A14:G14)</f>
        <v>0</v>
      </c>
      <c r="I12" s="207" t="str">
        <f>IF($B$1="","",I9+7)</f>
        <v/>
      </c>
      <c r="J12" s="207" t="str">
        <f t="shared" ref="J12:O12" si="8">IF($B$1="","",J9+7)</f>
        <v/>
      </c>
      <c r="K12" s="207" t="str">
        <f t="shared" si="8"/>
        <v/>
      </c>
      <c r="L12" s="207" t="str">
        <f t="shared" si="8"/>
        <v/>
      </c>
      <c r="M12" s="207" t="str">
        <f t="shared" si="8"/>
        <v/>
      </c>
      <c r="N12" s="207" t="str">
        <f t="shared" si="8"/>
        <v/>
      </c>
      <c r="O12" s="207" t="str">
        <f t="shared" si="8"/>
        <v/>
      </c>
      <c r="P12" s="351">
        <f>SUM(I14:O14)</f>
        <v>0</v>
      </c>
      <c r="Q12" s="207" t="str">
        <f>IF($B$1="","",Q9+7)</f>
        <v/>
      </c>
      <c r="R12" s="207" t="str">
        <f t="shared" ref="R12:W12" si="9">IF($B$1="","",R9+7)</f>
        <v/>
      </c>
      <c r="S12" s="207" t="str">
        <f t="shared" si="9"/>
        <v/>
      </c>
      <c r="T12" s="207" t="str">
        <f t="shared" si="9"/>
        <v/>
      </c>
      <c r="U12" s="207" t="str">
        <f t="shared" si="9"/>
        <v/>
      </c>
      <c r="V12" s="207" t="str">
        <f t="shared" si="9"/>
        <v/>
      </c>
      <c r="W12" s="207" t="str">
        <f t="shared" si="9"/>
        <v/>
      </c>
      <c r="X12" s="351">
        <f>SUM(Q14:W14)</f>
        <v>0</v>
      </c>
      <c r="Z12" s="353" t="str">
        <f>$Q$4</f>
        <v/>
      </c>
      <c r="AA12" s="354"/>
      <c r="AB12" s="359" t="str">
        <f>IF($B$1="","",DAY(EOMONTH(DATE($B$1,Q4,1),0)))</f>
        <v/>
      </c>
      <c r="AC12" s="360"/>
      <c r="AD12" s="365">
        <f>COUNTIF(Q6:W23,"○")</f>
        <v>0</v>
      </c>
      <c r="AE12" s="366"/>
      <c r="AF12" s="333" t="str">
        <f>IF($B$1="","",AB12-+AD12)</f>
        <v/>
      </c>
      <c r="AG12" s="334"/>
      <c r="AH12" s="339">
        <f>$X$24</f>
        <v>0</v>
      </c>
      <c r="AI12" s="340"/>
      <c r="AJ12" s="341"/>
      <c r="AK12" s="348">
        <f t="shared" ref="AK12" si="10">IF($AB12=28,"160:00",IF($AB12=29,"165:42",IF($AB12=30,"171:25",IF($AB12=31,"177:08"))))*24</f>
        <v>0</v>
      </c>
    </row>
    <row r="13" spans="1:44" ht="11.25" customHeight="1">
      <c r="A13" s="8"/>
      <c r="B13" s="8"/>
      <c r="C13" s="8"/>
      <c r="D13" s="8"/>
      <c r="E13" s="8"/>
      <c r="F13" s="8"/>
      <c r="G13" s="8"/>
      <c r="H13" s="351"/>
      <c r="I13" s="8"/>
      <c r="J13" s="8"/>
      <c r="K13" s="8"/>
      <c r="L13" s="8"/>
      <c r="M13" s="8"/>
      <c r="N13" s="8"/>
      <c r="O13" s="8"/>
      <c r="P13" s="351"/>
      <c r="Q13" s="8"/>
      <c r="R13" s="8"/>
      <c r="S13" s="8"/>
      <c r="T13" s="8"/>
      <c r="U13" s="8"/>
      <c r="V13" s="8"/>
      <c r="W13" s="8"/>
      <c r="X13" s="351"/>
      <c r="Z13" s="355"/>
      <c r="AA13" s="356"/>
      <c r="AB13" s="361"/>
      <c r="AC13" s="362"/>
      <c r="AD13" s="367"/>
      <c r="AE13" s="368"/>
      <c r="AF13" s="335"/>
      <c r="AG13" s="336"/>
      <c r="AH13" s="342"/>
      <c r="AI13" s="343"/>
      <c r="AJ13" s="344"/>
      <c r="AK13" s="349"/>
    </row>
    <row r="14" spans="1:44" ht="11.25" customHeight="1">
      <c r="A14" s="7"/>
      <c r="B14" s="7"/>
      <c r="C14" s="7"/>
      <c r="D14" s="7"/>
      <c r="E14" s="7"/>
      <c r="F14" s="7"/>
      <c r="G14" s="7"/>
      <c r="H14" s="352"/>
      <c r="I14" s="7"/>
      <c r="J14" s="7"/>
      <c r="K14" s="7"/>
      <c r="L14" s="7"/>
      <c r="M14" s="7"/>
      <c r="N14" s="7"/>
      <c r="O14" s="7"/>
      <c r="P14" s="352"/>
      <c r="Q14" s="7"/>
      <c r="R14" s="7"/>
      <c r="S14" s="7"/>
      <c r="T14" s="7"/>
      <c r="U14" s="7"/>
      <c r="V14" s="7"/>
      <c r="W14" s="7"/>
      <c r="X14" s="352"/>
      <c r="Z14" s="357"/>
      <c r="AA14" s="358"/>
      <c r="AB14" s="363"/>
      <c r="AC14" s="364"/>
      <c r="AD14" s="369"/>
      <c r="AE14" s="370"/>
      <c r="AF14" s="337"/>
      <c r="AG14" s="338"/>
      <c r="AH14" s="345"/>
      <c r="AI14" s="346"/>
      <c r="AJ14" s="347"/>
      <c r="AK14" s="350"/>
    </row>
    <row r="15" spans="1:44" s="166" customFormat="1" ht="17.25" customHeight="1">
      <c r="A15" s="207" t="str">
        <f>IF($B$1="","",A12+7)</f>
        <v/>
      </c>
      <c r="B15" s="207" t="str">
        <f t="shared" ref="B15:G15" si="11">IF($B$1="","",B12+7)</f>
        <v/>
      </c>
      <c r="C15" s="207" t="str">
        <f t="shared" si="11"/>
        <v/>
      </c>
      <c r="D15" s="207" t="str">
        <f t="shared" si="11"/>
        <v/>
      </c>
      <c r="E15" s="207" t="str">
        <f t="shared" si="11"/>
        <v/>
      </c>
      <c r="F15" s="207" t="str">
        <f t="shared" si="11"/>
        <v/>
      </c>
      <c r="G15" s="207" t="str">
        <f t="shared" si="11"/>
        <v/>
      </c>
      <c r="H15" s="351">
        <f>SUM(A17:G17)</f>
        <v>0</v>
      </c>
      <c r="I15" s="207" t="str">
        <f>IF($B$1="","",I12+7)</f>
        <v/>
      </c>
      <c r="J15" s="207" t="str">
        <f t="shared" ref="J15:O15" si="12">IF($B$1="","",J12+7)</f>
        <v/>
      </c>
      <c r="K15" s="207" t="str">
        <f t="shared" si="12"/>
        <v/>
      </c>
      <c r="L15" s="207" t="str">
        <f t="shared" si="12"/>
        <v/>
      </c>
      <c r="M15" s="207" t="str">
        <f t="shared" si="12"/>
        <v/>
      </c>
      <c r="N15" s="207" t="str">
        <f t="shared" si="12"/>
        <v/>
      </c>
      <c r="O15" s="207" t="str">
        <f t="shared" si="12"/>
        <v/>
      </c>
      <c r="P15" s="351">
        <f>SUM(I17:O17)</f>
        <v>0</v>
      </c>
      <c r="Q15" s="207" t="str">
        <f>IF($B$1="","",Q12+7)</f>
        <v/>
      </c>
      <c r="R15" s="207" t="str">
        <f t="shared" ref="R15:W15" si="13">IF($B$1="","",R12+7)</f>
        <v/>
      </c>
      <c r="S15" s="207" t="str">
        <f t="shared" si="13"/>
        <v/>
      </c>
      <c r="T15" s="207" t="str">
        <f t="shared" si="13"/>
        <v/>
      </c>
      <c r="U15" s="207" t="str">
        <f t="shared" si="13"/>
        <v/>
      </c>
      <c r="V15" s="207" t="str">
        <f t="shared" si="13"/>
        <v/>
      </c>
      <c r="W15" s="207" t="str">
        <f t="shared" si="13"/>
        <v/>
      </c>
      <c r="X15" s="351">
        <f>SUM(Q17:W17)</f>
        <v>0</v>
      </c>
      <c r="Z15" s="353" t="str">
        <f>$A$27</f>
        <v/>
      </c>
      <c r="AA15" s="354"/>
      <c r="AB15" s="359" t="str">
        <f>IF($B$1="","",DAY(EOMONTH(DATE($B$1,A27,1),0)))</f>
        <v/>
      </c>
      <c r="AC15" s="360"/>
      <c r="AD15" s="365">
        <f>COUNTIF(A29:G46,"○")</f>
        <v>0</v>
      </c>
      <c r="AE15" s="366"/>
      <c r="AF15" s="333" t="str">
        <f>IF($B$1="","",AB15-+AD15)</f>
        <v/>
      </c>
      <c r="AG15" s="334"/>
      <c r="AH15" s="339">
        <f>$H$47</f>
        <v>0</v>
      </c>
      <c r="AI15" s="340"/>
      <c r="AJ15" s="341"/>
      <c r="AK15" s="348">
        <f t="shared" ref="AK15" si="14">IF($AB15=28,"160:00",IF($AB15=29,"165:42",IF($AB15=30,"171:25",IF($AB15=31,"177:08"))))*24</f>
        <v>0</v>
      </c>
      <c r="AL15" s="168"/>
      <c r="AM15" s="169"/>
      <c r="AN15" s="163"/>
      <c r="AO15" s="170"/>
      <c r="AP15" s="170"/>
      <c r="AQ15" s="170"/>
      <c r="AR15" s="170"/>
    </row>
    <row r="16" spans="1:44" ht="11.25" customHeight="1">
      <c r="A16" s="8"/>
      <c r="B16" s="8"/>
      <c r="C16" s="8"/>
      <c r="D16" s="8"/>
      <c r="E16" s="8"/>
      <c r="F16" s="8"/>
      <c r="G16" s="8"/>
      <c r="H16" s="351"/>
      <c r="I16" s="8"/>
      <c r="J16" s="8"/>
      <c r="K16" s="8"/>
      <c r="L16" s="8"/>
      <c r="M16" s="8"/>
      <c r="N16" s="8"/>
      <c r="O16" s="8"/>
      <c r="P16" s="351"/>
      <c r="Q16" s="8"/>
      <c r="R16" s="8"/>
      <c r="S16" s="8"/>
      <c r="T16" s="8"/>
      <c r="U16" s="8"/>
      <c r="V16" s="8"/>
      <c r="W16" s="8"/>
      <c r="X16" s="351"/>
      <c r="Z16" s="355"/>
      <c r="AA16" s="356"/>
      <c r="AB16" s="361"/>
      <c r="AC16" s="362"/>
      <c r="AD16" s="367"/>
      <c r="AE16" s="368"/>
      <c r="AF16" s="335"/>
      <c r="AG16" s="336"/>
      <c r="AH16" s="342"/>
      <c r="AI16" s="343"/>
      <c r="AJ16" s="344"/>
      <c r="AK16" s="349"/>
    </row>
    <row r="17" spans="1:46" ht="11.25" customHeight="1">
      <c r="A17" s="7"/>
      <c r="B17" s="7"/>
      <c r="C17" s="7"/>
      <c r="D17" s="7"/>
      <c r="E17" s="7"/>
      <c r="F17" s="7"/>
      <c r="G17" s="7"/>
      <c r="H17" s="352"/>
      <c r="I17" s="7"/>
      <c r="J17" s="7"/>
      <c r="K17" s="7"/>
      <c r="L17" s="7"/>
      <c r="M17" s="7"/>
      <c r="N17" s="7"/>
      <c r="O17" s="7"/>
      <c r="P17" s="352"/>
      <c r="Q17" s="7"/>
      <c r="R17" s="7"/>
      <c r="S17" s="7"/>
      <c r="T17" s="7"/>
      <c r="U17" s="7"/>
      <c r="V17" s="7"/>
      <c r="W17" s="7"/>
      <c r="X17" s="352"/>
      <c r="Z17" s="357"/>
      <c r="AA17" s="358"/>
      <c r="AB17" s="363"/>
      <c r="AC17" s="364"/>
      <c r="AD17" s="369"/>
      <c r="AE17" s="370"/>
      <c r="AF17" s="337"/>
      <c r="AG17" s="338"/>
      <c r="AH17" s="345"/>
      <c r="AI17" s="346"/>
      <c r="AJ17" s="347"/>
      <c r="AK17" s="350"/>
      <c r="AL17" s="171"/>
      <c r="AM17" s="172"/>
      <c r="AN17" s="371"/>
      <c r="AO17" s="371"/>
      <c r="AP17" s="372"/>
      <c r="AQ17" s="372"/>
      <c r="AR17" s="372"/>
    </row>
    <row r="18" spans="1:46" s="166" customFormat="1" ht="17.25" customHeight="1">
      <c r="A18" s="207" t="str">
        <f>IF($B$1="","",A15+7)</f>
        <v/>
      </c>
      <c r="B18" s="207" t="str">
        <f t="shared" ref="B18:G18" si="15">IF($B$1="","",B15+7)</f>
        <v/>
      </c>
      <c r="C18" s="207" t="str">
        <f t="shared" si="15"/>
        <v/>
      </c>
      <c r="D18" s="207" t="str">
        <f t="shared" si="15"/>
        <v/>
      </c>
      <c r="E18" s="207" t="str">
        <f t="shared" si="15"/>
        <v/>
      </c>
      <c r="F18" s="207" t="str">
        <f t="shared" si="15"/>
        <v/>
      </c>
      <c r="G18" s="207" t="str">
        <f t="shared" si="15"/>
        <v/>
      </c>
      <c r="H18" s="351">
        <f>SUM(A20:G20)</f>
        <v>0</v>
      </c>
      <c r="I18" s="207" t="str">
        <f>IF($B$1="","",I15+7)</f>
        <v/>
      </c>
      <c r="J18" s="207" t="str">
        <f t="shared" ref="J18:O18" si="16">IF($B$1="","",J15+7)</f>
        <v/>
      </c>
      <c r="K18" s="207" t="str">
        <f t="shared" si="16"/>
        <v/>
      </c>
      <c r="L18" s="207" t="str">
        <f t="shared" si="16"/>
        <v/>
      </c>
      <c r="M18" s="207" t="str">
        <f t="shared" si="16"/>
        <v/>
      </c>
      <c r="N18" s="207" t="str">
        <f t="shared" si="16"/>
        <v/>
      </c>
      <c r="O18" s="207" t="str">
        <f t="shared" si="16"/>
        <v/>
      </c>
      <c r="P18" s="351">
        <f>SUM(I20:O20)</f>
        <v>0</v>
      </c>
      <c r="Q18" s="207" t="str">
        <f>IF($B$1="","",Q15+7)</f>
        <v/>
      </c>
      <c r="R18" s="207" t="str">
        <f t="shared" ref="R18:W18" si="17">IF($B$1="","",R15+7)</f>
        <v/>
      </c>
      <c r="S18" s="207" t="str">
        <f t="shared" si="17"/>
        <v/>
      </c>
      <c r="T18" s="207" t="str">
        <f t="shared" si="17"/>
        <v/>
      </c>
      <c r="U18" s="207" t="str">
        <f t="shared" si="17"/>
        <v/>
      </c>
      <c r="V18" s="207" t="str">
        <f t="shared" si="17"/>
        <v/>
      </c>
      <c r="W18" s="207" t="str">
        <f t="shared" si="17"/>
        <v/>
      </c>
      <c r="X18" s="351">
        <f>SUM(Q20:W20)</f>
        <v>0</v>
      </c>
      <c r="Z18" s="353" t="str">
        <f>$I$27</f>
        <v/>
      </c>
      <c r="AA18" s="354"/>
      <c r="AB18" s="359" t="str">
        <f>IF($B$1="","",DAY(EOMONTH(DATE($B$1,I27,1),0)))</f>
        <v/>
      </c>
      <c r="AC18" s="360"/>
      <c r="AD18" s="365">
        <f>COUNTIF(I29:O46,"○")</f>
        <v>0</v>
      </c>
      <c r="AE18" s="366"/>
      <c r="AF18" s="333" t="str">
        <f>IF($B$1="","",AB18-+AD18)</f>
        <v/>
      </c>
      <c r="AG18" s="334"/>
      <c r="AH18" s="339">
        <f>$P$47</f>
        <v>0</v>
      </c>
      <c r="AI18" s="340"/>
      <c r="AJ18" s="341"/>
      <c r="AK18" s="348">
        <f t="shared" ref="AK18" si="18">IF($AB18=28,"160:00",IF($AB18=29,"165:42",IF($AB18=30,"171:25",IF($AB18=31,"177:08"))))*24</f>
        <v>0</v>
      </c>
      <c r="AL18" s="168"/>
      <c r="AM18" s="169"/>
      <c r="AN18" s="163"/>
      <c r="AO18" s="170"/>
      <c r="AP18" s="170"/>
      <c r="AQ18" s="170"/>
      <c r="AR18" s="170"/>
    </row>
    <row r="19" spans="1:46" ht="11.25" customHeight="1">
      <c r="A19" s="8"/>
      <c r="B19" s="8"/>
      <c r="C19" s="8"/>
      <c r="D19" s="8"/>
      <c r="E19" s="8"/>
      <c r="F19" s="8"/>
      <c r="G19" s="8"/>
      <c r="H19" s="351"/>
      <c r="I19" s="8"/>
      <c r="J19" s="8"/>
      <c r="K19" s="8"/>
      <c r="L19" s="8"/>
      <c r="M19" s="8"/>
      <c r="N19" s="8"/>
      <c r="O19" s="8"/>
      <c r="P19" s="351"/>
      <c r="Q19" s="8"/>
      <c r="R19" s="8"/>
      <c r="S19" s="8"/>
      <c r="T19" s="8"/>
      <c r="U19" s="8"/>
      <c r="V19" s="8"/>
      <c r="W19" s="8"/>
      <c r="X19" s="351"/>
      <c r="Z19" s="355"/>
      <c r="AA19" s="356"/>
      <c r="AB19" s="361"/>
      <c r="AC19" s="362"/>
      <c r="AD19" s="367"/>
      <c r="AE19" s="368"/>
      <c r="AF19" s="335"/>
      <c r="AG19" s="336"/>
      <c r="AH19" s="342"/>
      <c r="AI19" s="343"/>
      <c r="AJ19" s="344"/>
      <c r="AK19" s="349"/>
    </row>
    <row r="20" spans="1:46" ht="11.25" customHeight="1">
      <c r="A20" s="7"/>
      <c r="B20" s="7"/>
      <c r="C20" s="7"/>
      <c r="D20" s="7"/>
      <c r="E20" s="7"/>
      <c r="F20" s="7"/>
      <c r="G20" s="7"/>
      <c r="H20" s="352"/>
      <c r="I20" s="7"/>
      <c r="J20" s="7"/>
      <c r="K20" s="7"/>
      <c r="L20" s="7"/>
      <c r="M20" s="7"/>
      <c r="N20" s="7"/>
      <c r="O20" s="7"/>
      <c r="P20" s="352"/>
      <c r="Q20" s="7"/>
      <c r="R20" s="7"/>
      <c r="S20" s="7"/>
      <c r="T20" s="7"/>
      <c r="U20" s="7"/>
      <c r="V20" s="7"/>
      <c r="W20" s="7"/>
      <c r="X20" s="352"/>
      <c r="Z20" s="357"/>
      <c r="AA20" s="358"/>
      <c r="AB20" s="363"/>
      <c r="AC20" s="364"/>
      <c r="AD20" s="369"/>
      <c r="AE20" s="370"/>
      <c r="AF20" s="337"/>
      <c r="AG20" s="338"/>
      <c r="AH20" s="345"/>
      <c r="AI20" s="346"/>
      <c r="AJ20" s="347"/>
      <c r="AK20" s="350"/>
      <c r="AL20" s="171"/>
      <c r="AM20" s="172"/>
      <c r="AN20" s="371"/>
      <c r="AO20" s="371"/>
      <c r="AP20" s="372"/>
      <c r="AQ20" s="372"/>
      <c r="AR20" s="372"/>
    </row>
    <row r="21" spans="1:46" s="166" customFormat="1" ht="17.25" customHeight="1">
      <c r="A21" s="207" t="str">
        <f>IF($B$1="","",A18+7)</f>
        <v/>
      </c>
      <c r="B21" s="207" t="str">
        <f t="shared" ref="B21:G21" si="19">IF($B$1="","",B18+7)</f>
        <v/>
      </c>
      <c r="C21" s="207" t="str">
        <f t="shared" si="19"/>
        <v/>
      </c>
      <c r="D21" s="207" t="str">
        <f t="shared" si="19"/>
        <v/>
      </c>
      <c r="E21" s="207" t="str">
        <f t="shared" si="19"/>
        <v/>
      </c>
      <c r="F21" s="207" t="str">
        <f t="shared" si="19"/>
        <v/>
      </c>
      <c r="G21" s="207" t="str">
        <f t="shared" si="19"/>
        <v/>
      </c>
      <c r="H21" s="351">
        <f>SUM(A23:G23)</f>
        <v>0</v>
      </c>
      <c r="I21" s="207" t="str">
        <f>IF($B$1="","",I18+7)</f>
        <v/>
      </c>
      <c r="J21" s="207" t="str">
        <f t="shared" ref="J21:O21" si="20">IF($B$1="","",J18+7)</f>
        <v/>
      </c>
      <c r="K21" s="207" t="str">
        <f t="shared" si="20"/>
        <v/>
      </c>
      <c r="L21" s="207" t="str">
        <f t="shared" si="20"/>
        <v/>
      </c>
      <c r="M21" s="207" t="str">
        <f t="shared" si="20"/>
        <v/>
      </c>
      <c r="N21" s="207" t="str">
        <f t="shared" si="20"/>
        <v/>
      </c>
      <c r="O21" s="207" t="str">
        <f t="shared" si="20"/>
        <v/>
      </c>
      <c r="P21" s="351">
        <f>SUM(I23:O23)</f>
        <v>0</v>
      </c>
      <c r="Q21" s="207" t="str">
        <f>IF($B$1="","",Q18+7)</f>
        <v/>
      </c>
      <c r="R21" s="207" t="str">
        <f t="shared" ref="R21:W21" si="21">IF($B$1="","",R18+7)</f>
        <v/>
      </c>
      <c r="S21" s="207" t="str">
        <f t="shared" si="21"/>
        <v/>
      </c>
      <c r="T21" s="207" t="str">
        <f t="shared" si="21"/>
        <v/>
      </c>
      <c r="U21" s="207" t="str">
        <f t="shared" si="21"/>
        <v/>
      </c>
      <c r="V21" s="207" t="str">
        <f t="shared" si="21"/>
        <v/>
      </c>
      <c r="W21" s="207" t="str">
        <f t="shared" si="21"/>
        <v/>
      </c>
      <c r="X21" s="351">
        <f>SUM(Q23:W23)</f>
        <v>0</v>
      </c>
      <c r="Z21" s="353" t="str">
        <f>$Q$27</f>
        <v/>
      </c>
      <c r="AA21" s="354"/>
      <c r="AB21" s="359" t="str">
        <f>IF($B$1="","",DAY(EOMONTH(DATE($B$1,Q27,1),0)))</f>
        <v/>
      </c>
      <c r="AC21" s="360"/>
      <c r="AD21" s="365">
        <f>COUNTIF(Q29:W46,"○")</f>
        <v>0</v>
      </c>
      <c r="AE21" s="366"/>
      <c r="AF21" s="333" t="str">
        <f>IF($B$1="","",AB21-+AD21)</f>
        <v/>
      </c>
      <c r="AG21" s="334"/>
      <c r="AH21" s="339">
        <f>$X$47</f>
        <v>0</v>
      </c>
      <c r="AI21" s="340"/>
      <c r="AJ21" s="341"/>
      <c r="AK21" s="348">
        <f t="shared" ref="AK21" si="22">IF($AB21=28,"160:00",IF($AB21=29,"165:42",IF($AB21=30,"171:25",IF($AB21=31,"177:08"))))*24</f>
        <v>0</v>
      </c>
      <c r="AL21" s="173"/>
      <c r="AM21" s="174"/>
      <c r="AN21" s="373"/>
      <c r="AO21" s="373"/>
      <c r="AP21" s="374"/>
      <c r="AQ21" s="374"/>
      <c r="AR21" s="374"/>
    </row>
    <row r="22" spans="1:46" ht="11.25" customHeight="1">
      <c r="A22" s="8"/>
      <c r="B22" s="8"/>
      <c r="C22" s="8"/>
      <c r="D22" s="8"/>
      <c r="E22" s="8"/>
      <c r="F22" s="8"/>
      <c r="G22" s="8"/>
      <c r="H22" s="351"/>
      <c r="I22" s="8"/>
      <c r="J22" s="8"/>
      <c r="K22" s="8"/>
      <c r="L22" s="8"/>
      <c r="M22" s="8"/>
      <c r="N22" s="8"/>
      <c r="O22" s="8"/>
      <c r="P22" s="351"/>
      <c r="Q22" s="8"/>
      <c r="R22" s="8"/>
      <c r="S22" s="8"/>
      <c r="T22" s="8"/>
      <c r="U22" s="8"/>
      <c r="V22" s="8"/>
      <c r="W22" s="8"/>
      <c r="X22" s="351"/>
      <c r="Z22" s="355"/>
      <c r="AA22" s="356"/>
      <c r="AB22" s="361"/>
      <c r="AC22" s="362"/>
      <c r="AD22" s="367"/>
      <c r="AE22" s="368"/>
      <c r="AF22" s="335"/>
      <c r="AG22" s="336"/>
      <c r="AH22" s="342"/>
      <c r="AI22" s="343"/>
      <c r="AJ22" s="344"/>
      <c r="AK22" s="349"/>
    </row>
    <row r="23" spans="1:46" ht="11.25" customHeight="1">
      <c r="A23" s="7"/>
      <c r="B23" s="7"/>
      <c r="C23" s="7"/>
      <c r="D23" s="7"/>
      <c r="E23" s="7"/>
      <c r="F23" s="7"/>
      <c r="G23" s="7"/>
      <c r="H23" s="352"/>
      <c r="I23" s="7">
        <f>IF(I22="出",$G$3,0)</f>
        <v>0</v>
      </c>
      <c r="J23" s="7">
        <f t="shared" ref="J23:O23" si="23">IF(J22="出",$G$3,0)</f>
        <v>0</v>
      </c>
      <c r="K23" s="7">
        <f t="shared" si="23"/>
        <v>0</v>
      </c>
      <c r="L23" s="7">
        <f t="shared" si="23"/>
        <v>0</v>
      </c>
      <c r="M23" s="7">
        <f t="shared" si="23"/>
        <v>0</v>
      </c>
      <c r="N23" s="7">
        <f t="shared" si="23"/>
        <v>0</v>
      </c>
      <c r="O23" s="7">
        <f t="shared" si="23"/>
        <v>0</v>
      </c>
      <c r="P23" s="352"/>
      <c r="Q23" s="7"/>
      <c r="R23" s="7"/>
      <c r="S23" s="7"/>
      <c r="T23" s="7"/>
      <c r="U23" s="7"/>
      <c r="V23" s="7"/>
      <c r="W23" s="7"/>
      <c r="X23" s="352"/>
      <c r="Z23" s="357"/>
      <c r="AA23" s="358"/>
      <c r="AB23" s="363"/>
      <c r="AC23" s="364"/>
      <c r="AD23" s="369"/>
      <c r="AE23" s="370"/>
      <c r="AF23" s="337"/>
      <c r="AG23" s="338"/>
      <c r="AH23" s="345"/>
      <c r="AI23" s="346"/>
      <c r="AJ23" s="347"/>
      <c r="AK23" s="350"/>
      <c r="AL23" s="171"/>
      <c r="AM23" s="175"/>
      <c r="AN23" s="375"/>
      <c r="AO23" s="375"/>
      <c r="AP23" s="376"/>
      <c r="AQ23" s="376"/>
      <c r="AR23" s="376"/>
    </row>
    <row r="24" spans="1:46">
      <c r="A24" s="377"/>
      <c r="B24" s="378"/>
      <c r="C24" s="378"/>
      <c r="D24" s="378"/>
      <c r="E24" s="378"/>
      <c r="F24" s="378"/>
      <c r="G24" s="379"/>
      <c r="H24" s="214">
        <f>SUM(H6:H23)</f>
        <v>0</v>
      </c>
      <c r="I24" s="377"/>
      <c r="J24" s="378"/>
      <c r="K24" s="378"/>
      <c r="L24" s="378"/>
      <c r="M24" s="378"/>
      <c r="N24" s="378"/>
      <c r="O24" s="379"/>
      <c r="P24" s="214">
        <f>SUM(P6:P23)</f>
        <v>0</v>
      </c>
      <c r="Q24" s="377"/>
      <c r="R24" s="378"/>
      <c r="S24" s="378"/>
      <c r="T24" s="378"/>
      <c r="U24" s="378"/>
      <c r="V24" s="378"/>
      <c r="W24" s="379"/>
      <c r="X24" s="214">
        <f>SUM(X6:X23)</f>
        <v>0</v>
      </c>
      <c r="Z24" s="353" t="str">
        <f t="shared" ref="Z24" si="24">$A$50</f>
        <v/>
      </c>
      <c r="AA24" s="354"/>
      <c r="AB24" s="359" t="str">
        <f>IF($B$1="","",DAY(EOMONTH(DATE($B$1,A50,1),0)))</f>
        <v/>
      </c>
      <c r="AC24" s="360"/>
      <c r="AD24" s="365">
        <f>COUNTIF(A52:G69,"○")</f>
        <v>0</v>
      </c>
      <c r="AE24" s="366"/>
      <c r="AF24" s="333" t="str">
        <f>IF($B$1="","",AB24-+AD24)</f>
        <v/>
      </c>
      <c r="AG24" s="334"/>
      <c r="AH24" s="339">
        <f>$H$70</f>
        <v>0</v>
      </c>
      <c r="AI24" s="340"/>
      <c r="AJ24" s="341"/>
      <c r="AK24" s="348">
        <f t="shared" ref="AK24" si="25">IF($AB24=28,"160:00",IF($AB24=29,"165:42",IF($AB24=30,"171:25",IF($AB24=31,"177:08"))))*24</f>
        <v>0</v>
      </c>
      <c r="AL24" s="171"/>
      <c r="AM24" s="175"/>
      <c r="AN24" s="375"/>
      <c r="AO24" s="375"/>
      <c r="AP24" s="376"/>
      <c r="AQ24" s="376"/>
      <c r="AR24" s="376"/>
    </row>
    <row r="25" spans="1:46">
      <c r="A25" s="85"/>
      <c r="B25" s="85"/>
      <c r="C25" s="85"/>
      <c r="D25" s="85"/>
      <c r="E25" s="85"/>
      <c r="F25" s="85"/>
      <c r="G25" s="88" t="s">
        <v>82</v>
      </c>
      <c r="H25" s="215" t="str">
        <f>IF(AH6-AK6&lt;=0,"OK","超過")</f>
        <v>OK</v>
      </c>
      <c r="I25" s="85"/>
      <c r="J25" s="85"/>
      <c r="K25" s="85"/>
      <c r="L25" s="85"/>
      <c r="M25" s="85"/>
      <c r="N25" s="85"/>
      <c r="O25" s="88" t="s">
        <v>82</v>
      </c>
      <c r="P25" s="215" t="str">
        <f>IF(AH9-AK9&lt;=0,"OK","超過")</f>
        <v>OK</v>
      </c>
      <c r="Q25" s="85"/>
      <c r="R25" s="85"/>
      <c r="S25" s="85"/>
      <c r="T25" s="85"/>
      <c r="U25" s="85"/>
      <c r="V25" s="85"/>
      <c r="W25" s="88" t="s">
        <v>82</v>
      </c>
      <c r="X25" s="215" t="str">
        <f>IF(AH12-AK12&lt;=0,"OK","超過")</f>
        <v>OK</v>
      </c>
      <c r="Z25" s="355"/>
      <c r="AA25" s="356"/>
      <c r="AB25" s="361"/>
      <c r="AC25" s="362"/>
      <c r="AD25" s="367"/>
      <c r="AE25" s="368"/>
      <c r="AF25" s="335"/>
      <c r="AG25" s="336"/>
      <c r="AH25" s="342"/>
      <c r="AI25" s="343"/>
      <c r="AJ25" s="344"/>
      <c r="AK25" s="349"/>
      <c r="AL25" s="171"/>
      <c r="AM25" s="171"/>
      <c r="AN25" s="171"/>
      <c r="AO25" s="175"/>
      <c r="AP25" s="175"/>
      <c r="AQ25" s="175"/>
      <c r="AR25" s="176"/>
      <c r="AS25" s="176"/>
      <c r="AT25" s="176"/>
    </row>
    <row r="26" spans="1:46">
      <c r="A26" s="164"/>
      <c r="B26" s="164"/>
      <c r="C26" s="164"/>
      <c r="D26" s="164"/>
      <c r="E26" s="164"/>
      <c r="F26" s="164"/>
      <c r="G26" s="164"/>
      <c r="H26" s="216"/>
      <c r="I26" s="164"/>
      <c r="J26" s="164"/>
      <c r="K26" s="164"/>
      <c r="L26" s="164"/>
      <c r="M26" s="164"/>
      <c r="N26" s="164"/>
      <c r="O26" s="164"/>
      <c r="P26" s="216"/>
      <c r="Q26" s="164"/>
      <c r="R26" s="164"/>
      <c r="S26" s="164"/>
      <c r="T26" s="164"/>
      <c r="U26" s="164"/>
      <c r="V26" s="164"/>
      <c r="W26" s="164"/>
      <c r="X26" s="218"/>
      <c r="Z26" s="355"/>
      <c r="AA26" s="356"/>
      <c r="AB26" s="361"/>
      <c r="AC26" s="362"/>
      <c r="AD26" s="367"/>
      <c r="AE26" s="368"/>
      <c r="AF26" s="335"/>
      <c r="AG26" s="336"/>
      <c r="AH26" s="342"/>
      <c r="AI26" s="343"/>
      <c r="AJ26" s="344"/>
      <c r="AK26" s="349"/>
      <c r="AL26" s="171"/>
      <c r="AM26" s="175"/>
      <c r="AN26" s="375"/>
      <c r="AO26" s="375"/>
      <c r="AP26" s="376"/>
      <c r="AQ26" s="376"/>
      <c r="AR26" s="376"/>
    </row>
    <row r="27" spans="1:46" ht="13.5" customHeight="1">
      <c r="A27" s="198" t="str">
        <f>IF(AND($B$1&lt;&gt;"",$H$1&lt;&gt;""),MONTH(DATE($B$1,$H$1+3,1)),"")</f>
        <v/>
      </c>
      <c r="B27" s="328" t="s">
        <v>16</v>
      </c>
      <c r="C27" s="328"/>
      <c r="D27" s="210"/>
      <c r="E27" s="200" t="str">
        <f>IF($B$1="","",(DATE($B$1,$A$27,1)-DAY(DATE($B$1,$A$27,1))+1))</f>
        <v/>
      </c>
      <c r="F27" s="201" t="s">
        <v>76</v>
      </c>
      <c r="G27" s="202" t="str">
        <f>IF($B$1="","",EOMONTH(DATE($B$1,A27,1),0))</f>
        <v/>
      </c>
      <c r="H27" s="329" t="s">
        <v>0</v>
      </c>
      <c r="I27" s="209" t="str">
        <f>IF(AND($B$1&lt;&gt;"",$H$1&lt;&gt;""),MONTH(DATE($B$1,$H$1+4,1)),"")</f>
        <v/>
      </c>
      <c r="J27" s="328" t="s">
        <v>16</v>
      </c>
      <c r="K27" s="328"/>
      <c r="L27" s="210"/>
      <c r="M27" s="200" t="str">
        <f>IF($B$1="","",(DATE($B$1,$I$27,1)-DAY(DATE($B$1,$I$27,1))+1))</f>
        <v/>
      </c>
      <c r="N27" s="201" t="s">
        <v>76</v>
      </c>
      <c r="O27" s="202" t="str">
        <f>IF($B$1="","",EOMONTH(DATE($B$1,I27,1),0))</f>
        <v/>
      </c>
      <c r="P27" s="329" t="s">
        <v>0</v>
      </c>
      <c r="Q27" s="209" t="str">
        <f>IF(AND($B$1&lt;&gt;"",$H$1&lt;&gt;""),MONTH(DATE($B$1,$H$1+5,1)),"")</f>
        <v/>
      </c>
      <c r="R27" s="328" t="s">
        <v>16</v>
      </c>
      <c r="S27" s="328"/>
      <c r="T27" s="210"/>
      <c r="U27" s="200" t="str">
        <f>IF($B$1="","",(DATE($B$1,$Q$27,1)-DAY(DATE($B$1,$Q$27,1))+1))</f>
        <v/>
      </c>
      <c r="V27" s="201" t="s">
        <v>76</v>
      </c>
      <c r="W27" s="202" t="str">
        <f>IF($B$1="","",EOMONTH(DATE($B$1,Q27,1),0))</f>
        <v/>
      </c>
      <c r="X27" s="331" t="s">
        <v>0</v>
      </c>
      <c r="Z27" s="357"/>
      <c r="AA27" s="358"/>
      <c r="AB27" s="363"/>
      <c r="AC27" s="364"/>
      <c r="AD27" s="369"/>
      <c r="AE27" s="370"/>
      <c r="AF27" s="337"/>
      <c r="AG27" s="338"/>
      <c r="AH27" s="345"/>
      <c r="AI27" s="346"/>
      <c r="AJ27" s="347"/>
      <c r="AK27" s="350"/>
      <c r="AL27" s="177"/>
      <c r="AM27" s="177"/>
      <c r="AN27" s="177"/>
      <c r="AO27" s="177"/>
      <c r="AP27" s="177"/>
      <c r="AQ27" s="177"/>
      <c r="AR27" s="177"/>
      <c r="AS27" s="177"/>
    </row>
    <row r="28" spans="1:46">
      <c r="A28" s="203" t="s">
        <v>19</v>
      </c>
      <c r="B28" s="204" t="s">
        <v>20</v>
      </c>
      <c r="C28" s="204" t="s">
        <v>21</v>
      </c>
      <c r="D28" s="205" t="s">
        <v>2</v>
      </c>
      <c r="E28" s="204" t="s">
        <v>3</v>
      </c>
      <c r="F28" s="206" t="s">
        <v>4</v>
      </c>
      <c r="G28" s="205" t="s">
        <v>5</v>
      </c>
      <c r="H28" s="380"/>
      <c r="I28" s="211" t="s">
        <v>19</v>
      </c>
      <c r="J28" s="212" t="s">
        <v>20</v>
      </c>
      <c r="K28" s="212" t="s">
        <v>21</v>
      </c>
      <c r="L28" s="212" t="s">
        <v>2</v>
      </c>
      <c r="M28" s="212" t="s">
        <v>3</v>
      </c>
      <c r="N28" s="212" t="s">
        <v>4</v>
      </c>
      <c r="O28" s="206" t="s">
        <v>5</v>
      </c>
      <c r="P28" s="380"/>
      <c r="Q28" s="211" t="s">
        <v>19</v>
      </c>
      <c r="R28" s="212" t="s">
        <v>20</v>
      </c>
      <c r="S28" s="212" t="s">
        <v>21</v>
      </c>
      <c r="T28" s="212" t="s">
        <v>2</v>
      </c>
      <c r="U28" s="212" t="s">
        <v>3</v>
      </c>
      <c r="V28" s="212" t="s">
        <v>4</v>
      </c>
      <c r="W28" s="213" t="s">
        <v>5</v>
      </c>
      <c r="X28" s="381"/>
      <c r="Z28" s="353" t="str">
        <f t="shared" ref="Z28" si="26">$I$50</f>
        <v/>
      </c>
      <c r="AA28" s="354"/>
      <c r="AB28" s="359" t="str">
        <f>IF($B$1="","",DAY(EOMONTH(DATE($B$1,I50,1),0)))</f>
        <v/>
      </c>
      <c r="AC28" s="360"/>
      <c r="AD28" s="365">
        <f>COUNTIF(I52:O69,"○")</f>
        <v>0</v>
      </c>
      <c r="AE28" s="366"/>
      <c r="AF28" s="333" t="str">
        <f>IF($B$1="","",AB28-+AD28)</f>
        <v/>
      </c>
      <c r="AG28" s="334"/>
      <c r="AH28" s="339">
        <f>$P$70</f>
        <v>0</v>
      </c>
      <c r="AI28" s="340"/>
      <c r="AJ28" s="341"/>
      <c r="AK28" s="348">
        <f t="shared" ref="AK28" si="27">IF($AB28=28,"160:00",IF($AB28=29,"165:42",IF($AB28=30,"171:25",IF($AB28=31,"177:08"))))*24</f>
        <v>0</v>
      </c>
      <c r="AL28" s="177"/>
      <c r="AM28" s="177"/>
      <c r="AN28" s="178"/>
      <c r="AO28" s="177"/>
      <c r="AP28" s="177"/>
      <c r="AQ28" s="177"/>
      <c r="AR28" s="177"/>
      <c r="AS28" s="177"/>
    </row>
    <row r="29" spans="1:46" s="166" customFormat="1" ht="17.25" customHeight="1">
      <c r="A29" s="207" t="str">
        <f>IF($B$1="","",DATE($B$1,$H$1+3,1)-WEEKDAY(DATE($B$1,$H$1+3,1))+1)</f>
        <v/>
      </c>
      <c r="B29" s="208" t="str">
        <f>IF($B$1="","",A29+1)</f>
        <v/>
      </c>
      <c r="C29" s="208" t="str">
        <f t="shared" ref="C29:G29" si="28">IF($B$1="","",B29+1)</f>
        <v/>
      </c>
      <c r="D29" s="208" t="str">
        <f t="shared" si="28"/>
        <v/>
      </c>
      <c r="E29" s="208" t="str">
        <f t="shared" si="28"/>
        <v/>
      </c>
      <c r="F29" s="208" t="str">
        <f t="shared" si="28"/>
        <v/>
      </c>
      <c r="G29" s="208" t="str">
        <f t="shared" si="28"/>
        <v/>
      </c>
      <c r="H29" s="351">
        <f>SUM(A31:G31)</f>
        <v>0</v>
      </c>
      <c r="I29" s="207" t="str">
        <f>IF($B$1="","",DATE($B$1,$H$1+4,1)-WEEKDAY(DATE($B$1,$H$1+4,1))+1)</f>
        <v/>
      </c>
      <c r="J29" s="208" t="str">
        <f>IF($B$1="","",I29+1)</f>
        <v/>
      </c>
      <c r="K29" s="208" t="str">
        <f t="shared" ref="K29:O29" si="29">IF($B$1="","",J29+1)</f>
        <v/>
      </c>
      <c r="L29" s="208" t="str">
        <f t="shared" si="29"/>
        <v/>
      </c>
      <c r="M29" s="208" t="str">
        <f t="shared" si="29"/>
        <v/>
      </c>
      <c r="N29" s="208" t="str">
        <f t="shared" si="29"/>
        <v/>
      </c>
      <c r="O29" s="208" t="str">
        <f t="shared" si="29"/>
        <v/>
      </c>
      <c r="P29" s="351">
        <f>SUM(I31:O31)</f>
        <v>0</v>
      </c>
      <c r="Q29" s="207" t="str">
        <f>IF($B$1="","",DATE($B$1,$H$1+5,1)-WEEKDAY(DATE($B$1,$H$1+5,1))+1)</f>
        <v/>
      </c>
      <c r="R29" s="208" t="str">
        <f>IF($B$1="","",Q29+1)</f>
        <v/>
      </c>
      <c r="S29" s="208" t="str">
        <f t="shared" ref="S29:W29" si="30">IF($B$1="","",R29+1)</f>
        <v/>
      </c>
      <c r="T29" s="208" t="str">
        <f t="shared" si="30"/>
        <v/>
      </c>
      <c r="U29" s="208" t="str">
        <f t="shared" si="30"/>
        <v/>
      </c>
      <c r="V29" s="208" t="str">
        <f t="shared" si="30"/>
        <v/>
      </c>
      <c r="W29" s="208" t="str">
        <f t="shared" si="30"/>
        <v/>
      </c>
      <c r="X29" s="351">
        <f>SUM(Q31:W31)</f>
        <v>0</v>
      </c>
      <c r="Z29" s="355"/>
      <c r="AA29" s="356"/>
      <c r="AB29" s="361"/>
      <c r="AC29" s="362"/>
      <c r="AD29" s="367"/>
      <c r="AE29" s="368"/>
      <c r="AF29" s="335"/>
      <c r="AG29" s="336"/>
      <c r="AH29" s="342"/>
      <c r="AI29" s="343"/>
      <c r="AJ29" s="344"/>
      <c r="AK29" s="349"/>
      <c r="AL29" s="173"/>
      <c r="AM29" s="179"/>
      <c r="AN29" s="179"/>
      <c r="AO29" s="179"/>
      <c r="AP29" s="179"/>
      <c r="AQ29" s="180"/>
      <c r="AR29" s="180"/>
      <c r="AS29" s="180"/>
    </row>
    <row r="30" spans="1:46" ht="11.25" customHeight="1">
      <c r="A30" s="8"/>
      <c r="B30" s="8"/>
      <c r="C30" s="8"/>
      <c r="D30" s="8"/>
      <c r="E30" s="8"/>
      <c r="F30" s="8"/>
      <c r="G30" s="8"/>
      <c r="H30" s="351"/>
      <c r="I30" s="8"/>
      <c r="J30" s="8"/>
      <c r="K30" s="8"/>
      <c r="L30" s="8"/>
      <c r="M30" s="8"/>
      <c r="N30" s="8"/>
      <c r="O30" s="8"/>
      <c r="P30" s="351"/>
      <c r="Q30" s="8"/>
      <c r="R30" s="8"/>
      <c r="S30" s="8"/>
      <c r="T30" s="8"/>
      <c r="U30" s="8"/>
      <c r="V30" s="8"/>
      <c r="W30" s="8"/>
      <c r="X30" s="351"/>
      <c r="Z30" s="357"/>
      <c r="AA30" s="358"/>
      <c r="AB30" s="363"/>
      <c r="AC30" s="364"/>
      <c r="AD30" s="369"/>
      <c r="AE30" s="370"/>
      <c r="AF30" s="337"/>
      <c r="AG30" s="338"/>
      <c r="AH30" s="345"/>
      <c r="AI30" s="346"/>
      <c r="AJ30" s="347"/>
      <c r="AK30" s="350"/>
      <c r="AL30" s="171"/>
      <c r="AM30" s="181"/>
      <c r="AN30" s="181"/>
      <c r="AO30" s="181"/>
      <c r="AP30" s="181"/>
      <c r="AQ30" s="182"/>
      <c r="AR30" s="182"/>
      <c r="AS30" s="182"/>
    </row>
    <row r="31" spans="1:46" ht="11.25" customHeight="1">
      <c r="A31" s="7"/>
      <c r="B31" s="7"/>
      <c r="C31" s="7"/>
      <c r="D31" s="7"/>
      <c r="E31" s="7"/>
      <c r="F31" s="7"/>
      <c r="G31" s="7"/>
      <c r="H31" s="352"/>
      <c r="I31" s="7"/>
      <c r="J31" s="7"/>
      <c r="K31" s="7"/>
      <c r="L31" s="7"/>
      <c r="M31" s="7"/>
      <c r="N31" s="7"/>
      <c r="O31" s="7"/>
      <c r="P31" s="352"/>
      <c r="Q31" s="7"/>
      <c r="R31" s="7"/>
      <c r="S31" s="7"/>
      <c r="T31" s="7"/>
      <c r="U31" s="7"/>
      <c r="V31" s="7"/>
      <c r="W31" s="7"/>
      <c r="X31" s="352"/>
      <c r="Z31" s="353" t="str">
        <f t="shared" ref="Z31" si="31">$Q$50</f>
        <v/>
      </c>
      <c r="AA31" s="354"/>
      <c r="AB31" s="359" t="str">
        <f>IF($B$1="","",DAY(EOMONTH(DATE($B$1,Q50,1),0)))</f>
        <v/>
      </c>
      <c r="AC31" s="360"/>
      <c r="AD31" s="365">
        <f>COUNTIF(Q52:W69,"○")</f>
        <v>0</v>
      </c>
      <c r="AE31" s="366"/>
      <c r="AF31" s="333" t="str">
        <f>IF($B$1="","",AB31-+AD31)</f>
        <v/>
      </c>
      <c r="AG31" s="334"/>
      <c r="AH31" s="339">
        <f>$X$70</f>
        <v>0</v>
      </c>
      <c r="AI31" s="340"/>
      <c r="AJ31" s="341"/>
      <c r="AK31" s="348">
        <f t="shared" ref="AK31" si="32">IF($AB31=28,"160:00",IF($AB31=29,"165:42",IF($AB31=30,"171:25",IF($AB31=31,"177:08"))))*24</f>
        <v>0</v>
      </c>
      <c r="AL31" s="171"/>
      <c r="AM31" s="181"/>
      <c r="AN31" s="181"/>
      <c r="AO31" s="181"/>
      <c r="AP31" s="181"/>
      <c r="AQ31" s="182"/>
      <c r="AR31" s="182"/>
      <c r="AS31" s="182"/>
    </row>
    <row r="32" spans="1:46" s="166" customFormat="1" ht="17.25" customHeight="1">
      <c r="A32" s="207" t="str">
        <f>IF($B$1="","",A29+7)</f>
        <v/>
      </c>
      <c r="B32" s="207" t="str">
        <f t="shared" ref="B32:G32" si="33">IF($B$1="","",B29+7)</f>
        <v/>
      </c>
      <c r="C32" s="207" t="str">
        <f t="shared" si="33"/>
        <v/>
      </c>
      <c r="D32" s="207" t="str">
        <f t="shared" si="33"/>
        <v/>
      </c>
      <c r="E32" s="207" t="str">
        <f t="shared" si="33"/>
        <v/>
      </c>
      <c r="F32" s="207" t="str">
        <f t="shared" si="33"/>
        <v/>
      </c>
      <c r="G32" s="207" t="str">
        <f t="shared" si="33"/>
        <v/>
      </c>
      <c r="H32" s="351">
        <f>SUM(A34:G34)</f>
        <v>0</v>
      </c>
      <c r="I32" s="207" t="str">
        <f>IF($B$1="","",I29+7)</f>
        <v/>
      </c>
      <c r="J32" s="207" t="str">
        <f t="shared" ref="J32:O32" si="34">IF($B$1="","",J29+7)</f>
        <v/>
      </c>
      <c r="K32" s="207" t="str">
        <f t="shared" si="34"/>
        <v/>
      </c>
      <c r="L32" s="207" t="str">
        <f t="shared" si="34"/>
        <v/>
      </c>
      <c r="M32" s="207" t="str">
        <f t="shared" si="34"/>
        <v/>
      </c>
      <c r="N32" s="207" t="str">
        <f t="shared" si="34"/>
        <v/>
      </c>
      <c r="O32" s="207" t="str">
        <f t="shared" si="34"/>
        <v/>
      </c>
      <c r="P32" s="351">
        <f>SUM(I34:O34)</f>
        <v>0</v>
      </c>
      <c r="Q32" s="207" t="str">
        <f>IF($B$1="","",Q29+7)</f>
        <v/>
      </c>
      <c r="R32" s="207" t="str">
        <f t="shared" ref="R32:W32" si="35">IF($B$1="","",R29+7)</f>
        <v/>
      </c>
      <c r="S32" s="207" t="str">
        <f t="shared" si="35"/>
        <v/>
      </c>
      <c r="T32" s="207" t="str">
        <f t="shared" si="35"/>
        <v/>
      </c>
      <c r="U32" s="207" t="str">
        <f t="shared" si="35"/>
        <v/>
      </c>
      <c r="V32" s="207" t="str">
        <f t="shared" si="35"/>
        <v/>
      </c>
      <c r="W32" s="207" t="str">
        <f t="shared" si="35"/>
        <v/>
      </c>
      <c r="X32" s="351">
        <f>SUM(Q34:W34)</f>
        <v>0</v>
      </c>
      <c r="Z32" s="355"/>
      <c r="AA32" s="356"/>
      <c r="AB32" s="361"/>
      <c r="AC32" s="362"/>
      <c r="AD32" s="367"/>
      <c r="AE32" s="368"/>
      <c r="AF32" s="335"/>
      <c r="AG32" s="336"/>
      <c r="AH32" s="342"/>
      <c r="AI32" s="343"/>
      <c r="AJ32" s="344"/>
      <c r="AK32" s="349"/>
      <c r="AL32" s="173"/>
      <c r="AM32" s="179"/>
      <c r="AN32" s="179"/>
      <c r="AO32" s="179"/>
      <c r="AP32" s="179"/>
      <c r="AQ32" s="180"/>
      <c r="AR32" s="180"/>
      <c r="AS32" s="180"/>
    </row>
    <row r="33" spans="1:46" ht="11.25" customHeight="1">
      <c r="A33" s="8"/>
      <c r="B33" s="8"/>
      <c r="C33" s="8"/>
      <c r="D33" s="8"/>
      <c r="E33" s="8"/>
      <c r="F33" s="8"/>
      <c r="G33" s="8"/>
      <c r="H33" s="351"/>
      <c r="I33" s="8"/>
      <c r="J33" s="8"/>
      <c r="K33" s="8"/>
      <c r="L33" s="8"/>
      <c r="M33" s="8"/>
      <c r="N33" s="8"/>
      <c r="O33" s="8"/>
      <c r="P33" s="351"/>
      <c r="Q33" s="8"/>
      <c r="R33" s="8"/>
      <c r="S33" s="8"/>
      <c r="T33" s="8"/>
      <c r="U33" s="8"/>
      <c r="V33" s="8"/>
      <c r="W33" s="8"/>
      <c r="X33" s="351"/>
      <c r="Z33" s="357"/>
      <c r="AA33" s="358"/>
      <c r="AB33" s="363"/>
      <c r="AC33" s="364"/>
      <c r="AD33" s="369"/>
      <c r="AE33" s="370"/>
      <c r="AF33" s="337"/>
      <c r="AG33" s="338"/>
      <c r="AH33" s="345"/>
      <c r="AI33" s="346"/>
      <c r="AJ33" s="347"/>
      <c r="AK33" s="350"/>
      <c r="AL33" s="171"/>
      <c r="AM33" s="181"/>
      <c r="AN33" s="181"/>
      <c r="AO33" s="181"/>
      <c r="AP33" s="181"/>
      <c r="AQ33" s="182"/>
      <c r="AR33" s="182"/>
      <c r="AS33" s="182"/>
    </row>
    <row r="34" spans="1:46" ht="11.25" customHeight="1">
      <c r="A34" s="7"/>
      <c r="B34" s="7"/>
      <c r="C34" s="7"/>
      <c r="D34" s="7"/>
      <c r="E34" s="7"/>
      <c r="F34" s="7"/>
      <c r="G34" s="7"/>
      <c r="H34" s="352"/>
      <c r="I34" s="7"/>
      <c r="J34" s="7"/>
      <c r="K34" s="7"/>
      <c r="L34" s="7"/>
      <c r="M34" s="7"/>
      <c r="N34" s="7"/>
      <c r="O34" s="7"/>
      <c r="P34" s="352"/>
      <c r="Q34" s="7"/>
      <c r="R34" s="7"/>
      <c r="S34" s="7"/>
      <c r="T34" s="7"/>
      <c r="U34" s="7"/>
      <c r="V34" s="7"/>
      <c r="W34" s="7"/>
      <c r="X34" s="352"/>
      <c r="Z34" s="353" t="str">
        <f t="shared" ref="Z34" si="36">$A$73</f>
        <v/>
      </c>
      <c r="AA34" s="354"/>
      <c r="AB34" s="359" t="str">
        <f>IF($B$1="","",DAY(EOMONTH(DATE($B$1,A73,1),0)))</f>
        <v/>
      </c>
      <c r="AC34" s="360"/>
      <c r="AD34" s="365">
        <f>COUNTIF(A75:G92,"○")</f>
        <v>0</v>
      </c>
      <c r="AE34" s="366"/>
      <c r="AF34" s="333" t="str">
        <f>IF($B$1="","",AB34-+AD34)</f>
        <v/>
      </c>
      <c r="AG34" s="334"/>
      <c r="AH34" s="339">
        <f>$H$94</f>
        <v>0</v>
      </c>
      <c r="AI34" s="340"/>
      <c r="AJ34" s="341"/>
      <c r="AK34" s="348">
        <f t="shared" ref="AK34" si="37">IF($AB34=28,"160:00",IF($AB34=29,"165:42",IF($AB34=30,"171:25",IF($AB34=31,"177:08"))))*24</f>
        <v>0</v>
      </c>
      <c r="AL34" s="171"/>
      <c r="AM34" s="181"/>
      <c r="AN34" s="181"/>
      <c r="AO34" s="181"/>
      <c r="AP34" s="181"/>
      <c r="AQ34" s="182"/>
      <c r="AR34" s="182"/>
      <c r="AS34" s="182"/>
    </row>
    <row r="35" spans="1:46" s="166" customFormat="1" ht="17.25" customHeight="1">
      <c r="A35" s="207" t="str">
        <f>IF($B$1="","",A32+7)</f>
        <v/>
      </c>
      <c r="B35" s="207" t="str">
        <f t="shared" ref="B35:G35" si="38">IF($B$1="","",B32+7)</f>
        <v/>
      </c>
      <c r="C35" s="207" t="str">
        <f t="shared" si="38"/>
        <v/>
      </c>
      <c r="D35" s="207" t="str">
        <f t="shared" si="38"/>
        <v/>
      </c>
      <c r="E35" s="207" t="str">
        <f t="shared" si="38"/>
        <v/>
      </c>
      <c r="F35" s="207" t="str">
        <f t="shared" si="38"/>
        <v/>
      </c>
      <c r="G35" s="207" t="str">
        <f t="shared" si="38"/>
        <v/>
      </c>
      <c r="H35" s="351">
        <f>SUM(A37:G37)</f>
        <v>0</v>
      </c>
      <c r="I35" s="207" t="str">
        <f>IF($B$1="","",I32+7)</f>
        <v/>
      </c>
      <c r="J35" s="207" t="str">
        <f t="shared" ref="J35:O35" si="39">IF($B$1="","",J32+7)</f>
        <v/>
      </c>
      <c r="K35" s="207" t="str">
        <f t="shared" si="39"/>
        <v/>
      </c>
      <c r="L35" s="207" t="str">
        <f t="shared" si="39"/>
        <v/>
      </c>
      <c r="M35" s="207" t="str">
        <f t="shared" si="39"/>
        <v/>
      </c>
      <c r="N35" s="207" t="str">
        <f t="shared" si="39"/>
        <v/>
      </c>
      <c r="O35" s="207" t="str">
        <f t="shared" si="39"/>
        <v/>
      </c>
      <c r="P35" s="351">
        <f>SUM(I37:O37)</f>
        <v>0</v>
      </c>
      <c r="Q35" s="207" t="str">
        <f>IF($B$1="","",Q32+7)</f>
        <v/>
      </c>
      <c r="R35" s="207" t="str">
        <f t="shared" ref="R35:W35" si="40">IF($B$1="","",R32+7)</f>
        <v/>
      </c>
      <c r="S35" s="207" t="str">
        <f t="shared" si="40"/>
        <v/>
      </c>
      <c r="T35" s="207" t="str">
        <f t="shared" si="40"/>
        <v/>
      </c>
      <c r="U35" s="207" t="str">
        <f t="shared" si="40"/>
        <v/>
      </c>
      <c r="V35" s="207" t="str">
        <f t="shared" si="40"/>
        <v/>
      </c>
      <c r="W35" s="207" t="str">
        <f t="shared" si="40"/>
        <v/>
      </c>
      <c r="X35" s="351">
        <f>SUM(Q37:W37)</f>
        <v>0</v>
      </c>
      <c r="Z35" s="355"/>
      <c r="AA35" s="356"/>
      <c r="AB35" s="361"/>
      <c r="AC35" s="362"/>
      <c r="AD35" s="367"/>
      <c r="AE35" s="368"/>
      <c r="AF35" s="335"/>
      <c r="AG35" s="336"/>
      <c r="AH35" s="342"/>
      <c r="AI35" s="343"/>
      <c r="AJ35" s="344"/>
      <c r="AK35" s="349"/>
      <c r="AL35" s="173"/>
      <c r="AM35" s="179"/>
      <c r="AN35" s="179"/>
      <c r="AO35" s="179"/>
      <c r="AP35" s="179"/>
      <c r="AQ35" s="180"/>
      <c r="AR35" s="180"/>
      <c r="AS35" s="180"/>
    </row>
    <row r="36" spans="1:46" ht="11.25" customHeight="1">
      <c r="A36" s="8"/>
      <c r="B36" s="8"/>
      <c r="C36" s="8"/>
      <c r="D36" s="8"/>
      <c r="E36" s="8"/>
      <c r="F36" s="8"/>
      <c r="G36" s="8"/>
      <c r="H36" s="351"/>
      <c r="I36" s="8"/>
      <c r="J36" s="8"/>
      <c r="K36" s="8"/>
      <c r="L36" s="8"/>
      <c r="M36" s="8"/>
      <c r="N36" s="8"/>
      <c r="O36" s="8"/>
      <c r="P36" s="351"/>
      <c r="Q36" s="8"/>
      <c r="R36" s="8"/>
      <c r="S36" s="8"/>
      <c r="T36" s="8"/>
      <c r="U36" s="8"/>
      <c r="V36" s="8"/>
      <c r="W36" s="8"/>
      <c r="X36" s="351"/>
      <c r="Z36" s="357"/>
      <c r="AA36" s="358"/>
      <c r="AB36" s="363"/>
      <c r="AC36" s="364"/>
      <c r="AD36" s="369"/>
      <c r="AE36" s="370"/>
      <c r="AF36" s="337"/>
      <c r="AG36" s="338"/>
      <c r="AH36" s="345"/>
      <c r="AI36" s="346"/>
      <c r="AJ36" s="347"/>
      <c r="AK36" s="350"/>
      <c r="AL36" s="171"/>
      <c r="AM36" s="181"/>
      <c r="AN36" s="181"/>
      <c r="AO36" s="181"/>
      <c r="AP36" s="181"/>
      <c r="AQ36" s="182"/>
      <c r="AR36" s="182"/>
      <c r="AS36" s="182"/>
    </row>
    <row r="37" spans="1:46" ht="11.25" customHeight="1">
      <c r="A37" s="7"/>
      <c r="B37" s="7"/>
      <c r="C37" s="7"/>
      <c r="D37" s="7"/>
      <c r="E37" s="7"/>
      <c r="F37" s="7"/>
      <c r="G37" s="7"/>
      <c r="H37" s="352"/>
      <c r="I37" s="7"/>
      <c r="J37" s="7"/>
      <c r="K37" s="7"/>
      <c r="L37" s="7"/>
      <c r="M37" s="7"/>
      <c r="N37" s="7"/>
      <c r="O37" s="7"/>
      <c r="P37" s="352"/>
      <c r="Q37" s="7"/>
      <c r="R37" s="7"/>
      <c r="S37" s="7"/>
      <c r="T37" s="7"/>
      <c r="U37" s="7"/>
      <c r="V37" s="7"/>
      <c r="W37" s="7"/>
      <c r="X37" s="352"/>
      <c r="Z37" s="353" t="str">
        <f t="shared" ref="Z37" si="41">$I$73</f>
        <v/>
      </c>
      <c r="AA37" s="354"/>
      <c r="AB37" s="359" t="str">
        <f>IF($B$1="","",DAY(EOMONTH(DATE($B$1,I73,1),0)))</f>
        <v/>
      </c>
      <c r="AC37" s="360"/>
      <c r="AD37" s="365">
        <f>COUNTIF(I75:O92,"○")</f>
        <v>0</v>
      </c>
      <c r="AE37" s="366"/>
      <c r="AF37" s="333" t="str">
        <f>IF($B$1="","",AB37-+AD37)</f>
        <v/>
      </c>
      <c r="AG37" s="334"/>
      <c r="AH37" s="339">
        <f>$P$94</f>
        <v>0</v>
      </c>
      <c r="AI37" s="340"/>
      <c r="AJ37" s="341"/>
      <c r="AK37" s="348">
        <f t="shared" ref="AK37" si="42">IF($AB37=28,"160:00",IF($AB37=29,"165:42",IF($AB37=30,"171:25",IF($AB37=31,"177:08"))))*24</f>
        <v>0</v>
      </c>
      <c r="AL37" s="171"/>
      <c r="AM37" s="181"/>
      <c r="AN37" s="181"/>
      <c r="AO37" s="181"/>
      <c r="AP37" s="181"/>
      <c r="AQ37" s="182"/>
      <c r="AR37" s="182"/>
      <c r="AS37" s="182"/>
    </row>
    <row r="38" spans="1:46" s="166" customFormat="1" ht="17.25" customHeight="1">
      <c r="A38" s="207" t="str">
        <f>IF($B$1="","",A35+7)</f>
        <v/>
      </c>
      <c r="B38" s="207" t="str">
        <f t="shared" ref="B38:G38" si="43">IF($B$1="","",B35+7)</f>
        <v/>
      </c>
      <c r="C38" s="207" t="str">
        <f t="shared" si="43"/>
        <v/>
      </c>
      <c r="D38" s="207" t="str">
        <f t="shared" si="43"/>
        <v/>
      </c>
      <c r="E38" s="207" t="str">
        <f t="shared" si="43"/>
        <v/>
      </c>
      <c r="F38" s="207" t="str">
        <f t="shared" si="43"/>
        <v/>
      </c>
      <c r="G38" s="207" t="str">
        <f t="shared" si="43"/>
        <v/>
      </c>
      <c r="H38" s="351">
        <f>SUM(A40:G40)</f>
        <v>0</v>
      </c>
      <c r="I38" s="207" t="str">
        <f>IF($B$1="","",I35+7)</f>
        <v/>
      </c>
      <c r="J38" s="207" t="str">
        <f t="shared" ref="J38:O38" si="44">IF($B$1="","",J35+7)</f>
        <v/>
      </c>
      <c r="K38" s="207" t="str">
        <f t="shared" si="44"/>
        <v/>
      </c>
      <c r="L38" s="207" t="str">
        <f t="shared" si="44"/>
        <v/>
      </c>
      <c r="M38" s="207" t="str">
        <f t="shared" si="44"/>
        <v/>
      </c>
      <c r="N38" s="207" t="str">
        <f t="shared" si="44"/>
        <v/>
      </c>
      <c r="O38" s="207" t="str">
        <f t="shared" si="44"/>
        <v/>
      </c>
      <c r="P38" s="351">
        <f>SUM(I40:O40)</f>
        <v>0</v>
      </c>
      <c r="Q38" s="207" t="str">
        <f>IF($B$1="","",Q35+7)</f>
        <v/>
      </c>
      <c r="R38" s="207" t="str">
        <f t="shared" ref="R38:W38" si="45">IF($B$1="","",R35+7)</f>
        <v/>
      </c>
      <c r="S38" s="207" t="str">
        <f t="shared" si="45"/>
        <v/>
      </c>
      <c r="T38" s="207" t="str">
        <f t="shared" si="45"/>
        <v/>
      </c>
      <c r="U38" s="207" t="str">
        <f t="shared" si="45"/>
        <v/>
      </c>
      <c r="V38" s="207" t="str">
        <f t="shared" si="45"/>
        <v/>
      </c>
      <c r="W38" s="207" t="str">
        <f t="shared" si="45"/>
        <v/>
      </c>
      <c r="X38" s="351">
        <f>SUM(Q40:W40)</f>
        <v>0</v>
      </c>
      <c r="Z38" s="355"/>
      <c r="AA38" s="356"/>
      <c r="AB38" s="361"/>
      <c r="AC38" s="362"/>
      <c r="AD38" s="367"/>
      <c r="AE38" s="368"/>
      <c r="AF38" s="335"/>
      <c r="AG38" s="336"/>
      <c r="AH38" s="342"/>
      <c r="AI38" s="343"/>
      <c r="AJ38" s="344"/>
      <c r="AK38" s="349"/>
      <c r="AL38" s="173"/>
      <c r="AM38" s="179"/>
      <c r="AN38" s="179"/>
      <c r="AO38" s="179"/>
      <c r="AP38" s="179"/>
      <c r="AQ38" s="180"/>
      <c r="AR38" s="180"/>
      <c r="AS38" s="180"/>
    </row>
    <row r="39" spans="1:46" ht="11.25" customHeight="1">
      <c r="A39" s="8"/>
      <c r="B39" s="8"/>
      <c r="C39" s="8"/>
      <c r="D39" s="8"/>
      <c r="E39" s="8"/>
      <c r="F39" s="8"/>
      <c r="G39" s="8"/>
      <c r="H39" s="351"/>
      <c r="I39" s="8"/>
      <c r="J39" s="8"/>
      <c r="K39" s="8"/>
      <c r="L39" s="8"/>
      <c r="M39" s="8"/>
      <c r="N39" s="8"/>
      <c r="O39" s="8"/>
      <c r="P39" s="351"/>
      <c r="Q39" s="8"/>
      <c r="R39" s="8"/>
      <c r="S39" s="8"/>
      <c r="T39" s="8"/>
      <c r="U39" s="8"/>
      <c r="V39" s="8"/>
      <c r="W39" s="8"/>
      <c r="X39" s="351"/>
      <c r="Z39" s="357"/>
      <c r="AA39" s="358"/>
      <c r="AB39" s="363"/>
      <c r="AC39" s="364"/>
      <c r="AD39" s="369"/>
      <c r="AE39" s="370"/>
      <c r="AF39" s="337"/>
      <c r="AG39" s="338"/>
      <c r="AH39" s="345"/>
      <c r="AI39" s="346"/>
      <c r="AJ39" s="347"/>
      <c r="AK39" s="350"/>
      <c r="AL39" s="171"/>
      <c r="AM39" s="181"/>
      <c r="AN39" s="181"/>
      <c r="AO39" s="181"/>
      <c r="AP39" s="181"/>
      <c r="AQ39" s="182"/>
      <c r="AR39" s="182"/>
      <c r="AS39" s="182"/>
    </row>
    <row r="40" spans="1:46" ht="11.25" customHeight="1">
      <c r="A40" s="7"/>
      <c r="B40" s="7"/>
      <c r="C40" s="7"/>
      <c r="D40" s="7"/>
      <c r="E40" s="7"/>
      <c r="F40" s="7"/>
      <c r="G40" s="7"/>
      <c r="H40" s="352"/>
      <c r="I40" s="7"/>
      <c r="J40" s="7"/>
      <c r="K40" s="7"/>
      <c r="L40" s="7"/>
      <c r="M40" s="7"/>
      <c r="N40" s="7"/>
      <c r="O40" s="7"/>
      <c r="P40" s="352"/>
      <c r="Q40" s="8"/>
      <c r="R40" s="8"/>
      <c r="S40" s="8"/>
      <c r="T40" s="8"/>
      <c r="U40" s="8"/>
      <c r="V40" s="8"/>
      <c r="W40" s="8"/>
      <c r="X40" s="352"/>
      <c r="Z40" s="353" t="str">
        <f>$Q$73</f>
        <v/>
      </c>
      <c r="AA40" s="354"/>
      <c r="AB40" s="359" t="str">
        <f>IF($B$1="","",DAY(EOMONTH(DATE($B$1,Q73,1),0)))</f>
        <v/>
      </c>
      <c r="AC40" s="360"/>
      <c r="AD40" s="365">
        <f>COUNTIF(Q75:W92,"○")</f>
        <v>0</v>
      </c>
      <c r="AE40" s="366"/>
      <c r="AF40" s="384" t="str">
        <f>IF($B$1="","",AB40-+AD40)</f>
        <v/>
      </c>
      <c r="AG40" s="334"/>
      <c r="AH40" s="339">
        <f>$X$94</f>
        <v>0</v>
      </c>
      <c r="AI40" s="340"/>
      <c r="AJ40" s="341"/>
      <c r="AK40" s="348">
        <f t="shared" ref="AK40" si="46">IF($AB40=28,"160:00",IF($AB40=29,"165:42",IF($AB40=30,"171:25",IF($AB40=31,"177:08"))))*24</f>
        <v>0</v>
      </c>
      <c r="AL40" s="171"/>
      <c r="AM40" s="181"/>
      <c r="AN40" s="181"/>
      <c r="AO40" s="181"/>
      <c r="AP40" s="181"/>
      <c r="AQ40" s="182"/>
      <c r="AR40" s="182"/>
      <c r="AS40" s="182"/>
    </row>
    <row r="41" spans="1:46" s="166" customFormat="1" ht="17.25" customHeight="1">
      <c r="A41" s="207" t="str">
        <f>IF($B$1="","",A38+7)</f>
        <v/>
      </c>
      <c r="B41" s="207" t="str">
        <f t="shared" ref="B41:G41" si="47">IF($B$1="","",B38+7)</f>
        <v/>
      </c>
      <c r="C41" s="207" t="str">
        <f t="shared" si="47"/>
        <v/>
      </c>
      <c r="D41" s="207" t="str">
        <f t="shared" si="47"/>
        <v/>
      </c>
      <c r="E41" s="207" t="str">
        <f t="shared" si="47"/>
        <v/>
      </c>
      <c r="F41" s="207" t="str">
        <f t="shared" si="47"/>
        <v/>
      </c>
      <c r="G41" s="207" t="str">
        <f t="shared" si="47"/>
        <v/>
      </c>
      <c r="H41" s="351">
        <f>SUM(A43:G43)</f>
        <v>0</v>
      </c>
      <c r="I41" s="207" t="str">
        <f>IF($B$1="","",I38+7)</f>
        <v/>
      </c>
      <c r="J41" s="207" t="str">
        <f t="shared" ref="J41:O41" si="48">IF($B$1="","",J38+7)</f>
        <v/>
      </c>
      <c r="K41" s="207" t="str">
        <f t="shared" si="48"/>
        <v/>
      </c>
      <c r="L41" s="207" t="str">
        <f t="shared" si="48"/>
        <v/>
      </c>
      <c r="M41" s="207" t="str">
        <f t="shared" si="48"/>
        <v/>
      </c>
      <c r="N41" s="207" t="str">
        <f t="shared" si="48"/>
        <v/>
      </c>
      <c r="O41" s="207" t="str">
        <f t="shared" si="48"/>
        <v/>
      </c>
      <c r="P41" s="351">
        <f>SUM(I43:O43)</f>
        <v>0</v>
      </c>
      <c r="Q41" s="207" t="str">
        <f>IF($B$1="","",Q38+7)</f>
        <v/>
      </c>
      <c r="R41" s="207" t="str">
        <f t="shared" ref="R41:W41" si="49">IF($B$1="","",R38+7)</f>
        <v/>
      </c>
      <c r="S41" s="207" t="str">
        <f t="shared" si="49"/>
        <v/>
      </c>
      <c r="T41" s="207" t="str">
        <f t="shared" si="49"/>
        <v/>
      </c>
      <c r="U41" s="207" t="str">
        <f t="shared" si="49"/>
        <v/>
      </c>
      <c r="V41" s="207" t="str">
        <f t="shared" si="49"/>
        <v/>
      </c>
      <c r="W41" s="207" t="str">
        <f t="shared" si="49"/>
        <v/>
      </c>
      <c r="X41" s="351">
        <f>SUM(Q43:W43)</f>
        <v>0</v>
      </c>
      <c r="Z41" s="355"/>
      <c r="AA41" s="356"/>
      <c r="AB41" s="361"/>
      <c r="AC41" s="362"/>
      <c r="AD41" s="367"/>
      <c r="AE41" s="368"/>
      <c r="AF41" s="335"/>
      <c r="AG41" s="336"/>
      <c r="AH41" s="342"/>
      <c r="AI41" s="343"/>
      <c r="AJ41" s="344"/>
      <c r="AK41" s="349"/>
      <c r="AL41" s="173"/>
      <c r="AM41" s="179"/>
      <c r="AN41" s="179"/>
      <c r="AO41" s="179"/>
      <c r="AP41" s="179"/>
      <c r="AQ41" s="180"/>
      <c r="AR41" s="180"/>
      <c r="AS41" s="180"/>
    </row>
    <row r="42" spans="1:46" ht="11.25" customHeight="1" thickBot="1">
      <c r="A42" s="8"/>
      <c r="B42" s="8"/>
      <c r="C42" s="8"/>
      <c r="D42" s="8"/>
      <c r="E42" s="8"/>
      <c r="F42" s="8"/>
      <c r="G42" s="8"/>
      <c r="H42" s="351"/>
      <c r="I42" s="8"/>
      <c r="J42" s="8"/>
      <c r="K42" s="8"/>
      <c r="L42" s="8"/>
      <c r="M42" s="8"/>
      <c r="N42" s="8"/>
      <c r="O42" s="8"/>
      <c r="P42" s="351"/>
      <c r="Q42" s="8"/>
      <c r="R42" s="8"/>
      <c r="S42" s="8"/>
      <c r="T42" s="8"/>
      <c r="U42" s="8"/>
      <c r="V42" s="8"/>
      <c r="W42" s="8"/>
      <c r="X42" s="351"/>
      <c r="Z42" s="357"/>
      <c r="AA42" s="358"/>
      <c r="AB42" s="382"/>
      <c r="AC42" s="383"/>
      <c r="AD42" s="369"/>
      <c r="AE42" s="370"/>
      <c r="AF42" s="337"/>
      <c r="AG42" s="338"/>
      <c r="AH42" s="345"/>
      <c r="AI42" s="346"/>
      <c r="AJ42" s="347"/>
      <c r="AK42" s="350"/>
      <c r="AL42" s="171"/>
      <c r="AM42" s="181"/>
      <c r="AN42" s="181"/>
      <c r="AO42" s="181"/>
      <c r="AP42" s="181"/>
      <c r="AQ42" s="182"/>
      <c r="AR42" s="182"/>
      <c r="AS42" s="182"/>
    </row>
    <row r="43" spans="1:46" ht="11.25" customHeight="1" thickTop="1">
      <c r="A43" s="7"/>
      <c r="B43" s="7"/>
      <c r="C43" s="7"/>
      <c r="D43" s="7"/>
      <c r="E43" s="7"/>
      <c r="F43" s="7"/>
      <c r="G43" s="7"/>
      <c r="H43" s="352"/>
      <c r="I43" s="7"/>
      <c r="J43" s="7"/>
      <c r="K43" s="7"/>
      <c r="L43" s="7"/>
      <c r="M43" s="7"/>
      <c r="N43" s="7"/>
      <c r="O43" s="7"/>
      <c r="P43" s="352"/>
      <c r="Q43" s="7"/>
      <c r="R43" s="7"/>
      <c r="S43" s="7"/>
      <c r="T43" s="7"/>
      <c r="U43" s="7"/>
      <c r="V43" s="7"/>
      <c r="W43" s="7"/>
      <c r="X43" s="352"/>
      <c r="Z43" s="386" t="s">
        <v>11</v>
      </c>
      <c r="AA43" s="387"/>
      <c r="AB43" s="392">
        <f>SUM(AB6:AC42)</f>
        <v>0</v>
      </c>
      <c r="AC43" s="393"/>
      <c r="AD43" s="398">
        <f t="shared" ref="AD43" si="50">SUM(AD6:AE42)</f>
        <v>0</v>
      </c>
      <c r="AE43" s="399"/>
      <c r="AF43" s="400" t="str">
        <f>IF($B$1="","",SUM(AF6:AG42))</f>
        <v/>
      </c>
      <c r="AG43" s="401"/>
      <c r="AH43" s="402">
        <f>SUM(AH6:AI42)</f>
        <v>0</v>
      </c>
      <c r="AI43" s="403"/>
      <c r="AJ43" s="404"/>
      <c r="AK43" s="385">
        <f>SUM(AK6:AK42)</f>
        <v>0</v>
      </c>
      <c r="AL43" s="171"/>
      <c r="AM43" s="181"/>
      <c r="AN43" s="181"/>
      <c r="AO43" s="181"/>
      <c r="AP43" s="181"/>
      <c r="AQ43" s="182"/>
      <c r="AR43" s="182"/>
      <c r="AS43" s="182"/>
    </row>
    <row r="44" spans="1:46" s="166" customFormat="1" ht="17.25" customHeight="1">
      <c r="A44" s="207" t="str">
        <f>IF($B$1="","",A41+7)</f>
        <v/>
      </c>
      <c r="B44" s="207" t="str">
        <f t="shared" ref="B44:G44" si="51">IF($B$1="","",B41+7)</f>
        <v/>
      </c>
      <c r="C44" s="207" t="str">
        <f t="shared" si="51"/>
        <v/>
      </c>
      <c r="D44" s="207" t="str">
        <f t="shared" si="51"/>
        <v/>
      </c>
      <c r="E44" s="207" t="str">
        <f t="shared" si="51"/>
        <v/>
      </c>
      <c r="F44" s="207" t="str">
        <f t="shared" si="51"/>
        <v/>
      </c>
      <c r="G44" s="207" t="str">
        <f t="shared" si="51"/>
        <v/>
      </c>
      <c r="H44" s="351">
        <f>SUM(A46:G46)</f>
        <v>0</v>
      </c>
      <c r="I44" s="207" t="str">
        <f>IF($B$1="","",I41+7)</f>
        <v/>
      </c>
      <c r="J44" s="207" t="str">
        <f t="shared" ref="J44:O44" si="52">IF($B$1="","",J41+7)</f>
        <v/>
      </c>
      <c r="K44" s="207" t="str">
        <f t="shared" si="52"/>
        <v/>
      </c>
      <c r="L44" s="207" t="str">
        <f t="shared" si="52"/>
        <v/>
      </c>
      <c r="M44" s="207" t="str">
        <f t="shared" si="52"/>
        <v/>
      </c>
      <c r="N44" s="207" t="str">
        <f t="shared" si="52"/>
        <v/>
      </c>
      <c r="O44" s="207" t="str">
        <f t="shared" si="52"/>
        <v/>
      </c>
      <c r="P44" s="351">
        <f>SUM(I46:O46)</f>
        <v>0</v>
      </c>
      <c r="Q44" s="207" t="str">
        <f>IF($B$1="","",Q41+7)</f>
        <v/>
      </c>
      <c r="R44" s="207" t="str">
        <f t="shared" ref="R44:W44" si="53">IF($B$1="","",R41+7)</f>
        <v/>
      </c>
      <c r="S44" s="207" t="str">
        <f t="shared" si="53"/>
        <v/>
      </c>
      <c r="T44" s="207" t="str">
        <f t="shared" si="53"/>
        <v/>
      </c>
      <c r="U44" s="207" t="str">
        <f t="shared" si="53"/>
        <v/>
      </c>
      <c r="V44" s="207" t="str">
        <f t="shared" si="53"/>
        <v/>
      </c>
      <c r="W44" s="207" t="str">
        <f t="shared" si="53"/>
        <v/>
      </c>
      <c r="X44" s="351">
        <f>SUM(Q46:W46)</f>
        <v>0</v>
      </c>
      <c r="Z44" s="388"/>
      <c r="AA44" s="389"/>
      <c r="AB44" s="394"/>
      <c r="AC44" s="395"/>
      <c r="AD44" s="367"/>
      <c r="AE44" s="368"/>
      <c r="AF44" s="335"/>
      <c r="AG44" s="336"/>
      <c r="AH44" s="342"/>
      <c r="AI44" s="343"/>
      <c r="AJ44" s="344"/>
      <c r="AK44" s="349"/>
      <c r="AL44" s="173"/>
      <c r="AM44" s="179"/>
      <c r="AN44" s="179"/>
      <c r="AO44" s="179"/>
      <c r="AP44" s="179"/>
      <c r="AQ44" s="180"/>
      <c r="AR44" s="180"/>
      <c r="AS44" s="180"/>
    </row>
    <row r="45" spans="1:46" ht="11.25" customHeight="1">
      <c r="A45" s="8"/>
      <c r="B45" s="8"/>
      <c r="C45" s="8"/>
      <c r="D45" s="8"/>
      <c r="E45" s="8"/>
      <c r="F45" s="8"/>
      <c r="G45" s="8"/>
      <c r="H45" s="351"/>
      <c r="I45" s="8"/>
      <c r="J45" s="8"/>
      <c r="K45" s="8"/>
      <c r="L45" s="8"/>
      <c r="M45" s="8"/>
      <c r="N45" s="8"/>
      <c r="O45" s="8"/>
      <c r="P45" s="351"/>
      <c r="Q45" s="8"/>
      <c r="R45" s="8"/>
      <c r="S45" s="8"/>
      <c r="T45" s="8"/>
      <c r="U45" s="8"/>
      <c r="V45" s="8"/>
      <c r="W45" s="8"/>
      <c r="X45" s="351"/>
      <c r="Z45" s="390"/>
      <c r="AA45" s="391"/>
      <c r="AB45" s="396"/>
      <c r="AC45" s="397"/>
      <c r="AD45" s="369"/>
      <c r="AE45" s="370"/>
      <c r="AF45" s="337"/>
      <c r="AG45" s="338"/>
      <c r="AH45" s="345"/>
      <c r="AI45" s="346"/>
      <c r="AJ45" s="347"/>
      <c r="AK45" s="350"/>
      <c r="AL45" s="171"/>
      <c r="AM45" s="181"/>
      <c r="AN45" s="181"/>
      <c r="AO45" s="181"/>
      <c r="AP45" s="181"/>
      <c r="AQ45" s="182"/>
      <c r="AR45" s="182"/>
      <c r="AS45" s="182"/>
    </row>
    <row r="46" spans="1:46" ht="11.25" customHeight="1">
      <c r="A46" s="7">
        <f>IF(A45="出",$G$3,0)</f>
        <v>0</v>
      </c>
      <c r="B46" s="7">
        <f t="shared" ref="B46:G46" si="54">IF(B45="出",$G$3,0)</f>
        <v>0</v>
      </c>
      <c r="C46" s="7">
        <f t="shared" si="54"/>
        <v>0</v>
      </c>
      <c r="D46" s="7">
        <f t="shared" si="54"/>
        <v>0</v>
      </c>
      <c r="E46" s="7">
        <f t="shared" si="54"/>
        <v>0</v>
      </c>
      <c r="F46" s="7">
        <f t="shared" si="54"/>
        <v>0</v>
      </c>
      <c r="G46" s="7">
        <f t="shared" si="54"/>
        <v>0</v>
      </c>
      <c r="H46" s="352"/>
      <c r="I46" s="7"/>
      <c r="J46" s="7"/>
      <c r="K46" s="7"/>
      <c r="L46" s="7"/>
      <c r="M46" s="7"/>
      <c r="N46" s="7"/>
      <c r="O46" s="7"/>
      <c r="P46" s="352"/>
      <c r="Q46" s="7"/>
      <c r="R46" s="7"/>
      <c r="S46" s="7"/>
      <c r="T46" s="7"/>
      <c r="U46" s="7"/>
      <c r="V46" s="7"/>
      <c r="W46" s="7"/>
      <c r="X46" s="352"/>
      <c r="Z46" s="171"/>
      <c r="AA46" s="171"/>
      <c r="AB46" s="171"/>
      <c r="AC46" s="171"/>
      <c r="AD46" s="181"/>
      <c r="AE46" s="181"/>
      <c r="AF46" s="183"/>
      <c r="AG46" s="183"/>
      <c r="AH46" s="184"/>
      <c r="AI46" s="184"/>
      <c r="AJ46" s="184"/>
      <c r="AK46" s="171"/>
      <c r="AL46" s="171"/>
      <c r="AM46" s="181"/>
      <c r="AN46" s="181"/>
      <c r="AO46" s="181"/>
      <c r="AP46" s="181"/>
      <c r="AQ46" s="182"/>
      <c r="AR46" s="182"/>
      <c r="AS46" s="182"/>
    </row>
    <row r="47" spans="1:46">
      <c r="A47" s="377"/>
      <c r="B47" s="378"/>
      <c r="C47" s="378"/>
      <c r="D47" s="378"/>
      <c r="E47" s="378"/>
      <c r="F47" s="378"/>
      <c r="G47" s="379"/>
      <c r="H47" s="214">
        <f>SUM(H29:H46)</f>
        <v>0</v>
      </c>
      <c r="I47" s="377"/>
      <c r="J47" s="378"/>
      <c r="K47" s="378"/>
      <c r="L47" s="378"/>
      <c r="M47" s="378"/>
      <c r="N47" s="378"/>
      <c r="O47" s="379"/>
      <c r="P47" s="214">
        <f>SUM(P29:P46)</f>
        <v>0</v>
      </c>
      <c r="Q47" s="377"/>
      <c r="R47" s="378"/>
      <c r="S47" s="378"/>
      <c r="T47" s="378"/>
      <c r="U47" s="378"/>
      <c r="V47" s="378"/>
      <c r="W47" s="379"/>
      <c r="X47" s="214">
        <f>SUM(X29:X46)</f>
        <v>0</v>
      </c>
      <c r="Z47" s="185"/>
      <c r="AA47" s="185"/>
      <c r="AB47" s="185"/>
      <c r="AC47" s="185"/>
      <c r="AD47" s="186"/>
      <c r="AE47" s="186"/>
      <c r="AF47" s="181"/>
      <c r="AG47" s="181"/>
      <c r="AH47" s="187"/>
      <c r="AI47" s="187"/>
      <c r="AJ47" s="187"/>
      <c r="AK47" s="171"/>
      <c r="AL47" s="171"/>
      <c r="AM47" s="175"/>
      <c r="AN47" s="188"/>
      <c r="AO47" s="188"/>
      <c r="AP47" s="189"/>
      <c r="AQ47" s="189"/>
      <c r="AR47" s="189"/>
      <c r="AS47" s="177"/>
    </row>
    <row r="48" spans="1:46">
      <c r="A48" s="85"/>
      <c r="B48" s="85"/>
      <c r="C48" s="85"/>
      <c r="D48" s="85"/>
      <c r="E48" s="85"/>
      <c r="F48" s="85"/>
      <c r="G48" s="88" t="s">
        <v>82</v>
      </c>
      <c r="H48" s="215" t="str">
        <f>IF(AH15-AK15&lt;=0,"OK","超過")</f>
        <v>OK</v>
      </c>
      <c r="I48" s="85"/>
      <c r="J48" s="85"/>
      <c r="K48" s="85"/>
      <c r="L48" s="85"/>
      <c r="M48" s="85"/>
      <c r="N48" s="85"/>
      <c r="O48" s="88" t="s">
        <v>82</v>
      </c>
      <c r="P48" s="215" t="str">
        <f>IF(AH18-AK18&lt;=0,"OK","超過")</f>
        <v>OK</v>
      </c>
      <c r="Q48" s="85"/>
      <c r="R48" s="85"/>
      <c r="S48" s="85"/>
      <c r="T48" s="85"/>
      <c r="U48" s="85"/>
      <c r="V48" s="85"/>
      <c r="W48" s="88" t="s">
        <v>82</v>
      </c>
      <c r="X48" s="215" t="str">
        <f>IF(AH21-AK21&lt;=0,"OK","超過")</f>
        <v>OK</v>
      </c>
      <c r="Z48" s="185"/>
      <c r="AA48" s="185"/>
      <c r="AB48" s="185"/>
      <c r="AC48" s="185"/>
      <c r="AD48" s="186"/>
      <c r="AE48" s="186"/>
      <c r="AF48" s="181"/>
      <c r="AG48" s="181"/>
      <c r="AH48" s="187"/>
      <c r="AI48" s="187"/>
      <c r="AJ48" s="187"/>
      <c r="AK48" s="171"/>
      <c r="AL48" s="171"/>
      <c r="AM48" s="171"/>
      <c r="AN48" s="171"/>
      <c r="AO48" s="175"/>
      <c r="AP48" s="175"/>
      <c r="AQ48" s="175"/>
      <c r="AR48" s="176"/>
      <c r="AS48" s="176"/>
      <c r="AT48" s="176"/>
    </row>
    <row r="49" spans="1:37">
      <c r="A49" s="190"/>
      <c r="B49" s="190"/>
      <c r="C49" s="190"/>
      <c r="D49" s="190"/>
      <c r="E49" s="190"/>
      <c r="F49" s="190"/>
      <c r="G49" s="190"/>
      <c r="H49" s="216"/>
      <c r="I49" s="191"/>
      <c r="J49" s="191"/>
      <c r="K49" s="191"/>
      <c r="L49" s="191"/>
      <c r="M49" s="191"/>
      <c r="N49" s="191"/>
      <c r="O49" s="191"/>
      <c r="P49" s="217"/>
      <c r="Q49" s="192"/>
      <c r="R49" s="193"/>
      <c r="S49" s="172"/>
      <c r="T49" s="172"/>
      <c r="U49" s="172"/>
      <c r="V49" s="172"/>
      <c r="W49" s="172"/>
      <c r="X49" s="218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</row>
    <row r="50" spans="1:37" ht="13.5" customHeight="1">
      <c r="A50" s="198" t="str">
        <f>IF(AND($B$1&lt;&gt;"",$H$1&lt;&gt;""),MONTH(DATE($B$1,$H$1+6,1)),"")</f>
        <v/>
      </c>
      <c r="B50" s="328" t="s">
        <v>16</v>
      </c>
      <c r="C50" s="328"/>
      <c r="D50" s="210"/>
      <c r="E50" s="200" t="str">
        <f>IF($B$1="","",(DATE($B$1,$A$50,1)-DAY(DATE($B$1,$A$50,1))+1))</f>
        <v/>
      </c>
      <c r="F50" s="201" t="s">
        <v>76</v>
      </c>
      <c r="G50" s="202" t="str">
        <f>IF($B$1="","",EOMONTH(DATE($B$1,A50,1),0))</f>
        <v/>
      </c>
      <c r="H50" s="329" t="s">
        <v>0</v>
      </c>
      <c r="I50" s="209" t="str">
        <f>IF(AND($B$1&lt;&gt;"",$H$1&lt;&gt;""),MONTH(DATE($B$1,$H$1+7,1)),"")</f>
        <v/>
      </c>
      <c r="J50" s="328" t="s">
        <v>16</v>
      </c>
      <c r="K50" s="328"/>
      <c r="L50" s="210"/>
      <c r="M50" s="200" t="str">
        <f>IF($B$1="","",DATE($B$1,$I$50,1)-DAY(DATE($B$1,$I$50,1))+1)</f>
        <v/>
      </c>
      <c r="N50" s="201" t="s">
        <v>76</v>
      </c>
      <c r="O50" s="202" t="str">
        <f>IF($B$1="","",EOMONTH(DATE($B$1,I50,1),0))</f>
        <v/>
      </c>
      <c r="P50" s="329" t="s">
        <v>0</v>
      </c>
      <c r="Q50" s="209" t="str">
        <f>IF(AND($B$1&lt;&gt;"",$H$1&lt;&gt;""),MONTH(DATE($B$1,$H$1+8,1)),"")</f>
        <v/>
      </c>
      <c r="R50" s="328" t="s">
        <v>16</v>
      </c>
      <c r="S50" s="328"/>
      <c r="T50" s="210"/>
      <c r="U50" s="200" t="str">
        <f>IF($B$1="","",(DATE($B$1,$Q$50,1)-DAY(DATE($B$1,$Q$50,1))+1))</f>
        <v/>
      </c>
      <c r="V50" s="201" t="s">
        <v>76</v>
      </c>
      <c r="W50" s="202" t="str">
        <f>IF($B$1="","",EOMONTH(DATE($B$1,Q50,1),0))</f>
        <v/>
      </c>
      <c r="X50" s="331" t="s">
        <v>0</v>
      </c>
      <c r="Z50" s="171"/>
      <c r="AA50" s="171"/>
      <c r="AB50" s="171"/>
      <c r="AC50" s="171"/>
      <c r="AD50" s="181"/>
      <c r="AE50" s="181"/>
      <c r="AF50" s="181"/>
      <c r="AG50" s="181"/>
      <c r="AH50" s="182"/>
      <c r="AI50" s="182"/>
      <c r="AJ50" s="182"/>
      <c r="AK50" s="171"/>
    </row>
    <row r="51" spans="1:37">
      <c r="A51" s="203" t="s">
        <v>19</v>
      </c>
      <c r="B51" s="204" t="s">
        <v>20</v>
      </c>
      <c r="C51" s="204" t="s">
        <v>21</v>
      </c>
      <c r="D51" s="205" t="s">
        <v>2</v>
      </c>
      <c r="E51" s="204" t="s">
        <v>3</v>
      </c>
      <c r="F51" s="206" t="s">
        <v>4</v>
      </c>
      <c r="G51" s="205" t="s">
        <v>5</v>
      </c>
      <c r="H51" s="380"/>
      <c r="I51" s="211" t="s">
        <v>19</v>
      </c>
      <c r="J51" s="212" t="s">
        <v>20</v>
      </c>
      <c r="K51" s="212" t="s">
        <v>21</v>
      </c>
      <c r="L51" s="212" t="s">
        <v>2</v>
      </c>
      <c r="M51" s="212" t="s">
        <v>3</v>
      </c>
      <c r="N51" s="212" t="s">
        <v>4</v>
      </c>
      <c r="O51" s="206" t="s">
        <v>5</v>
      </c>
      <c r="P51" s="380"/>
      <c r="Q51" s="211" t="s">
        <v>19</v>
      </c>
      <c r="R51" s="212" t="s">
        <v>20</v>
      </c>
      <c r="S51" s="212" t="s">
        <v>21</v>
      </c>
      <c r="T51" s="212" t="s">
        <v>2</v>
      </c>
      <c r="U51" s="212" t="s">
        <v>3</v>
      </c>
      <c r="V51" s="212" t="s">
        <v>4</v>
      </c>
      <c r="W51" s="213" t="s">
        <v>5</v>
      </c>
      <c r="X51" s="381"/>
      <c r="Z51" s="171"/>
      <c r="AA51" s="173"/>
      <c r="AB51" s="173"/>
      <c r="AC51" s="173"/>
      <c r="AD51" s="179"/>
      <c r="AE51" s="179"/>
      <c r="AF51" s="179"/>
      <c r="AG51" s="179"/>
      <c r="AH51" s="182"/>
      <c r="AI51" s="182"/>
      <c r="AJ51" s="182"/>
      <c r="AK51" s="171"/>
    </row>
    <row r="52" spans="1:37" s="166" customFormat="1" ht="17.25" customHeight="1">
      <c r="A52" s="207" t="str">
        <f>IF($B$1="","",DATE($B$1,$H$1+6,1)-WEEKDAY(DATE($B$1,$H$1+6,1))+1)</f>
        <v/>
      </c>
      <c r="B52" s="208" t="str">
        <f>IF($B$1="","",A52+1)</f>
        <v/>
      </c>
      <c r="C52" s="208" t="str">
        <f t="shared" ref="C52:G52" si="55">IF($B$1="","",B52+1)</f>
        <v/>
      </c>
      <c r="D52" s="208" t="str">
        <f t="shared" si="55"/>
        <v/>
      </c>
      <c r="E52" s="208" t="str">
        <f t="shared" si="55"/>
        <v/>
      </c>
      <c r="F52" s="208" t="str">
        <f t="shared" si="55"/>
        <v/>
      </c>
      <c r="G52" s="208" t="str">
        <f t="shared" si="55"/>
        <v/>
      </c>
      <c r="H52" s="351">
        <f>SUM(A54:G54)</f>
        <v>0</v>
      </c>
      <c r="I52" s="207" t="str">
        <f>IF($B$1="","",DATE($B$1,$H$1+7,1)-WEEKDAY(DATE($B$1,$H$1+7,1))+1)</f>
        <v/>
      </c>
      <c r="J52" s="208" t="str">
        <f>IF($B$1="","",I52+1)</f>
        <v/>
      </c>
      <c r="K52" s="208" t="str">
        <f t="shared" ref="K52:O52" si="56">IF($B$1="","",J52+1)</f>
        <v/>
      </c>
      <c r="L52" s="208" t="str">
        <f t="shared" si="56"/>
        <v/>
      </c>
      <c r="M52" s="208" t="str">
        <f t="shared" si="56"/>
        <v/>
      </c>
      <c r="N52" s="208" t="str">
        <f t="shared" si="56"/>
        <v/>
      </c>
      <c r="O52" s="208" t="str">
        <f t="shared" si="56"/>
        <v/>
      </c>
      <c r="P52" s="351">
        <f>SUM(I54:O54)</f>
        <v>0</v>
      </c>
      <c r="Q52" s="207" t="str">
        <f>IF($B$1="","",DATE($B$1,$H$1+8,1)-WEEKDAY(DATE($B$1,$H$1+8,1))+1)</f>
        <v/>
      </c>
      <c r="R52" s="208" t="str">
        <f>IF($B$1="","",Q52+1)</f>
        <v/>
      </c>
      <c r="S52" s="208" t="str">
        <f t="shared" ref="S52:W52" si="57">IF($B$1="","",R52+1)</f>
        <v/>
      </c>
      <c r="T52" s="208" t="str">
        <f t="shared" si="57"/>
        <v/>
      </c>
      <c r="U52" s="208" t="str">
        <f t="shared" si="57"/>
        <v/>
      </c>
      <c r="V52" s="208" t="str">
        <f t="shared" si="57"/>
        <v/>
      </c>
      <c r="W52" s="208" t="str">
        <f t="shared" si="57"/>
        <v/>
      </c>
      <c r="X52" s="351">
        <f>SUM(Q54:W54)</f>
        <v>0</v>
      </c>
      <c r="Z52" s="173"/>
      <c r="AA52" s="171"/>
      <c r="AB52" s="171"/>
      <c r="AC52" s="171"/>
      <c r="AD52" s="181"/>
      <c r="AE52" s="181"/>
      <c r="AF52" s="181"/>
      <c r="AG52" s="181"/>
      <c r="AH52" s="180"/>
      <c r="AI52" s="180"/>
      <c r="AJ52" s="180"/>
      <c r="AK52" s="173"/>
    </row>
    <row r="53" spans="1:37" ht="11.25" customHeight="1">
      <c r="A53" s="8"/>
      <c r="B53" s="8"/>
      <c r="C53" s="8"/>
      <c r="D53" s="8"/>
      <c r="E53" s="8"/>
      <c r="F53" s="8"/>
      <c r="G53" s="8"/>
      <c r="H53" s="351"/>
      <c r="I53" s="8"/>
      <c r="J53" s="8"/>
      <c r="K53" s="8"/>
      <c r="L53" s="8"/>
      <c r="M53" s="8"/>
      <c r="N53" s="8"/>
      <c r="O53" s="8"/>
      <c r="P53" s="351"/>
      <c r="Q53" s="8"/>
      <c r="R53" s="8"/>
      <c r="S53" s="8"/>
      <c r="T53" s="8"/>
      <c r="U53" s="8"/>
      <c r="V53" s="8"/>
      <c r="W53" s="8"/>
      <c r="X53" s="351"/>
      <c r="Z53" s="171"/>
      <c r="AA53" s="171"/>
      <c r="AB53" s="171"/>
      <c r="AC53" s="171"/>
      <c r="AD53" s="181"/>
      <c r="AE53" s="181"/>
      <c r="AF53" s="181"/>
      <c r="AG53" s="181"/>
      <c r="AH53" s="182"/>
      <c r="AI53" s="182"/>
      <c r="AJ53" s="182"/>
      <c r="AK53" s="171"/>
    </row>
    <row r="54" spans="1:37" ht="11.25" customHeight="1">
      <c r="A54" s="7"/>
      <c r="B54" s="7"/>
      <c r="C54" s="7"/>
      <c r="D54" s="7"/>
      <c r="E54" s="7"/>
      <c r="F54" s="7"/>
      <c r="G54" s="7"/>
      <c r="H54" s="352"/>
      <c r="I54" s="7"/>
      <c r="J54" s="7"/>
      <c r="K54" s="7"/>
      <c r="L54" s="7"/>
      <c r="M54" s="7"/>
      <c r="N54" s="7"/>
      <c r="O54" s="7"/>
      <c r="P54" s="352"/>
      <c r="Q54" s="7"/>
      <c r="R54" s="7"/>
      <c r="S54" s="7"/>
      <c r="T54" s="7"/>
      <c r="U54" s="7"/>
      <c r="V54" s="7"/>
      <c r="W54" s="7"/>
      <c r="X54" s="352"/>
      <c r="Z54" s="171"/>
      <c r="AA54" s="173"/>
      <c r="AB54" s="173"/>
      <c r="AC54" s="173"/>
      <c r="AD54" s="179"/>
      <c r="AE54" s="179"/>
      <c r="AF54" s="179"/>
      <c r="AG54" s="179"/>
      <c r="AH54" s="182"/>
      <c r="AI54" s="182"/>
      <c r="AJ54" s="182"/>
      <c r="AK54" s="171"/>
    </row>
    <row r="55" spans="1:37" s="166" customFormat="1" ht="17.25" customHeight="1">
      <c r="A55" s="207" t="str">
        <f>IF($B$1="","",A52+7)</f>
        <v/>
      </c>
      <c r="B55" s="207" t="str">
        <f t="shared" ref="B55:G55" si="58">IF($B$1="","",B52+7)</f>
        <v/>
      </c>
      <c r="C55" s="207" t="str">
        <f t="shared" si="58"/>
        <v/>
      </c>
      <c r="D55" s="207" t="str">
        <f t="shared" si="58"/>
        <v/>
      </c>
      <c r="E55" s="207" t="str">
        <f t="shared" si="58"/>
        <v/>
      </c>
      <c r="F55" s="207" t="str">
        <f t="shared" si="58"/>
        <v/>
      </c>
      <c r="G55" s="207" t="str">
        <f t="shared" si="58"/>
        <v/>
      </c>
      <c r="H55" s="351">
        <f>SUM(A57:G57)</f>
        <v>0</v>
      </c>
      <c r="I55" s="207" t="str">
        <f>IF($B$1="","",I52+7)</f>
        <v/>
      </c>
      <c r="J55" s="207" t="str">
        <f t="shared" ref="J55:O55" si="59">IF($B$1="","",J52+7)</f>
        <v/>
      </c>
      <c r="K55" s="207" t="str">
        <f t="shared" si="59"/>
        <v/>
      </c>
      <c r="L55" s="207" t="str">
        <f t="shared" si="59"/>
        <v/>
      </c>
      <c r="M55" s="207" t="str">
        <f t="shared" si="59"/>
        <v/>
      </c>
      <c r="N55" s="207" t="str">
        <f t="shared" si="59"/>
        <v/>
      </c>
      <c r="O55" s="207" t="str">
        <f t="shared" si="59"/>
        <v/>
      </c>
      <c r="P55" s="351">
        <f>SUM(I57:O57)</f>
        <v>0</v>
      </c>
      <c r="Q55" s="207" t="str">
        <f>IF($B$1="","",Q52+7)</f>
        <v/>
      </c>
      <c r="R55" s="207" t="str">
        <f t="shared" ref="R55:W55" si="60">IF($B$1="","",R52+7)</f>
        <v/>
      </c>
      <c r="S55" s="207" t="str">
        <f t="shared" si="60"/>
        <v/>
      </c>
      <c r="T55" s="207" t="str">
        <f t="shared" si="60"/>
        <v/>
      </c>
      <c r="U55" s="207" t="str">
        <f t="shared" si="60"/>
        <v/>
      </c>
      <c r="V55" s="207" t="str">
        <f t="shared" si="60"/>
        <v/>
      </c>
      <c r="W55" s="207" t="str">
        <f t="shared" si="60"/>
        <v/>
      </c>
      <c r="X55" s="351">
        <f>SUM(Q57:W57)</f>
        <v>0</v>
      </c>
      <c r="Z55" s="173"/>
      <c r="AA55" s="171"/>
      <c r="AB55" s="171"/>
      <c r="AC55" s="171"/>
      <c r="AD55" s="181"/>
      <c r="AE55" s="181"/>
      <c r="AF55" s="181"/>
      <c r="AG55" s="181"/>
      <c r="AH55" s="180"/>
      <c r="AI55" s="180"/>
      <c r="AJ55" s="180"/>
      <c r="AK55" s="194"/>
    </row>
    <row r="56" spans="1:37" ht="11.25" customHeight="1">
      <c r="A56" s="8"/>
      <c r="B56" s="8"/>
      <c r="C56" s="8"/>
      <c r="D56" s="8"/>
      <c r="E56" s="8"/>
      <c r="F56" s="8"/>
      <c r="G56" s="8"/>
      <c r="H56" s="351"/>
      <c r="I56" s="8"/>
      <c r="J56" s="8"/>
      <c r="K56" s="8"/>
      <c r="L56" s="8"/>
      <c r="M56" s="8"/>
      <c r="N56" s="8"/>
      <c r="O56" s="8"/>
      <c r="P56" s="351"/>
      <c r="Q56" s="8"/>
      <c r="R56" s="8"/>
      <c r="S56" s="8"/>
      <c r="T56" s="8"/>
      <c r="U56" s="8"/>
      <c r="V56" s="8"/>
      <c r="W56" s="8"/>
      <c r="X56" s="351"/>
      <c r="Z56" s="171"/>
      <c r="AA56" s="171"/>
      <c r="AB56" s="171"/>
      <c r="AC56" s="171"/>
      <c r="AD56" s="181"/>
      <c r="AE56" s="181"/>
      <c r="AF56" s="181"/>
      <c r="AG56" s="181"/>
      <c r="AH56" s="182"/>
      <c r="AI56" s="182"/>
      <c r="AJ56" s="182"/>
      <c r="AK56" s="171"/>
    </row>
    <row r="57" spans="1:37" ht="11.25" customHeight="1">
      <c r="A57" s="7"/>
      <c r="B57" s="7"/>
      <c r="C57" s="7"/>
      <c r="D57" s="7"/>
      <c r="E57" s="7"/>
      <c r="F57" s="7"/>
      <c r="G57" s="7"/>
      <c r="H57" s="352"/>
      <c r="I57" s="7"/>
      <c r="J57" s="7"/>
      <c r="K57" s="7"/>
      <c r="L57" s="7"/>
      <c r="M57" s="7"/>
      <c r="N57" s="7"/>
      <c r="O57" s="7"/>
      <c r="P57" s="352"/>
      <c r="Q57" s="7"/>
      <c r="R57" s="7"/>
      <c r="S57" s="7"/>
      <c r="T57" s="7"/>
      <c r="U57" s="7"/>
      <c r="V57" s="7"/>
      <c r="W57" s="7"/>
      <c r="X57" s="352"/>
      <c r="Z57" s="171"/>
      <c r="AA57" s="173"/>
      <c r="AB57" s="173"/>
      <c r="AC57" s="173"/>
      <c r="AD57" s="179"/>
      <c r="AE57" s="179"/>
      <c r="AF57" s="179"/>
      <c r="AG57" s="179"/>
      <c r="AH57" s="182"/>
      <c r="AI57" s="182"/>
      <c r="AJ57" s="182"/>
      <c r="AK57" s="171"/>
    </row>
    <row r="58" spans="1:37" s="166" customFormat="1" ht="17.25" customHeight="1">
      <c r="A58" s="207" t="str">
        <f>IF($B$1="","",A55+7)</f>
        <v/>
      </c>
      <c r="B58" s="207" t="str">
        <f t="shared" ref="B58:G58" si="61">IF($B$1="","",B55+7)</f>
        <v/>
      </c>
      <c r="C58" s="207" t="str">
        <f t="shared" si="61"/>
        <v/>
      </c>
      <c r="D58" s="207" t="str">
        <f t="shared" si="61"/>
        <v/>
      </c>
      <c r="E58" s="207" t="str">
        <f t="shared" si="61"/>
        <v/>
      </c>
      <c r="F58" s="207" t="str">
        <f t="shared" si="61"/>
        <v/>
      </c>
      <c r="G58" s="207" t="str">
        <f t="shared" si="61"/>
        <v/>
      </c>
      <c r="H58" s="351">
        <f>SUM(A60:G60)</f>
        <v>0</v>
      </c>
      <c r="I58" s="207" t="str">
        <f>IF($B$1="","",I55+7)</f>
        <v/>
      </c>
      <c r="J58" s="207" t="str">
        <f t="shared" ref="J58:O58" si="62">IF($B$1="","",J55+7)</f>
        <v/>
      </c>
      <c r="K58" s="207" t="str">
        <f t="shared" si="62"/>
        <v/>
      </c>
      <c r="L58" s="207" t="str">
        <f t="shared" si="62"/>
        <v/>
      </c>
      <c r="M58" s="207" t="str">
        <f t="shared" si="62"/>
        <v/>
      </c>
      <c r="N58" s="207" t="str">
        <f t="shared" si="62"/>
        <v/>
      </c>
      <c r="O58" s="207" t="str">
        <f t="shared" si="62"/>
        <v/>
      </c>
      <c r="P58" s="351">
        <f>SUM(I60:O60)</f>
        <v>0</v>
      </c>
      <c r="Q58" s="207" t="str">
        <f>IF($B$1="","",Q55+7)</f>
        <v/>
      </c>
      <c r="R58" s="207" t="str">
        <f t="shared" ref="R58:W58" si="63">IF($B$1="","",R55+7)</f>
        <v/>
      </c>
      <c r="S58" s="207" t="str">
        <f t="shared" si="63"/>
        <v/>
      </c>
      <c r="T58" s="207" t="str">
        <f t="shared" si="63"/>
        <v/>
      </c>
      <c r="U58" s="207" t="str">
        <f t="shared" si="63"/>
        <v/>
      </c>
      <c r="V58" s="207" t="str">
        <f t="shared" si="63"/>
        <v/>
      </c>
      <c r="W58" s="207" t="str">
        <f t="shared" si="63"/>
        <v/>
      </c>
      <c r="X58" s="351">
        <f>SUM(Q60:W60)</f>
        <v>0</v>
      </c>
      <c r="Z58" s="173"/>
      <c r="AA58" s="171"/>
      <c r="AB58" s="171"/>
      <c r="AC58" s="171"/>
      <c r="AD58" s="181"/>
      <c r="AE58" s="181"/>
      <c r="AF58" s="181"/>
      <c r="AG58" s="181"/>
      <c r="AH58" s="180"/>
      <c r="AI58" s="180"/>
      <c r="AJ58" s="180"/>
      <c r="AK58" s="173"/>
    </row>
    <row r="59" spans="1:37" ht="11.25" customHeight="1">
      <c r="A59" s="8"/>
      <c r="B59" s="8"/>
      <c r="C59" s="8"/>
      <c r="D59" s="8"/>
      <c r="E59" s="8"/>
      <c r="F59" s="8"/>
      <c r="G59" s="8"/>
      <c r="H59" s="351"/>
      <c r="I59" s="8"/>
      <c r="J59" s="8"/>
      <c r="K59" s="8"/>
      <c r="L59" s="8"/>
      <c r="M59" s="8"/>
      <c r="N59" s="8"/>
      <c r="O59" s="8"/>
      <c r="P59" s="351"/>
      <c r="Q59" s="8"/>
      <c r="R59" s="8"/>
      <c r="S59" s="8"/>
      <c r="T59" s="8"/>
      <c r="U59" s="8"/>
      <c r="V59" s="8"/>
      <c r="W59" s="8"/>
      <c r="X59" s="351"/>
      <c r="Z59" s="171"/>
      <c r="AA59" s="171"/>
      <c r="AB59" s="171"/>
      <c r="AC59" s="171"/>
      <c r="AD59" s="181"/>
      <c r="AE59" s="181"/>
      <c r="AF59" s="181"/>
      <c r="AG59" s="181"/>
      <c r="AH59" s="182"/>
      <c r="AI59" s="182"/>
      <c r="AJ59" s="182"/>
      <c r="AK59" s="171"/>
    </row>
    <row r="60" spans="1:37" ht="11.25" customHeight="1">
      <c r="A60" s="7"/>
      <c r="B60" s="7"/>
      <c r="C60" s="7"/>
      <c r="D60" s="7"/>
      <c r="E60" s="7"/>
      <c r="F60" s="7"/>
      <c r="G60" s="7"/>
      <c r="H60" s="352"/>
      <c r="I60" s="7"/>
      <c r="J60" s="7"/>
      <c r="K60" s="7"/>
      <c r="L60" s="7"/>
      <c r="M60" s="7"/>
      <c r="N60" s="7"/>
      <c r="O60" s="7"/>
      <c r="P60" s="352"/>
      <c r="Q60" s="7"/>
      <c r="R60" s="7"/>
      <c r="S60" s="7"/>
      <c r="T60" s="7"/>
      <c r="U60" s="7"/>
      <c r="V60" s="7"/>
      <c r="W60" s="7"/>
      <c r="X60" s="352"/>
      <c r="Z60" s="171"/>
      <c r="AA60" s="173"/>
      <c r="AB60" s="173"/>
      <c r="AC60" s="173"/>
      <c r="AD60" s="179"/>
      <c r="AE60" s="179"/>
      <c r="AF60" s="179"/>
      <c r="AG60" s="179"/>
      <c r="AH60" s="182"/>
      <c r="AI60" s="182"/>
      <c r="AJ60" s="182"/>
      <c r="AK60" s="171"/>
    </row>
    <row r="61" spans="1:37" s="166" customFormat="1" ht="17.25" customHeight="1">
      <c r="A61" s="207" t="str">
        <f>IF($B$1="","",A58+7)</f>
        <v/>
      </c>
      <c r="B61" s="207" t="str">
        <f t="shared" ref="B61:G61" si="64">IF($B$1="","",B58+7)</f>
        <v/>
      </c>
      <c r="C61" s="207" t="str">
        <f t="shared" si="64"/>
        <v/>
      </c>
      <c r="D61" s="207" t="str">
        <f t="shared" si="64"/>
        <v/>
      </c>
      <c r="E61" s="207" t="str">
        <f t="shared" si="64"/>
        <v/>
      </c>
      <c r="F61" s="207" t="str">
        <f t="shared" si="64"/>
        <v/>
      </c>
      <c r="G61" s="207" t="str">
        <f t="shared" si="64"/>
        <v/>
      </c>
      <c r="H61" s="351">
        <f>SUM(A63:G63)</f>
        <v>0</v>
      </c>
      <c r="I61" s="207" t="str">
        <f>IF($B$1="","",I58+7)</f>
        <v/>
      </c>
      <c r="J61" s="207" t="str">
        <f t="shared" ref="J61:O61" si="65">IF($B$1="","",J58+7)</f>
        <v/>
      </c>
      <c r="K61" s="207" t="str">
        <f t="shared" si="65"/>
        <v/>
      </c>
      <c r="L61" s="207" t="str">
        <f t="shared" si="65"/>
        <v/>
      </c>
      <c r="M61" s="207" t="str">
        <f t="shared" si="65"/>
        <v/>
      </c>
      <c r="N61" s="207" t="str">
        <f t="shared" si="65"/>
        <v/>
      </c>
      <c r="O61" s="207" t="str">
        <f t="shared" si="65"/>
        <v/>
      </c>
      <c r="P61" s="351">
        <f>SUM(I63:O63)</f>
        <v>0</v>
      </c>
      <c r="Q61" s="207" t="str">
        <f>IF($B$1="","",Q58+7)</f>
        <v/>
      </c>
      <c r="R61" s="207" t="str">
        <f t="shared" ref="R61:W61" si="66">IF($B$1="","",R58+7)</f>
        <v/>
      </c>
      <c r="S61" s="207" t="str">
        <f t="shared" si="66"/>
        <v/>
      </c>
      <c r="T61" s="207" t="str">
        <f t="shared" si="66"/>
        <v/>
      </c>
      <c r="U61" s="207" t="str">
        <f t="shared" si="66"/>
        <v/>
      </c>
      <c r="V61" s="207" t="str">
        <f t="shared" si="66"/>
        <v/>
      </c>
      <c r="W61" s="207" t="str">
        <f t="shared" si="66"/>
        <v/>
      </c>
      <c r="X61" s="351">
        <f>SUM(Q63:W63)</f>
        <v>0</v>
      </c>
      <c r="Z61" s="173"/>
      <c r="AA61" s="171"/>
      <c r="AB61" s="171"/>
      <c r="AC61" s="171"/>
      <c r="AD61" s="181"/>
      <c r="AE61" s="181"/>
      <c r="AF61" s="181"/>
      <c r="AG61" s="181"/>
      <c r="AH61" s="180"/>
      <c r="AI61" s="180"/>
      <c r="AJ61" s="180"/>
      <c r="AK61" s="173"/>
    </row>
    <row r="62" spans="1:37" ht="11.25" customHeight="1">
      <c r="A62" s="8"/>
      <c r="B62" s="8"/>
      <c r="C62" s="8"/>
      <c r="D62" s="8"/>
      <c r="E62" s="8"/>
      <c r="F62" s="8"/>
      <c r="G62" s="8"/>
      <c r="H62" s="351"/>
      <c r="I62" s="8"/>
      <c r="J62" s="8"/>
      <c r="K62" s="8"/>
      <c r="L62" s="8"/>
      <c r="M62" s="8"/>
      <c r="N62" s="8"/>
      <c r="O62" s="8"/>
      <c r="P62" s="351"/>
      <c r="Q62" s="8"/>
      <c r="R62" s="8"/>
      <c r="S62" s="8"/>
      <c r="T62" s="8"/>
      <c r="U62" s="8"/>
      <c r="V62" s="8"/>
      <c r="W62" s="8"/>
      <c r="X62" s="351"/>
      <c r="Z62" s="171"/>
      <c r="AA62" s="171"/>
      <c r="AB62" s="171"/>
      <c r="AC62" s="171"/>
      <c r="AD62" s="181"/>
      <c r="AE62" s="181"/>
      <c r="AF62" s="181"/>
      <c r="AG62" s="181"/>
      <c r="AH62" s="182"/>
      <c r="AI62" s="182"/>
      <c r="AJ62" s="182"/>
      <c r="AK62" s="171"/>
    </row>
    <row r="63" spans="1:37" ht="11.25" customHeight="1">
      <c r="A63" s="7"/>
      <c r="B63" s="7"/>
      <c r="C63" s="7"/>
      <c r="D63" s="7"/>
      <c r="E63" s="7"/>
      <c r="F63" s="7"/>
      <c r="G63" s="7"/>
      <c r="H63" s="352"/>
      <c r="I63" s="7"/>
      <c r="J63" s="7"/>
      <c r="K63" s="7"/>
      <c r="L63" s="7"/>
      <c r="M63" s="7"/>
      <c r="N63" s="7"/>
      <c r="O63" s="7"/>
      <c r="P63" s="352"/>
      <c r="Q63" s="7"/>
      <c r="R63" s="7"/>
      <c r="S63" s="7"/>
      <c r="T63" s="7"/>
      <c r="U63" s="7"/>
      <c r="V63" s="7"/>
      <c r="W63" s="7"/>
      <c r="X63" s="352"/>
      <c r="Z63" s="171"/>
      <c r="AA63" s="173"/>
      <c r="AB63" s="173"/>
      <c r="AC63" s="173"/>
      <c r="AD63" s="179"/>
      <c r="AE63" s="179"/>
      <c r="AF63" s="179"/>
      <c r="AG63" s="179"/>
      <c r="AH63" s="182"/>
      <c r="AI63" s="182"/>
      <c r="AJ63" s="182"/>
      <c r="AK63" s="171"/>
    </row>
    <row r="64" spans="1:37" s="166" customFormat="1" ht="17.25" customHeight="1">
      <c r="A64" s="207" t="str">
        <f>IF($B$1="","",A61+7)</f>
        <v/>
      </c>
      <c r="B64" s="207" t="str">
        <f t="shared" ref="B64:G64" si="67">IF($B$1="","",B61+7)</f>
        <v/>
      </c>
      <c r="C64" s="207" t="str">
        <f t="shared" si="67"/>
        <v/>
      </c>
      <c r="D64" s="207" t="str">
        <f t="shared" si="67"/>
        <v/>
      </c>
      <c r="E64" s="207" t="str">
        <f t="shared" si="67"/>
        <v/>
      </c>
      <c r="F64" s="207" t="str">
        <f t="shared" si="67"/>
        <v/>
      </c>
      <c r="G64" s="207" t="str">
        <f t="shared" si="67"/>
        <v/>
      </c>
      <c r="H64" s="351">
        <f>SUM(A66:G66)</f>
        <v>0</v>
      </c>
      <c r="I64" s="207" t="str">
        <f>IF($B$1="","",I61+7)</f>
        <v/>
      </c>
      <c r="J64" s="207" t="str">
        <f t="shared" ref="J64:O64" si="68">IF($B$1="","",J61+7)</f>
        <v/>
      </c>
      <c r="K64" s="207" t="str">
        <f t="shared" si="68"/>
        <v/>
      </c>
      <c r="L64" s="207" t="str">
        <f t="shared" si="68"/>
        <v/>
      </c>
      <c r="M64" s="207" t="str">
        <f t="shared" si="68"/>
        <v/>
      </c>
      <c r="N64" s="207" t="str">
        <f t="shared" si="68"/>
        <v/>
      </c>
      <c r="O64" s="207" t="str">
        <f t="shared" si="68"/>
        <v/>
      </c>
      <c r="P64" s="351">
        <f>SUM(I66:O66)</f>
        <v>0</v>
      </c>
      <c r="Q64" s="207" t="str">
        <f>IF($B$1="","",Q61+7)</f>
        <v/>
      </c>
      <c r="R64" s="207" t="str">
        <f t="shared" ref="R64:W64" si="69">IF($B$1="","",R61+7)</f>
        <v/>
      </c>
      <c r="S64" s="207" t="str">
        <f t="shared" si="69"/>
        <v/>
      </c>
      <c r="T64" s="207" t="str">
        <f t="shared" si="69"/>
        <v/>
      </c>
      <c r="U64" s="207" t="str">
        <f t="shared" si="69"/>
        <v/>
      </c>
      <c r="V64" s="207" t="str">
        <f t="shared" si="69"/>
        <v/>
      </c>
      <c r="W64" s="207" t="str">
        <f t="shared" si="69"/>
        <v/>
      </c>
      <c r="X64" s="351">
        <f>SUM(Q66:W66)</f>
        <v>0</v>
      </c>
      <c r="Z64" s="173"/>
      <c r="AA64" s="171"/>
      <c r="AB64" s="171"/>
      <c r="AC64" s="171"/>
      <c r="AD64" s="181"/>
      <c r="AE64" s="181"/>
      <c r="AF64" s="181"/>
      <c r="AG64" s="181"/>
      <c r="AH64" s="180"/>
      <c r="AI64" s="180"/>
      <c r="AJ64" s="180"/>
      <c r="AK64" s="173"/>
    </row>
    <row r="65" spans="1:46" ht="11.25" customHeight="1">
      <c r="A65" s="8"/>
      <c r="B65" s="8"/>
      <c r="C65" s="8"/>
      <c r="D65" s="8"/>
      <c r="E65" s="8"/>
      <c r="F65" s="8"/>
      <c r="G65" s="8"/>
      <c r="H65" s="351"/>
      <c r="I65" s="8"/>
      <c r="J65" s="8"/>
      <c r="K65" s="8"/>
      <c r="L65" s="8"/>
      <c r="M65" s="8"/>
      <c r="N65" s="8"/>
      <c r="O65" s="8"/>
      <c r="P65" s="351"/>
      <c r="Q65" s="8"/>
      <c r="R65" s="8"/>
      <c r="S65" s="8"/>
      <c r="T65" s="8"/>
      <c r="U65" s="8"/>
      <c r="V65" s="8"/>
      <c r="W65" s="8"/>
      <c r="X65" s="351"/>
      <c r="Z65" s="171"/>
      <c r="AA65" s="171"/>
      <c r="AB65" s="171"/>
      <c r="AC65" s="171"/>
      <c r="AD65" s="181"/>
      <c r="AE65" s="181"/>
      <c r="AF65" s="181"/>
      <c r="AG65" s="181"/>
      <c r="AH65" s="182"/>
      <c r="AI65" s="182"/>
      <c r="AJ65" s="182"/>
      <c r="AK65" s="171"/>
    </row>
    <row r="66" spans="1:46" ht="11.25" customHeight="1">
      <c r="A66" s="7"/>
      <c r="B66" s="7"/>
      <c r="C66" s="7"/>
      <c r="D66" s="7"/>
      <c r="E66" s="7"/>
      <c r="F66" s="7"/>
      <c r="G66" s="7"/>
      <c r="H66" s="352"/>
      <c r="I66" s="7"/>
      <c r="J66" s="7"/>
      <c r="K66" s="7"/>
      <c r="L66" s="7"/>
      <c r="M66" s="7"/>
      <c r="N66" s="7"/>
      <c r="O66" s="7"/>
      <c r="P66" s="352"/>
      <c r="Q66" s="7"/>
      <c r="R66" s="7"/>
      <c r="S66" s="7"/>
      <c r="T66" s="7"/>
      <c r="U66" s="7"/>
      <c r="V66" s="7"/>
      <c r="W66" s="7"/>
      <c r="X66" s="352"/>
      <c r="Z66" s="171"/>
      <c r="AA66" s="185"/>
      <c r="AB66" s="185"/>
      <c r="AC66" s="185"/>
      <c r="AD66" s="186"/>
      <c r="AE66" s="186"/>
      <c r="AF66" s="181"/>
      <c r="AG66" s="181"/>
      <c r="AH66" s="182"/>
      <c r="AI66" s="182"/>
      <c r="AJ66" s="182"/>
      <c r="AK66" s="171"/>
    </row>
    <row r="67" spans="1:46" s="166" customFormat="1" ht="17.25" customHeight="1">
      <c r="A67" s="207" t="str">
        <f>IF($B$1="","",A64+7)</f>
        <v/>
      </c>
      <c r="B67" s="207" t="str">
        <f t="shared" ref="B67:G67" si="70">IF($B$1="","",B64+7)</f>
        <v/>
      </c>
      <c r="C67" s="207" t="str">
        <f t="shared" si="70"/>
        <v/>
      </c>
      <c r="D67" s="207" t="str">
        <f t="shared" si="70"/>
        <v/>
      </c>
      <c r="E67" s="207" t="str">
        <f t="shared" si="70"/>
        <v/>
      </c>
      <c r="F67" s="207" t="str">
        <f t="shared" si="70"/>
        <v/>
      </c>
      <c r="G67" s="207" t="str">
        <f t="shared" si="70"/>
        <v/>
      </c>
      <c r="H67" s="351">
        <f>SUM(A69:G69)</f>
        <v>0</v>
      </c>
      <c r="I67" s="207" t="str">
        <f>IF($B$1="","",I64+7)</f>
        <v/>
      </c>
      <c r="J67" s="207" t="str">
        <f t="shared" ref="J67:O67" si="71">IF($B$1="","",J64+7)</f>
        <v/>
      </c>
      <c r="K67" s="207" t="str">
        <f t="shared" si="71"/>
        <v/>
      </c>
      <c r="L67" s="207" t="str">
        <f t="shared" si="71"/>
        <v/>
      </c>
      <c r="M67" s="207" t="str">
        <f t="shared" si="71"/>
        <v/>
      </c>
      <c r="N67" s="207" t="str">
        <f t="shared" si="71"/>
        <v/>
      </c>
      <c r="O67" s="207" t="str">
        <f t="shared" si="71"/>
        <v/>
      </c>
      <c r="P67" s="351">
        <f>SUM(I69:O69)</f>
        <v>0</v>
      </c>
      <c r="Q67" s="207" t="str">
        <f>IF($B$1="","",Q64+7)</f>
        <v/>
      </c>
      <c r="R67" s="207" t="str">
        <f t="shared" ref="R67:W67" si="72">IF($B$1="","",R64+7)</f>
        <v/>
      </c>
      <c r="S67" s="207" t="str">
        <f t="shared" si="72"/>
        <v/>
      </c>
      <c r="T67" s="207" t="str">
        <f t="shared" si="72"/>
        <v/>
      </c>
      <c r="U67" s="207" t="str">
        <f t="shared" si="72"/>
        <v/>
      </c>
      <c r="V67" s="207" t="str">
        <f t="shared" si="72"/>
        <v/>
      </c>
      <c r="W67" s="207" t="str">
        <f t="shared" si="72"/>
        <v/>
      </c>
      <c r="X67" s="351">
        <f>SUM(Q69:W69)</f>
        <v>0</v>
      </c>
      <c r="Y67" s="23"/>
      <c r="Z67" s="171"/>
      <c r="AA67" s="185"/>
      <c r="AB67" s="185"/>
      <c r="AC67" s="185"/>
      <c r="AD67" s="186"/>
      <c r="AE67" s="186"/>
      <c r="AF67" s="186"/>
      <c r="AG67" s="186"/>
      <c r="AH67" s="187"/>
      <c r="AI67" s="187"/>
      <c r="AJ67" s="187"/>
      <c r="AK67" s="171"/>
    </row>
    <row r="68" spans="1:46" ht="11.25" customHeight="1">
      <c r="A68" s="8"/>
      <c r="B68" s="8"/>
      <c r="C68" s="8"/>
      <c r="D68" s="8"/>
      <c r="E68" s="8"/>
      <c r="F68" s="8"/>
      <c r="G68" s="8"/>
      <c r="H68" s="351"/>
      <c r="I68" s="8"/>
      <c r="J68" s="8"/>
      <c r="K68" s="8"/>
      <c r="L68" s="8"/>
      <c r="M68" s="8"/>
      <c r="N68" s="8"/>
      <c r="O68" s="8"/>
      <c r="P68" s="351"/>
      <c r="Q68" s="8"/>
      <c r="R68" s="8"/>
      <c r="S68" s="8"/>
      <c r="T68" s="8"/>
      <c r="U68" s="8"/>
      <c r="V68" s="8"/>
      <c r="W68" s="8"/>
      <c r="X68" s="351"/>
      <c r="Z68" s="185"/>
      <c r="AA68" s="177"/>
      <c r="AB68" s="177"/>
      <c r="AC68" s="177"/>
      <c r="AD68" s="177"/>
      <c r="AE68" s="177"/>
      <c r="AF68" s="177"/>
      <c r="AG68" s="177"/>
      <c r="AH68" s="195"/>
      <c r="AI68" s="195"/>
      <c r="AJ68" s="195"/>
      <c r="AK68" s="171"/>
    </row>
    <row r="69" spans="1:46" ht="11.25" customHeight="1">
      <c r="A69" s="7"/>
      <c r="B69" s="7"/>
      <c r="C69" s="7"/>
      <c r="D69" s="7"/>
      <c r="E69" s="7"/>
      <c r="F69" s="7"/>
      <c r="G69" s="7"/>
      <c r="H69" s="352"/>
      <c r="I69" s="7"/>
      <c r="J69" s="7"/>
      <c r="K69" s="7"/>
      <c r="L69" s="7"/>
      <c r="M69" s="7"/>
      <c r="N69" s="7"/>
      <c r="O69" s="7"/>
      <c r="P69" s="352"/>
      <c r="Q69" s="7">
        <f>IF(Q68="出",$G$3,0)</f>
        <v>0</v>
      </c>
      <c r="R69" s="7">
        <f t="shared" ref="R69:W69" si="73">IF(R68="出",$G$3,0)</f>
        <v>0</v>
      </c>
      <c r="S69" s="7">
        <f t="shared" si="73"/>
        <v>0</v>
      </c>
      <c r="T69" s="7">
        <f t="shared" si="73"/>
        <v>0</v>
      </c>
      <c r="U69" s="7">
        <f t="shared" si="73"/>
        <v>0</v>
      </c>
      <c r="V69" s="7">
        <f t="shared" si="73"/>
        <v>0</v>
      </c>
      <c r="W69" s="7">
        <f t="shared" si="73"/>
        <v>0</v>
      </c>
      <c r="X69" s="352"/>
      <c r="Z69" s="177"/>
      <c r="AH69" s="177"/>
      <c r="AI69" s="177"/>
      <c r="AJ69" s="177"/>
      <c r="AK69" s="177"/>
    </row>
    <row r="70" spans="1:46" ht="13.5" customHeight="1">
      <c r="A70" s="377"/>
      <c r="B70" s="378"/>
      <c r="C70" s="378"/>
      <c r="D70" s="378"/>
      <c r="E70" s="378"/>
      <c r="F70" s="378"/>
      <c r="G70" s="379"/>
      <c r="H70" s="214">
        <f>SUM(H52:H69)</f>
        <v>0</v>
      </c>
      <c r="I70" s="377"/>
      <c r="J70" s="378"/>
      <c r="K70" s="378"/>
      <c r="L70" s="378"/>
      <c r="M70" s="378"/>
      <c r="N70" s="378"/>
      <c r="O70" s="379"/>
      <c r="P70" s="214">
        <f>SUM(P52:P69)</f>
        <v>0</v>
      </c>
      <c r="Q70" s="377"/>
      <c r="R70" s="378"/>
      <c r="S70" s="378"/>
      <c r="T70" s="378"/>
      <c r="U70" s="378"/>
      <c r="V70" s="378"/>
      <c r="W70" s="379"/>
      <c r="X70" s="214">
        <f>SUM(X52:X69)</f>
        <v>0</v>
      </c>
    </row>
    <row r="71" spans="1:46">
      <c r="A71" s="85"/>
      <c r="B71" s="85"/>
      <c r="C71" s="85"/>
      <c r="D71" s="85"/>
      <c r="E71" s="85"/>
      <c r="F71" s="85"/>
      <c r="G71" s="88" t="s">
        <v>82</v>
      </c>
      <c r="H71" s="215" t="str">
        <f>IF(AH24-AK24&lt;=0,"OK","超過")</f>
        <v>OK</v>
      </c>
      <c r="I71" s="85"/>
      <c r="J71" s="85"/>
      <c r="K71" s="85"/>
      <c r="L71" s="85"/>
      <c r="M71" s="85"/>
      <c r="N71" s="85"/>
      <c r="O71" s="88" t="s">
        <v>82</v>
      </c>
      <c r="P71" s="215" t="str">
        <f>IF(AH28-AK28&lt;=0,"OK","超過")</f>
        <v>OK</v>
      </c>
      <c r="Q71" s="85"/>
      <c r="R71" s="85"/>
      <c r="S71" s="85"/>
      <c r="T71" s="85"/>
      <c r="U71" s="85"/>
      <c r="V71" s="85"/>
      <c r="W71" s="88" t="s">
        <v>82</v>
      </c>
      <c r="X71" s="215" t="str">
        <f>IF($AH$31&lt;=$AK$31,"OK","超過")</f>
        <v>OK</v>
      </c>
      <c r="AL71" s="171"/>
      <c r="AM71" s="171"/>
      <c r="AN71" s="171"/>
      <c r="AO71" s="175"/>
      <c r="AP71" s="175"/>
      <c r="AQ71" s="175"/>
      <c r="AR71" s="176"/>
      <c r="AS71" s="176"/>
      <c r="AT71" s="176"/>
    </row>
    <row r="72" spans="1:46" ht="13.5" customHeight="1">
      <c r="A72" s="190"/>
      <c r="B72" s="190"/>
      <c r="C72" s="190"/>
      <c r="D72" s="190"/>
      <c r="E72" s="190"/>
      <c r="F72" s="190"/>
      <c r="G72" s="190"/>
      <c r="H72" s="216"/>
      <c r="I72" s="162"/>
      <c r="J72" s="162"/>
      <c r="K72" s="162"/>
      <c r="L72" s="162"/>
      <c r="M72" s="162"/>
      <c r="N72" s="162"/>
      <c r="O72" s="162"/>
      <c r="P72" s="217"/>
      <c r="Q72" s="192"/>
      <c r="R72" s="193"/>
      <c r="S72" s="193"/>
      <c r="T72" s="193"/>
      <c r="U72" s="193"/>
      <c r="V72" s="193"/>
      <c r="W72" s="193"/>
      <c r="X72" s="218"/>
      <c r="AL72" s="171"/>
      <c r="AM72" s="175"/>
    </row>
    <row r="73" spans="1:46" ht="13.5" customHeight="1">
      <c r="A73" s="198" t="str">
        <f>IF(AND($B$1&lt;&gt;"",$H$1&lt;&gt;""),MONTH(DATE($B$1,$H$1+9,1)),"")</f>
        <v/>
      </c>
      <c r="B73" s="328" t="s">
        <v>16</v>
      </c>
      <c r="C73" s="328"/>
      <c r="D73" s="210"/>
      <c r="E73" s="200" t="str">
        <f>IF($B$1="","",(DATE($B$1,$A$73,1)-DAY(DATE($B$1,$A$73,1))+1))</f>
        <v/>
      </c>
      <c r="F73" s="201" t="s">
        <v>76</v>
      </c>
      <c r="G73" s="202" t="str">
        <f>IF($B$1="","",EOMONTH(DATE($B$1,A73,1),0))</f>
        <v/>
      </c>
      <c r="H73" s="329" t="s">
        <v>0</v>
      </c>
      <c r="I73" s="209" t="str">
        <f>IF(AND($B$1&lt;&gt;"",$H$1&lt;&gt;""),MONTH(DATE($B$1,$H$1+10,1)),"")</f>
        <v/>
      </c>
      <c r="J73" s="328" t="s">
        <v>16</v>
      </c>
      <c r="K73" s="328"/>
      <c r="L73" s="210"/>
      <c r="M73" s="200" t="str">
        <f>IF($B$1="","",(DATE($B$1,$I$73,1)-DAY(DATE($B$1,$I$73,1))+1))</f>
        <v/>
      </c>
      <c r="N73" s="201" t="s">
        <v>76</v>
      </c>
      <c r="O73" s="202" t="str">
        <f>IF($B$1="","",EOMONTH(DATE($B$1,I73,1),0))</f>
        <v/>
      </c>
      <c r="P73" s="329" t="s">
        <v>0</v>
      </c>
      <c r="Q73" s="209" t="str">
        <f>IF(AND($B$1&lt;&gt;"",$H$1&lt;&gt;""),MONTH(DATE($B$1,$H$1+11,1)),"")</f>
        <v/>
      </c>
      <c r="R73" s="328" t="s">
        <v>16</v>
      </c>
      <c r="S73" s="328"/>
      <c r="T73" s="210"/>
      <c r="U73" s="200" t="str">
        <f>IF($B$1="","",(DATE($B$1,$Q$73,1)-DAY(DATE($B$1,$Q$73,1))+1))</f>
        <v/>
      </c>
      <c r="V73" s="201" t="s">
        <v>76</v>
      </c>
      <c r="W73" s="202" t="str">
        <f>IF($B$1="","",EOMONTH(DATE($B$1,Q73,1),0))</f>
        <v/>
      </c>
      <c r="X73" s="331" t="s">
        <v>0</v>
      </c>
      <c r="AL73" s="164"/>
      <c r="AM73" s="169"/>
    </row>
    <row r="74" spans="1:46">
      <c r="A74" s="203" t="s">
        <v>19</v>
      </c>
      <c r="B74" s="204" t="s">
        <v>20</v>
      </c>
      <c r="C74" s="204" t="s">
        <v>21</v>
      </c>
      <c r="D74" s="205" t="s">
        <v>2</v>
      </c>
      <c r="E74" s="204" t="s">
        <v>3</v>
      </c>
      <c r="F74" s="206" t="s">
        <v>4</v>
      </c>
      <c r="G74" s="205" t="s">
        <v>5</v>
      </c>
      <c r="H74" s="380"/>
      <c r="I74" s="211" t="s">
        <v>19</v>
      </c>
      <c r="J74" s="212" t="s">
        <v>20</v>
      </c>
      <c r="K74" s="212" t="s">
        <v>21</v>
      </c>
      <c r="L74" s="212" t="s">
        <v>2</v>
      </c>
      <c r="M74" s="212" t="s">
        <v>3</v>
      </c>
      <c r="N74" s="212" t="s">
        <v>4</v>
      </c>
      <c r="O74" s="206" t="s">
        <v>5</v>
      </c>
      <c r="P74" s="380"/>
      <c r="Q74" s="211" t="s">
        <v>19</v>
      </c>
      <c r="R74" s="212" t="s">
        <v>20</v>
      </c>
      <c r="S74" s="212" t="s">
        <v>21</v>
      </c>
      <c r="T74" s="212" t="s">
        <v>2</v>
      </c>
      <c r="U74" s="212" t="s">
        <v>3</v>
      </c>
      <c r="V74" s="212" t="s">
        <v>4</v>
      </c>
      <c r="W74" s="213" t="s">
        <v>5</v>
      </c>
      <c r="X74" s="381"/>
      <c r="AN74" s="165"/>
    </row>
    <row r="75" spans="1:46" s="166" customFormat="1" ht="17.25" customHeight="1">
      <c r="A75" s="207" t="str">
        <f>IF($B$1="","",DATE($B$1,$H$1+9,1)-WEEKDAY(DATE($B$1,$H$1+9,1))+1)</f>
        <v/>
      </c>
      <c r="B75" s="208" t="str">
        <f>IF($B$1="","",A75+1)</f>
        <v/>
      </c>
      <c r="C75" s="208" t="str">
        <f t="shared" ref="C75:G75" si="74">IF($B$1="","",B75+1)</f>
        <v/>
      </c>
      <c r="D75" s="208" t="str">
        <f t="shared" si="74"/>
        <v/>
      </c>
      <c r="E75" s="208" t="str">
        <f t="shared" si="74"/>
        <v/>
      </c>
      <c r="F75" s="208" t="str">
        <f t="shared" si="74"/>
        <v/>
      </c>
      <c r="G75" s="208" t="str">
        <f t="shared" si="74"/>
        <v/>
      </c>
      <c r="H75" s="351">
        <f>A77+B77+C77+D77+E77+F77+G77</f>
        <v>0</v>
      </c>
      <c r="I75" s="207" t="str">
        <f>IF($B$1="","",DATE($B$1,$H$1+10,1)-WEEKDAY(DATE($B$1,$H$1+10,1))+1)</f>
        <v/>
      </c>
      <c r="J75" s="208" t="str">
        <f>IF($B$1="","",I75+1)</f>
        <v/>
      </c>
      <c r="K75" s="208" t="str">
        <f t="shared" ref="K75:O75" si="75">IF($B$1="","",J75+1)</f>
        <v/>
      </c>
      <c r="L75" s="208" t="str">
        <f t="shared" si="75"/>
        <v/>
      </c>
      <c r="M75" s="208" t="str">
        <f t="shared" si="75"/>
        <v/>
      </c>
      <c r="N75" s="208" t="str">
        <f t="shared" si="75"/>
        <v/>
      </c>
      <c r="O75" s="208" t="str">
        <f t="shared" si="75"/>
        <v/>
      </c>
      <c r="P75" s="351">
        <f>I77+J77+K77+L77+M77+N77+O77</f>
        <v>0</v>
      </c>
      <c r="Q75" s="207" t="str">
        <f>IF($B$1="","",DATE($B$1,$H$1+11,1)-WEEKDAY(DATE($B$1,$H$1+11,1))+1)</f>
        <v/>
      </c>
      <c r="R75" s="208" t="str">
        <f>IF($B$1="","",Q75+1)</f>
        <v/>
      </c>
      <c r="S75" s="208" t="str">
        <f t="shared" ref="S75:W75" si="76">IF($B$1="","",R75+1)</f>
        <v/>
      </c>
      <c r="T75" s="208" t="str">
        <f t="shared" si="76"/>
        <v/>
      </c>
      <c r="U75" s="208" t="str">
        <f t="shared" si="76"/>
        <v/>
      </c>
      <c r="V75" s="208" t="str">
        <f t="shared" si="76"/>
        <v/>
      </c>
      <c r="W75" s="208" t="str">
        <f t="shared" si="76"/>
        <v/>
      </c>
      <c r="X75" s="351">
        <f>Q77+R77+S77+T77+U77+V77+W77</f>
        <v>0</v>
      </c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N75" s="167"/>
    </row>
    <row r="76" spans="1:46" ht="11.25" customHeight="1">
      <c r="A76" s="8"/>
      <c r="B76" s="8"/>
      <c r="C76" s="8"/>
      <c r="D76" s="8"/>
      <c r="E76" s="8"/>
      <c r="F76" s="8"/>
      <c r="G76" s="8"/>
      <c r="H76" s="351"/>
      <c r="I76" s="8"/>
      <c r="J76" s="8"/>
      <c r="K76" s="8"/>
      <c r="L76" s="8"/>
      <c r="M76" s="8"/>
      <c r="N76" s="8"/>
      <c r="O76" s="8"/>
      <c r="P76" s="351"/>
      <c r="Q76" s="8"/>
      <c r="R76" s="8"/>
      <c r="S76" s="8"/>
      <c r="T76" s="8"/>
      <c r="U76" s="8"/>
      <c r="V76" s="8"/>
      <c r="W76" s="8"/>
      <c r="X76" s="351"/>
      <c r="AL76" s="196"/>
      <c r="AM76" s="196"/>
    </row>
    <row r="77" spans="1:46" ht="11.25" customHeight="1">
      <c r="A77" s="7"/>
      <c r="B77" s="7"/>
      <c r="C77" s="7"/>
      <c r="D77" s="7"/>
      <c r="E77" s="7"/>
      <c r="F77" s="7"/>
      <c r="G77" s="7"/>
      <c r="H77" s="352"/>
      <c r="I77" s="7"/>
      <c r="J77" s="7"/>
      <c r="K77" s="7"/>
      <c r="L77" s="7"/>
      <c r="M77" s="7"/>
      <c r="N77" s="7"/>
      <c r="O77" s="7"/>
      <c r="P77" s="352"/>
      <c r="Q77" s="7"/>
      <c r="R77" s="7"/>
      <c r="S77" s="7"/>
      <c r="T77" s="7"/>
      <c r="U77" s="7"/>
      <c r="V77" s="7"/>
      <c r="W77" s="7"/>
      <c r="X77" s="352"/>
      <c r="AL77" s="196"/>
      <c r="AM77" s="196"/>
    </row>
    <row r="78" spans="1:46" s="166" customFormat="1" ht="17.25" customHeight="1">
      <c r="A78" s="207" t="str">
        <f>IF($B$1="","",A75+7)</f>
        <v/>
      </c>
      <c r="B78" s="207" t="str">
        <f t="shared" ref="B78:G78" si="77">IF($B$1="","",B75+7)</f>
        <v/>
      </c>
      <c r="C78" s="207" t="str">
        <f t="shared" si="77"/>
        <v/>
      </c>
      <c r="D78" s="207" t="str">
        <f t="shared" si="77"/>
        <v/>
      </c>
      <c r="E78" s="207" t="str">
        <f t="shared" si="77"/>
        <v/>
      </c>
      <c r="F78" s="207" t="str">
        <f t="shared" si="77"/>
        <v/>
      </c>
      <c r="G78" s="207" t="str">
        <f t="shared" si="77"/>
        <v/>
      </c>
      <c r="H78" s="351">
        <f t="shared" ref="H78" si="78">A80+B80+C80+D80+E80+F80+G80</f>
        <v>0</v>
      </c>
      <c r="I78" s="207" t="str">
        <f>IF($B$1="","",I75+7)</f>
        <v/>
      </c>
      <c r="J78" s="207" t="str">
        <f t="shared" ref="J78:O78" si="79">IF($B$1="","",J75+7)</f>
        <v/>
      </c>
      <c r="K78" s="207" t="str">
        <f t="shared" si="79"/>
        <v/>
      </c>
      <c r="L78" s="207" t="str">
        <f t="shared" si="79"/>
        <v/>
      </c>
      <c r="M78" s="207" t="str">
        <f t="shared" si="79"/>
        <v/>
      </c>
      <c r="N78" s="207" t="str">
        <f t="shared" si="79"/>
        <v/>
      </c>
      <c r="O78" s="207" t="str">
        <f t="shared" si="79"/>
        <v/>
      </c>
      <c r="P78" s="351">
        <f t="shared" ref="P78" si="80">I80+J80+K80+L80+M80+N80+O80</f>
        <v>0</v>
      </c>
      <c r="Q78" s="207" t="str">
        <f>IF($B$1="","",Q75+7)</f>
        <v/>
      </c>
      <c r="R78" s="207" t="str">
        <f t="shared" ref="R78:W78" si="81">IF($B$1="","",R75+7)</f>
        <v/>
      </c>
      <c r="S78" s="207" t="str">
        <f t="shared" si="81"/>
        <v/>
      </c>
      <c r="T78" s="207" t="str">
        <f t="shared" si="81"/>
        <v/>
      </c>
      <c r="U78" s="207" t="str">
        <f t="shared" si="81"/>
        <v/>
      </c>
      <c r="V78" s="207" t="str">
        <f t="shared" si="81"/>
        <v/>
      </c>
      <c r="W78" s="207" t="str">
        <f t="shared" si="81"/>
        <v/>
      </c>
      <c r="X78" s="351">
        <f t="shared" ref="X78" si="82">Q80+R80+S80+T80+U80+V80+W80</f>
        <v>0</v>
      </c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197"/>
      <c r="AM78" s="197"/>
    </row>
    <row r="79" spans="1:46" ht="11.25" customHeight="1">
      <c r="A79" s="8"/>
      <c r="B79" s="8"/>
      <c r="C79" s="8"/>
      <c r="D79" s="8"/>
      <c r="E79" s="8"/>
      <c r="F79" s="8"/>
      <c r="G79" s="8"/>
      <c r="H79" s="351"/>
      <c r="I79" s="8"/>
      <c r="J79" s="8"/>
      <c r="K79" s="8"/>
      <c r="L79" s="8"/>
      <c r="M79" s="8"/>
      <c r="N79" s="8"/>
      <c r="O79" s="8"/>
      <c r="P79" s="351"/>
      <c r="Q79" s="8"/>
      <c r="R79" s="8"/>
      <c r="S79" s="8"/>
      <c r="T79" s="8"/>
      <c r="U79" s="8"/>
      <c r="V79" s="8"/>
      <c r="W79" s="8"/>
      <c r="X79" s="351"/>
      <c r="AL79" s="196"/>
      <c r="AM79" s="196"/>
    </row>
    <row r="80" spans="1:46" ht="11.25" customHeight="1">
      <c r="A80" s="7"/>
      <c r="B80" s="7"/>
      <c r="C80" s="7"/>
      <c r="D80" s="7"/>
      <c r="E80" s="7"/>
      <c r="F80" s="7"/>
      <c r="G80" s="7"/>
      <c r="H80" s="352"/>
      <c r="I80" s="7"/>
      <c r="J80" s="7"/>
      <c r="K80" s="7"/>
      <c r="L80" s="7"/>
      <c r="M80" s="7"/>
      <c r="N80" s="7"/>
      <c r="O80" s="7"/>
      <c r="P80" s="352"/>
      <c r="Q80" s="7"/>
      <c r="R80" s="7"/>
      <c r="S80" s="7"/>
      <c r="T80" s="7"/>
      <c r="U80" s="7"/>
      <c r="V80" s="7"/>
      <c r="W80" s="7"/>
      <c r="X80" s="352"/>
      <c r="AL80" s="196"/>
      <c r="AM80" s="196"/>
    </row>
    <row r="81" spans="1:46" s="166" customFormat="1" ht="17.25" customHeight="1">
      <c r="A81" s="207" t="str">
        <f>IF($B$1="","",A78+7)</f>
        <v/>
      </c>
      <c r="B81" s="207" t="str">
        <f t="shared" ref="B81:G81" si="83">IF($B$1="","",B78+7)</f>
        <v/>
      </c>
      <c r="C81" s="207" t="str">
        <f t="shared" si="83"/>
        <v/>
      </c>
      <c r="D81" s="207" t="str">
        <f t="shared" si="83"/>
        <v/>
      </c>
      <c r="E81" s="207" t="str">
        <f t="shared" si="83"/>
        <v/>
      </c>
      <c r="F81" s="207" t="str">
        <f t="shared" si="83"/>
        <v/>
      </c>
      <c r="G81" s="207" t="str">
        <f t="shared" si="83"/>
        <v/>
      </c>
      <c r="H81" s="351">
        <f t="shared" ref="H81" si="84">A83+B83+C83+D83+E83+F83+G83</f>
        <v>0</v>
      </c>
      <c r="I81" s="207" t="str">
        <f>IF($B$1="","",I78+7)</f>
        <v/>
      </c>
      <c r="J81" s="207" t="str">
        <f t="shared" ref="J81:O81" si="85">IF($B$1="","",J78+7)</f>
        <v/>
      </c>
      <c r="K81" s="207" t="str">
        <f t="shared" si="85"/>
        <v/>
      </c>
      <c r="L81" s="207" t="str">
        <f t="shared" si="85"/>
        <v/>
      </c>
      <c r="M81" s="207" t="str">
        <f t="shared" si="85"/>
        <v/>
      </c>
      <c r="N81" s="207" t="str">
        <f t="shared" si="85"/>
        <v/>
      </c>
      <c r="O81" s="207" t="str">
        <f t="shared" si="85"/>
        <v/>
      </c>
      <c r="P81" s="351">
        <f t="shared" ref="P81" si="86">I83+J83+K83+L83+M83+N83+O83</f>
        <v>0</v>
      </c>
      <c r="Q81" s="207" t="str">
        <f>IF($B$1="","",Q78+7)</f>
        <v/>
      </c>
      <c r="R81" s="207" t="str">
        <f t="shared" ref="R81:W81" si="87">IF($B$1="","",R78+7)</f>
        <v/>
      </c>
      <c r="S81" s="207" t="str">
        <f t="shared" si="87"/>
        <v/>
      </c>
      <c r="T81" s="207" t="str">
        <f t="shared" si="87"/>
        <v/>
      </c>
      <c r="U81" s="207" t="str">
        <f t="shared" si="87"/>
        <v/>
      </c>
      <c r="V81" s="207" t="str">
        <f t="shared" si="87"/>
        <v/>
      </c>
      <c r="W81" s="207" t="str">
        <f t="shared" si="87"/>
        <v/>
      </c>
      <c r="X81" s="351">
        <f t="shared" ref="X81" si="88">Q83+R83+S83+T83+U83+V83+W83</f>
        <v>0</v>
      </c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197"/>
      <c r="AM81" s="197"/>
    </row>
    <row r="82" spans="1:46" ht="11.25" customHeight="1">
      <c r="A82" s="8"/>
      <c r="B82" s="8"/>
      <c r="C82" s="8"/>
      <c r="D82" s="8"/>
      <c r="E82" s="8"/>
      <c r="F82" s="8"/>
      <c r="G82" s="8"/>
      <c r="H82" s="351"/>
      <c r="I82" s="8"/>
      <c r="J82" s="8"/>
      <c r="K82" s="8"/>
      <c r="L82" s="8"/>
      <c r="M82" s="8"/>
      <c r="N82" s="8"/>
      <c r="O82" s="8"/>
      <c r="P82" s="351"/>
      <c r="Q82" s="8"/>
      <c r="R82" s="8"/>
      <c r="S82" s="8"/>
      <c r="T82" s="8"/>
      <c r="U82" s="8"/>
      <c r="V82" s="8"/>
      <c r="W82" s="8"/>
      <c r="X82" s="351"/>
      <c r="AL82" s="196"/>
      <c r="AM82" s="196"/>
    </row>
    <row r="83" spans="1:46" ht="11.25" customHeight="1">
      <c r="A83" s="7"/>
      <c r="B83" s="7"/>
      <c r="C83" s="7"/>
      <c r="D83" s="7"/>
      <c r="E83" s="7"/>
      <c r="F83" s="7"/>
      <c r="G83" s="7"/>
      <c r="H83" s="352"/>
      <c r="I83" s="7"/>
      <c r="J83" s="7"/>
      <c r="K83" s="7"/>
      <c r="L83" s="7"/>
      <c r="M83" s="7"/>
      <c r="N83" s="7"/>
      <c r="O83" s="7"/>
      <c r="P83" s="352"/>
      <c r="Q83" s="7"/>
      <c r="R83" s="7"/>
      <c r="S83" s="7"/>
      <c r="T83" s="7"/>
      <c r="U83" s="7"/>
      <c r="V83" s="7"/>
      <c r="W83" s="7"/>
      <c r="X83" s="352"/>
      <c r="AL83" s="196"/>
      <c r="AM83" s="196"/>
    </row>
    <row r="84" spans="1:46" s="166" customFormat="1" ht="17.25" customHeight="1">
      <c r="A84" s="207" t="str">
        <f>IF($B$1="","",A81+7)</f>
        <v/>
      </c>
      <c r="B84" s="207" t="str">
        <f t="shared" ref="B84:G84" si="89">IF($B$1="","",B81+7)</f>
        <v/>
      </c>
      <c r="C84" s="207" t="str">
        <f t="shared" si="89"/>
        <v/>
      </c>
      <c r="D84" s="207" t="str">
        <f t="shared" si="89"/>
        <v/>
      </c>
      <c r="E84" s="207" t="str">
        <f t="shared" si="89"/>
        <v/>
      </c>
      <c r="F84" s="207" t="str">
        <f t="shared" si="89"/>
        <v/>
      </c>
      <c r="G84" s="207" t="str">
        <f t="shared" si="89"/>
        <v/>
      </c>
      <c r="H84" s="351">
        <f t="shared" ref="H84" si="90">A86+B86+C86+D86+E86+F86+G86</f>
        <v>0</v>
      </c>
      <c r="I84" s="207" t="str">
        <f>IF($B$1="","",I81+7)</f>
        <v/>
      </c>
      <c r="J84" s="207" t="str">
        <f t="shared" ref="J84:O84" si="91">IF($B$1="","",J81+7)</f>
        <v/>
      </c>
      <c r="K84" s="207" t="str">
        <f t="shared" si="91"/>
        <v/>
      </c>
      <c r="L84" s="207" t="str">
        <f t="shared" si="91"/>
        <v/>
      </c>
      <c r="M84" s="207" t="str">
        <f t="shared" si="91"/>
        <v/>
      </c>
      <c r="N84" s="207" t="str">
        <f t="shared" si="91"/>
        <v/>
      </c>
      <c r="O84" s="207" t="str">
        <f t="shared" si="91"/>
        <v/>
      </c>
      <c r="P84" s="351">
        <f t="shared" ref="P84" si="92">I86+J86+K86+L86+M86+N86+O86</f>
        <v>0</v>
      </c>
      <c r="Q84" s="207" t="str">
        <f>IF($B$1="","",Q81+7)</f>
        <v/>
      </c>
      <c r="R84" s="207" t="str">
        <f t="shared" ref="R84:W84" si="93">IF($B$1="","",R81+7)</f>
        <v/>
      </c>
      <c r="S84" s="207" t="str">
        <f t="shared" si="93"/>
        <v/>
      </c>
      <c r="T84" s="207" t="str">
        <f t="shared" si="93"/>
        <v/>
      </c>
      <c r="U84" s="207" t="str">
        <f t="shared" si="93"/>
        <v/>
      </c>
      <c r="V84" s="207" t="str">
        <f t="shared" si="93"/>
        <v/>
      </c>
      <c r="W84" s="207" t="str">
        <f t="shared" si="93"/>
        <v/>
      </c>
      <c r="X84" s="351">
        <f t="shared" ref="X84" si="94">Q86+R86+S86+T86+U86+V86+W86</f>
        <v>0</v>
      </c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197"/>
      <c r="AM84" s="197"/>
      <c r="AN84" s="163"/>
      <c r="AO84" s="170"/>
      <c r="AP84" s="170"/>
      <c r="AQ84" s="170"/>
      <c r="AR84" s="170"/>
    </row>
    <row r="85" spans="1:46" ht="11.25" customHeight="1">
      <c r="A85" s="8"/>
      <c r="B85" s="8"/>
      <c r="C85" s="8"/>
      <c r="D85" s="8"/>
      <c r="E85" s="8"/>
      <c r="F85" s="8"/>
      <c r="G85" s="8"/>
      <c r="H85" s="351"/>
      <c r="I85" s="8"/>
      <c r="J85" s="8"/>
      <c r="K85" s="8"/>
      <c r="L85" s="8"/>
      <c r="M85" s="8"/>
      <c r="N85" s="8"/>
      <c r="O85" s="8"/>
      <c r="P85" s="351"/>
      <c r="Q85" s="8"/>
      <c r="R85" s="8"/>
      <c r="S85" s="8"/>
      <c r="T85" s="8"/>
      <c r="U85" s="8"/>
      <c r="V85" s="8"/>
      <c r="W85" s="8"/>
      <c r="X85" s="351"/>
      <c r="AL85" s="196"/>
      <c r="AM85" s="196"/>
    </row>
    <row r="86" spans="1:46" ht="11.25" customHeight="1">
      <c r="A86" s="7"/>
      <c r="B86" s="7"/>
      <c r="C86" s="7"/>
      <c r="D86" s="7"/>
      <c r="E86" s="7"/>
      <c r="F86" s="7"/>
      <c r="G86" s="7"/>
      <c r="H86" s="352"/>
      <c r="I86" s="7"/>
      <c r="J86" s="7"/>
      <c r="K86" s="7"/>
      <c r="L86" s="7"/>
      <c r="M86" s="7"/>
      <c r="N86" s="7"/>
      <c r="O86" s="7"/>
      <c r="P86" s="352"/>
      <c r="Q86" s="7"/>
      <c r="R86" s="7"/>
      <c r="S86" s="7"/>
      <c r="T86" s="7"/>
      <c r="U86" s="7"/>
      <c r="V86" s="7"/>
      <c r="W86" s="7"/>
      <c r="X86" s="352"/>
      <c r="AL86" s="196"/>
      <c r="AM86" s="196"/>
      <c r="AN86" s="371"/>
      <c r="AO86" s="371"/>
      <c r="AP86" s="372"/>
      <c r="AQ86" s="372"/>
      <c r="AR86" s="372"/>
    </row>
    <row r="87" spans="1:46" s="166" customFormat="1" ht="17.25" customHeight="1">
      <c r="A87" s="207" t="str">
        <f>IF($B$1="","",A84+7)</f>
        <v/>
      </c>
      <c r="B87" s="207" t="str">
        <f t="shared" ref="B87:G87" si="95">IF($B$1="","",B84+7)</f>
        <v/>
      </c>
      <c r="C87" s="207" t="str">
        <f t="shared" si="95"/>
        <v/>
      </c>
      <c r="D87" s="207" t="str">
        <f t="shared" si="95"/>
        <v/>
      </c>
      <c r="E87" s="207" t="str">
        <f t="shared" si="95"/>
        <v/>
      </c>
      <c r="F87" s="207" t="str">
        <f t="shared" si="95"/>
        <v/>
      </c>
      <c r="G87" s="207" t="str">
        <f t="shared" si="95"/>
        <v/>
      </c>
      <c r="H87" s="351">
        <f t="shared" ref="H87" si="96">A89+B89+C89+D89+E89+F89+G89</f>
        <v>0</v>
      </c>
      <c r="I87" s="207" t="str">
        <f>IF($B$1="","",I84+7)</f>
        <v/>
      </c>
      <c r="J87" s="207" t="str">
        <f t="shared" ref="J87:O87" si="97">IF($B$1="","",J84+7)</f>
        <v/>
      </c>
      <c r="K87" s="207" t="str">
        <f t="shared" si="97"/>
        <v/>
      </c>
      <c r="L87" s="207" t="str">
        <f t="shared" si="97"/>
        <v/>
      </c>
      <c r="M87" s="207" t="str">
        <f t="shared" si="97"/>
        <v/>
      </c>
      <c r="N87" s="207" t="str">
        <f t="shared" si="97"/>
        <v/>
      </c>
      <c r="O87" s="207" t="str">
        <f t="shared" si="97"/>
        <v/>
      </c>
      <c r="P87" s="351">
        <f t="shared" ref="P87" si="98">I89+J89+K89+L89+M89+N89+O89</f>
        <v>0</v>
      </c>
      <c r="Q87" s="207" t="str">
        <f>IF($B$1="","",Q84+7)</f>
        <v/>
      </c>
      <c r="R87" s="207" t="str">
        <f t="shared" ref="R87:W87" si="99">IF($B$1="","",R84+7)</f>
        <v/>
      </c>
      <c r="S87" s="207" t="str">
        <f t="shared" si="99"/>
        <v/>
      </c>
      <c r="T87" s="207" t="str">
        <f t="shared" si="99"/>
        <v/>
      </c>
      <c r="U87" s="207" t="str">
        <f t="shared" si="99"/>
        <v/>
      </c>
      <c r="V87" s="207" t="str">
        <f t="shared" si="99"/>
        <v/>
      </c>
      <c r="W87" s="207" t="str">
        <f t="shared" si="99"/>
        <v/>
      </c>
      <c r="X87" s="351">
        <f t="shared" ref="X87" si="100">Q89+R89+S89+T89+U89+V89+W89</f>
        <v>0</v>
      </c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197"/>
      <c r="AM87" s="197"/>
      <c r="AN87" s="163"/>
      <c r="AO87" s="170"/>
      <c r="AP87" s="170"/>
      <c r="AQ87" s="170"/>
      <c r="AR87" s="170"/>
    </row>
    <row r="88" spans="1:46" ht="11.25" customHeight="1">
      <c r="A88" s="8"/>
      <c r="B88" s="8"/>
      <c r="C88" s="8"/>
      <c r="D88" s="8"/>
      <c r="E88" s="8"/>
      <c r="F88" s="8"/>
      <c r="G88" s="8"/>
      <c r="H88" s="351"/>
      <c r="I88" s="8"/>
      <c r="J88" s="8"/>
      <c r="K88" s="8"/>
      <c r="L88" s="8"/>
      <c r="M88" s="8"/>
      <c r="N88" s="8"/>
      <c r="O88" s="8"/>
      <c r="P88" s="351"/>
      <c r="Q88" s="8"/>
      <c r="R88" s="8"/>
      <c r="S88" s="8"/>
      <c r="T88" s="8"/>
      <c r="U88" s="8"/>
      <c r="V88" s="8"/>
      <c r="W88" s="8"/>
      <c r="X88" s="351"/>
      <c r="AL88" s="196"/>
      <c r="AM88" s="196"/>
    </row>
    <row r="89" spans="1:46" ht="11.25" customHeight="1">
      <c r="A89" s="7"/>
      <c r="B89" s="7"/>
      <c r="C89" s="7"/>
      <c r="D89" s="7"/>
      <c r="E89" s="7"/>
      <c r="F89" s="7"/>
      <c r="G89" s="7"/>
      <c r="H89" s="352"/>
      <c r="I89" s="7"/>
      <c r="J89" s="7"/>
      <c r="K89" s="7"/>
      <c r="L89" s="7"/>
      <c r="M89" s="7"/>
      <c r="N89" s="7"/>
      <c r="O89" s="7"/>
      <c r="P89" s="352"/>
      <c r="Q89" s="7"/>
      <c r="R89" s="7"/>
      <c r="S89" s="7"/>
      <c r="T89" s="7"/>
      <c r="U89" s="7"/>
      <c r="V89" s="7"/>
      <c r="W89" s="7"/>
      <c r="X89" s="352"/>
      <c r="AL89" s="196"/>
      <c r="AM89" s="196"/>
      <c r="AN89" s="371"/>
      <c r="AO89" s="371"/>
      <c r="AP89" s="372"/>
      <c r="AQ89" s="372"/>
      <c r="AR89" s="372"/>
    </row>
    <row r="90" spans="1:46" s="166" customFormat="1" ht="17.25" customHeight="1">
      <c r="A90" s="207" t="str">
        <f>IF($B$1="","",A87+7)</f>
        <v/>
      </c>
      <c r="B90" s="207" t="str">
        <f t="shared" ref="B90:G90" si="101">IF($B$1="","",B87+7)</f>
        <v/>
      </c>
      <c r="C90" s="207" t="str">
        <f t="shared" si="101"/>
        <v/>
      </c>
      <c r="D90" s="207" t="str">
        <f t="shared" si="101"/>
        <v/>
      </c>
      <c r="E90" s="207" t="str">
        <f t="shared" si="101"/>
        <v/>
      </c>
      <c r="F90" s="207" t="str">
        <f t="shared" si="101"/>
        <v/>
      </c>
      <c r="G90" s="207" t="str">
        <f t="shared" si="101"/>
        <v/>
      </c>
      <c r="H90" s="351">
        <f t="shared" ref="H90" si="102">A92+B92+C92+D92+E92+F92+G92</f>
        <v>0</v>
      </c>
      <c r="I90" s="207" t="str">
        <f>IF($B$1="","",I87+7)</f>
        <v/>
      </c>
      <c r="J90" s="207" t="str">
        <f t="shared" ref="J90:O90" si="103">IF($B$1="","",J87+7)</f>
        <v/>
      </c>
      <c r="K90" s="207" t="str">
        <f t="shared" si="103"/>
        <v/>
      </c>
      <c r="L90" s="207" t="str">
        <f t="shared" si="103"/>
        <v/>
      </c>
      <c r="M90" s="207" t="str">
        <f t="shared" si="103"/>
        <v/>
      </c>
      <c r="N90" s="207" t="str">
        <f t="shared" si="103"/>
        <v/>
      </c>
      <c r="O90" s="207" t="str">
        <f t="shared" si="103"/>
        <v/>
      </c>
      <c r="P90" s="351">
        <f t="shared" ref="P90" si="104">I92+J92+K92+L92+M92+N92+O92</f>
        <v>0</v>
      </c>
      <c r="Q90" s="207" t="str">
        <f>IF($B$1="","",Q87+7)</f>
        <v/>
      </c>
      <c r="R90" s="207" t="str">
        <f t="shared" ref="R90:W90" si="105">IF($B$1="","",R87+7)</f>
        <v/>
      </c>
      <c r="S90" s="207" t="str">
        <f t="shared" si="105"/>
        <v/>
      </c>
      <c r="T90" s="207" t="str">
        <f t="shared" si="105"/>
        <v/>
      </c>
      <c r="U90" s="207" t="str">
        <f t="shared" si="105"/>
        <v/>
      </c>
      <c r="V90" s="207" t="str">
        <f t="shared" si="105"/>
        <v/>
      </c>
      <c r="W90" s="207" t="str">
        <f t="shared" si="105"/>
        <v/>
      </c>
      <c r="X90" s="351">
        <f t="shared" ref="X90" si="106">Q92+R92+S92+T92+U92+V92+W92</f>
        <v>0</v>
      </c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197"/>
      <c r="AM90" s="197"/>
      <c r="AN90" s="373"/>
      <c r="AO90" s="373"/>
      <c r="AP90" s="374"/>
      <c r="AQ90" s="374"/>
      <c r="AR90" s="374"/>
    </row>
    <row r="91" spans="1:46" ht="11.25" customHeight="1">
      <c r="A91" s="8"/>
      <c r="B91" s="8"/>
      <c r="C91" s="8"/>
      <c r="D91" s="8"/>
      <c r="E91" s="8"/>
      <c r="F91" s="8"/>
      <c r="G91" s="8"/>
      <c r="H91" s="351"/>
      <c r="I91" s="8"/>
      <c r="J91" s="8"/>
      <c r="K91" s="8"/>
      <c r="L91" s="8"/>
      <c r="M91" s="8"/>
      <c r="N91" s="8"/>
      <c r="O91" s="8"/>
      <c r="P91" s="351"/>
      <c r="Q91" s="8"/>
      <c r="R91" s="8"/>
      <c r="S91" s="8"/>
      <c r="T91" s="8"/>
      <c r="U91" s="8"/>
      <c r="V91" s="8"/>
      <c r="W91" s="8"/>
      <c r="X91" s="351"/>
      <c r="AL91" s="196"/>
      <c r="AM91" s="196"/>
    </row>
    <row r="92" spans="1:46" ht="11.25" customHeight="1">
      <c r="A92" s="7">
        <f>IF(A91="出",$G$3,0)</f>
        <v>0</v>
      </c>
      <c r="B92" s="7">
        <f t="shared" ref="B92:G92" si="107">IF(B91="出",$G$3,0)</f>
        <v>0</v>
      </c>
      <c r="C92" s="7">
        <f t="shared" si="107"/>
        <v>0</v>
      </c>
      <c r="D92" s="7">
        <f t="shared" si="107"/>
        <v>0</v>
      </c>
      <c r="E92" s="7">
        <f t="shared" si="107"/>
        <v>0</v>
      </c>
      <c r="F92" s="7">
        <f t="shared" si="107"/>
        <v>0</v>
      </c>
      <c r="G92" s="7">
        <f t="shared" si="107"/>
        <v>0</v>
      </c>
      <c r="H92" s="351"/>
      <c r="I92" s="7"/>
      <c r="J92" s="7"/>
      <c r="K92" s="7"/>
      <c r="L92" s="7"/>
      <c r="M92" s="7"/>
      <c r="N92" s="7"/>
      <c r="O92" s="7"/>
      <c r="P92" s="351"/>
      <c r="Q92" s="7"/>
      <c r="R92" s="7"/>
      <c r="S92" s="7"/>
      <c r="T92" s="7"/>
      <c r="U92" s="7"/>
      <c r="V92" s="7"/>
      <c r="W92" s="7"/>
      <c r="X92" s="351"/>
      <c r="AL92" s="196"/>
      <c r="AM92" s="196"/>
      <c r="AN92" s="375"/>
      <c r="AO92" s="375"/>
      <c r="AP92" s="376"/>
      <c r="AQ92" s="376"/>
      <c r="AR92" s="376"/>
    </row>
    <row r="93" spans="1:46">
      <c r="A93" s="85"/>
      <c r="B93" s="85"/>
      <c r="C93" s="85"/>
      <c r="D93" s="85"/>
      <c r="E93" s="85"/>
      <c r="F93" s="85"/>
      <c r="G93" s="88" t="s">
        <v>82</v>
      </c>
      <c r="H93" s="215" t="str">
        <f>IF(AH34-AK34&lt;=0,"OK","超過")</f>
        <v>OK</v>
      </c>
      <c r="I93" s="85"/>
      <c r="J93" s="85"/>
      <c r="K93" s="85"/>
      <c r="L93" s="85"/>
      <c r="M93" s="85"/>
      <c r="N93" s="85"/>
      <c r="O93" s="88" t="s">
        <v>82</v>
      </c>
      <c r="P93" s="215" t="str">
        <f>IF($AH$37&lt;=$AK$37,"OK","超過")</f>
        <v>OK</v>
      </c>
      <c r="Q93" s="85"/>
      <c r="R93" s="85"/>
      <c r="S93" s="85"/>
      <c r="T93" s="85"/>
      <c r="U93" s="85"/>
      <c r="V93" s="85"/>
      <c r="W93" s="88" t="s">
        <v>82</v>
      </c>
      <c r="X93" s="215" t="str">
        <f>IF($AH$40&lt;=$AK$40,"OK","超過")</f>
        <v>OK</v>
      </c>
      <c r="AL93" s="171"/>
      <c r="AM93" s="171"/>
      <c r="AN93" s="171"/>
      <c r="AO93" s="175"/>
      <c r="AP93" s="175"/>
      <c r="AQ93" s="175"/>
      <c r="AR93" s="176"/>
      <c r="AS93" s="176"/>
      <c r="AT93" s="176"/>
    </row>
    <row r="94" spans="1:46">
      <c r="A94" s="377"/>
      <c r="B94" s="378"/>
      <c r="C94" s="378"/>
      <c r="D94" s="378"/>
      <c r="E94" s="378"/>
      <c r="F94" s="378"/>
      <c r="G94" s="379"/>
      <c r="H94" s="214">
        <f>SUM(H75:H92)</f>
        <v>0</v>
      </c>
      <c r="I94" s="377"/>
      <c r="J94" s="378"/>
      <c r="K94" s="378"/>
      <c r="L94" s="378"/>
      <c r="M94" s="378"/>
      <c r="N94" s="378"/>
      <c r="O94" s="379"/>
      <c r="P94" s="214">
        <f>SUM(P75:P92)</f>
        <v>0</v>
      </c>
      <c r="Q94" s="377"/>
      <c r="R94" s="378"/>
      <c r="S94" s="378"/>
      <c r="T94" s="378"/>
      <c r="U94" s="378"/>
      <c r="V94" s="378"/>
      <c r="W94" s="379"/>
      <c r="X94" s="214">
        <f>SUM(X75:X92)</f>
        <v>0</v>
      </c>
      <c r="AL94" s="196"/>
      <c r="AM94" s="196"/>
      <c r="AN94" s="375"/>
      <c r="AO94" s="375"/>
      <c r="AP94" s="376"/>
      <c r="AQ94" s="376"/>
      <c r="AR94" s="376"/>
    </row>
  </sheetData>
  <sheetProtection algorithmName="SHA-512" hashValue="pWTyW1vXvglzHPP+L4H1VP9O1JNCYhYoCuQmVMSFZqqVH2FNsca89ZJC1Cddxugq0TPpDyzEZnaE4nW0b0Ljew==" saltValue="g+RaG4MqH/w+GZDrVQC6RQ==" spinCount="100000" sheet="1" selectLockedCells="1"/>
  <mergeCells count="211">
    <mergeCell ref="A94:G94"/>
    <mergeCell ref="I94:O94"/>
    <mergeCell ref="Q94:W94"/>
    <mergeCell ref="AN94:AO94"/>
    <mergeCell ref="AP94:AR94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4:H66"/>
    <mergeCell ref="P64:P66"/>
    <mergeCell ref="X64:X66"/>
    <mergeCell ref="H67:H69"/>
    <mergeCell ref="P67:P69"/>
    <mergeCell ref="X67:X69"/>
    <mergeCell ref="H58:H60"/>
    <mergeCell ref="P58:P60"/>
    <mergeCell ref="X58:X60"/>
    <mergeCell ref="H61:H63"/>
    <mergeCell ref="P61:P63"/>
    <mergeCell ref="X61:X63"/>
    <mergeCell ref="H52:H54"/>
    <mergeCell ref="P52:P54"/>
    <mergeCell ref="X52:X54"/>
    <mergeCell ref="H55:H57"/>
    <mergeCell ref="P55:P57"/>
    <mergeCell ref="X55:X57"/>
    <mergeCell ref="B50:C50"/>
    <mergeCell ref="H50:H51"/>
    <mergeCell ref="J50:K50"/>
    <mergeCell ref="P50:P51"/>
    <mergeCell ref="R50:S50"/>
    <mergeCell ref="X50:X51"/>
    <mergeCell ref="AK43:AK45"/>
    <mergeCell ref="H44:H46"/>
    <mergeCell ref="P44:P46"/>
    <mergeCell ref="X44:X46"/>
    <mergeCell ref="A47:G47"/>
    <mergeCell ref="I47:O47"/>
    <mergeCell ref="Q47:W47"/>
    <mergeCell ref="AH40:AJ42"/>
    <mergeCell ref="AK40:AK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AF37:AG39"/>
    <mergeCell ref="AH37:AJ39"/>
    <mergeCell ref="AK37:AK39"/>
    <mergeCell ref="H38:H40"/>
    <mergeCell ref="P38:P40"/>
    <mergeCell ref="X38:X40"/>
    <mergeCell ref="Z40:AA42"/>
    <mergeCell ref="AB40:AC42"/>
    <mergeCell ref="AD40:AE42"/>
    <mergeCell ref="AF40:AG42"/>
    <mergeCell ref="H35:H37"/>
    <mergeCell ref="P35:P37"/>
    <mergeCell ref="X35:X37"/>
    <mergeCell ref="Z37:AA39"/>
    <mergeCell ref="AB37:AC39"/>
    <mergeCell ref="AD37:AE39"/>
    <mergeCell ref="AK24:AK27"/>
    <mergeCell ref="AH28:AJ30"/>
    <mergeCell ref="AK28:AK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AK31:AK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AK34:AK36"/>
    <mergeCell ref="AN20:AO20"/>
    <mergeCell ref="AP20:AR20"/>
    <mergeCell ref="AN24:AO24"/>
    <mergeCell ref="AP24:AR24"/>
    <mergeCell ref="AN26:AO26"/>
    <mergeCell ref="AP26:AR26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Z28:AA30"/>
    <mergeCell ref="AB28:AC30"/>
    <mergeCell ref="AD28:AE30"/>
    <mergeCell ref="AF28:AG30"/>
    <mergeCell ref="AF24:AG27"/>
    <mergeCell ref="AH24:AJ27"/>
    <mergeCell ref="H21:H23"/>
    <mergeCell ref="P21:P23"/>
    <mergeCell ref="X21:X23"/>
    <mergeCell ref="Z21:AA23"/>
    <mergeCell ref="AB21:AC23"/>
    <mergeCell ref="AD21:AE23"/>
    <mergeCell ref="AF21:AG23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H21:AJ23"/>
    <mergeCell ref="AK21:AK23"/>
    <mergeCell ref="AN21:AO21"/>
    <mergeCell ref="AP21:AR21"/>
    <mergeCell ref="AN23:AO23"/>
    <mergeCell ref="AP23:AR23"/>
    <mergeCell ref="AK18:AK20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AK15:AK17"/>
    <mergeCell ref="H12:H14"/>
    <mergeCell ref="P12:P14"/>
    <mergeCell ref="X12:X14"/>
    <mergeCell ref="Z12:AA14"/>
    <mergeCell ref="AB12:AC14"/>
    <mergeCell ref="AD12:AE14"/>
    <mergeCell ref="AF12:AG14"/>
    <mergeCell ref="AH12:AJ14"/>
    <mergeCell ref="AK12:AK14"/>
    <mergeCell ref="AF6:AG8"/>
    <mergeCell ref="AH6:AJ8"/>
    <mergeCell ref="AK6:AK8"/>
    <mergeCell ref="H9:H11"/>
    <mergeCell ref="P9:P11"/>
    <mergeCell ref="X9:X11"/>
    <mergeCell ref="Z9:AA11"/>
    <mergeCell ref="AB9:AC11"/>
    <mergeCell ref="AD9:AE11"/>
    <mergeCell ref="AF9:AG11"/>
    <mergeCell ref="H6:H8"/>
    <mergeCell ref="P6:P8"/>
    <mergeCell ref="X6:X8"/>
    <mergeCell ref="Z6:AA8"/>
    <mergeCell ref="AB6:AC8"/>
    <mergeCell ref="AD6:AE8"/>
    <mergeCell ref="AH9:AJ11"/>
    <mergeCell ref="AK9:AK11"/>
    <mergeCell ref="B1:D1"/>
    <mergeCell ref="E1:G1"/>
    <mergeCell ref="A2:X2"/>
    <mergeCell ref="B4:C4"/>
    <mergeCell ref="H4:H5"/>
    <mergeCell ref="J4:K4"/>
    <mergeCell ref="P4:P5"/>
    <mergeCell ref="R4:S4"/>
    <mergeCell ref="X4:X5"/>
  </mergeCells>
  <phoneticPr fontId="1"/>
  <conditionalFormatting sqref="A6:G6 I6:O6 Q6:W6 A29:G29 I29:O29 Q29:W29 A52:G52 I52:O52 Q52:W52 A75:G75 I75:O75 Q75:W75">
    <cfRule type="expression" dxfId="209" priority="13">
      <formula>DAY(A6)&gt;7</formula>
    </cfRule>
  </conditionalFormatting>
  <conditionalFormatting sqref="A18:G18 A21:G21 I18:O18 I21:O21 Q18:W18 Q21:W21 A41:G41 A44:G44 Q87:W87 Q90:W90 I87:O87 I90:O90 A87:G87 A90:G90 Q64:W64 Q67:W67 I64:O64 I67:O67 A64:G64 A67:G67 I41:O41 I44:O44 Q41:W41 Q44:W44">
    <cfRule type="expression" dxfId="208" priority="12">
      <formula>DAY(A18)&lt;=14</formula>
    </cfRule>
  </conditionalFormatting>
  <conditionalFormatting sqref="AL50:XFD70 A49:XFD49 AL72:XFD92 AA67:AG67 AH50:AK66 AA50:AG65 A94:X94 Y68:Z68 AL94:XFD94 AH68:AK68 Y50:Z66 A3:XFD24 A26:XFD47 A50:X70 A72:X92">
    <cfRule type="cellIs" dxfId="207" priority="9" operator="equal">
      <formula>0</formula>
    </cfRule>
  </conditionalFormatting>
  <dataValidations count="1">
    <dataValidation type="list" allowBlank="1" showInputMessage="1" showErrorMessage="1" sqref="A7:G7 Q88:W88 Q85:W85 I33:O33 A16:G16 A22:G22 A13:G13 A10:G10 I30:O30 I13:O13 Q82:W82 I22:O22 A19:G19 I7:O7 I16:O16 I19:O19 Q13:W13 Q22:W22 Q16:W16 I10:O10 Q10:W10 Q19:W19 A30:G30 A45:G45 A42:G42 Q7:W7 A33:G33 A36:G36 A39:G39 I45:O45 I39:O39 I42:O42 Q30:W30 I36:O36 Q36:W36 Q45:W45 A53:G53 Q39:W40 I65:O65 Q42:W42 Q33:W33 A68:G68 I53:O53 A65:G65 I56:O56 Q62:W62 A62:G62 I62:O62 I59:O59 I68:O68 A59:G59 Q53:W53 Q56:W56 Q68:W68 Q59:W59 Q65:W65 A56:G56 A76:G76 A79:G79 A91:G91 I76:O76 A82:G82 A85:G85 A88:G88 I79:O79 I91:O91 Q76:W76 I82:O82 I85:O85 I88:O88 Q79:W79 Q91:W91" xr:uid="{13C6D691-BBA6-4A59-8FBD-D3858850D587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4F7C4280-5BE4-47BC-ACB7-93A6826FEBA6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1" operator="containsText" id="{4008475A-E953-443D-9966-5B1FBD617C67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I94:O94 A4:G24 I4:O24 Q4:W24 A27:G46 I27:O47 Q27:W47 A50:G70 I50:O70 Q50:W70 A73:G92 I73:O92 Q73:W92</xm:sqref>
        </x14:conditionalFormatting>
        <x14:conditionalFormatting xmlns:xm="http://schemas.microsoft.com/office/excel/2006/main">
          <x14:cfRule type="containsText" priority="7" operator="containsText" id="{F7F9AD28-4A6D-448D-8EF9-299F6046F727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8" operator="containsText" id="{0C284312-73C5-4F7D-B5AA-2CF16A78FE94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5" operator="containsText" id="{B12C2777-BE69-46AD-AB87-ECBECEE65658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" operator="containsText" id="{690F5F1F-FC69-4480-A06B-226DC18AA7EB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3" operator="containsText" id="{C1D506D4-9805-455F-BF9A-B124F1BC8546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4" operator="containsText" id="{58478D58-A083-4925-8F25-E5E0FB2CC0A5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1" operator="containsText" id="{D2B96D3D-E17E-43BF-8F66-3238678D9D8F}">
            <xm:f>NOT(ISERROR(SEARCH($AP$7,A93)))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2" operator="containsText" id="{43BEB364-DBC0-4526-8CC5-98AFE3247DDE}">
            <xm:f>NOT(ISERROR(SEARCH($AP$6,A93)))</xm:f>
            <xm:f>$AP$6</xm:f>
            <x14:dxf>
              <font>
                <b/>
                <i val="0"/>
                <color rgb="FFFF0000"/>
              </font>
            </x14:dxf>
          </x14:cfRule>
          <xm:sqref>A93:G93 I93:O93 Q93:W93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701F-BC0B-469C-9E4D-5CADE2668196}">
  <sheetPr>
    <tabColor theme="9" tint="0.39997558519241921"/>
    <pageSetUpPr fitToPage="1"/>
  </sheetPr>
  <dimension ref="A1:AT94"/>
  <sheetViews>
    <sheetView view="pageBreakPreview" zoomScale="85" zoomScaleNormal="85" zoomScaleSheetLayoutView="85" workbookViewId="0">
      <selection activeCell="B1" sqref="B1:D1"/>
    </sheetView>
  </sheetViews>
  <sheetFormatPr defaultRowHeight="13.5"/>
  <cols>
    <col min="1" max="7" width="5.125" style="23" customWidth="1"/>
    <col min="8" max="8" width="6.25" style="23" customWidth="1"/>
    <col min="9" max="15" width="5.125" style="23" customWidth="1"/>
    <col min="16" max="16" width="6.25" style="23" customWidth="1"/>
    <col min="17" max="23" width="5.125" style="23" customWidth="1"/>
    <col min="24" max="24" width="6.25" style="23" customWidth="1"/>
    <col min="25" max="25" width="4.625" style="23" customWidth="1"/>
    <col min="26" max="35" width="5" style="23" customWidth="1"/>
    <col min="36" max="36" width="7.5" style="23" bestFit="1" customWidth="1"/>
    <col min="37" max="37" width="14.5" style="23" customWidth="1"/>
    <col min="38" max="38" width="7" style="23" customWidth="1"/>
    <col min="39" max="44" width="5" style="23" customWidth="1"/>
    <col min="45" max="16384" width="9" style="23"/>
  </cols>
  <sheetData>
    <row r="1" spans="1:44" ht="25.5" customHeight="1">
      <c r="A1" s="21" t="s">
        <v>22</v>
      </c>
      <c r="B1" s="324"/>
      <c r="C1" s="324"/>
      <c r="D1" s="324"/>
      <c r="E1" s="325" t="s">
        <v>15</v>
      </c>
      <c r="F1" s="325"/>
      <c r="G1" s="325"/>
      <c r="H1" s="79"/>
      <c r="I1" s="22" t="s">
        <v>75</v>
      </c>
      <c r="K1" s="24"/>
      <c r="L1" s="25"/>
      <c r="M1" s="26" t="s">
        <v>18</v>
      </c>
      <c r="N1" s="27"/>
      <c r="O1" s="27"/>
      <c r="P1" s="27"/>
      <c r="Q1" s="28"/>
    </row>
    <row r="2" spans="1:44" ht="39.75" customHeight="1">
      <c r="A2" s="405" t="s">
        <v>85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44" ht="14.25">
      <c r="A3" s="30" t="s">
        <v>78</v>
      </c>
      <c r="G3" s="407"/>
      <c r="H3" s="408"/>
      <c r="I3" s="23" t="s">
        <v>17</v>
      </c>
    </row>
    <row r="4" spans="1:44" ht="13.5" customHeight="1">
      <c r="A4" s="198" t="str">
        <f>IF(AND($B$1&lt;&gt;"",$H$1&lt;&gt;""),MONTH(DATE($B$1,$H$1,1)),"")</f>
        <v/>
      </c>
      <c r="B4" s="328" t="s">
        <v>16</v>
      </c>
      <c r="C4" s="328"/>
      <c r="D4" s="199"/>
      <c r="E4" s="200" t="str">
        <f>IF($B$1="","",(DATE($B$1,$A$4,1)-DAY(DATE($B$1,$A$4,1))+1))</f>
        <v/>
      </c>
      <c r="F4" s="201" t="s">
        <v>76</v>
      </c>
      <c r="G4" s="202" t="str">
        <f>IF($B$1="","",EOMONTH(DATE($B$1,A4,1),0))</f>
        <v/>
      </c>
      <c r="H4" s="329" t="s">
        <v>0</v>
      </c>
      <c r="I4" s="209" t="str">
        <f>IF(AND($B$1&lt;&gt;"",$H$1&lt;&gt;""),MONTH(DATE($B$1,$H$1+1,1)),"")</f>
        <v/>
      </c>
      <c r="J4" s="328" t="s">
        <v>16</v>
      </c>
      <c r="K4" s="328"/>
      <c r="L4" s="210"/>
      <c r="M4" s="200" t="str">
        <f>IF($B$1="","",(DATE($B$1,$I$4,1)-DAY(DATE($B$1,$I$4,1))+1))</f>
        <v/>
      </c>
      <c r="N4" s="201" t="s">
        <v>76</v>
      </c>
      <c r="O4" s="202" t="str">
        <f>IF($B$1="","",EOMONTH(DATE($B$1,I4,1),0))</f>
        <v/>
      </c>
      <c r="P4" s="329" t="s">
        <v>0</v>
      </c>
      <c r="Q4" s="209" t="str">
        <f>IF(AND($B$1&lt;&gt;"",$H$1&lt;&gt;""),MONTH(DATE($B$1,$H$1+2,1)),"")</f>
        <v/>
      </c>
      <c r="R4" s="328" t="s">
        <v>16</v>
      </c>
      <c r="S4" s="328"/>
      <c r="T4" s="210"/>
      <c r="U4" s="200" t="str">
        <f>IF($B$1="","",(DATE($B$1,$Q$4,1)-DAY(DATE($B$1,$Q$4,1))+1))</f>
        <v/>
      </c>
      <c r="V4" s="201" t="s">
        <v>76</v>
      </c>
      <c r="W4" s="202" t="str">
        <f>IF($B$1="","",EOMONTH(DATE($B$1,Q4,1),0))</f>
        <v/>
      </c>
      <c r="X4" s="331" t="s">
        <v>0</v>
      </c>
      <c r="Z4" s="219" t="s">
        <v>1</v>
      </c>
      <c r="AA4" s="217"/>
      <c r="AB4" s="217"/>
      <c r="AC4" s="220"/>
      <c r="AD4" s="217"/>
      <c r="AE4" s="220"/>
      <c r="AF4" s="217"/>
      <c r="AG4" s="221"/>
      <c r="AH4" s="216"/>
      <c r="AI4" s="216"/>
      <c r="AJ4" s="216"/>
      <c r="AK4" s="218"/>
    </row>
    <row r="5" spans="1:44">
      <c r="A5" s="203" t="s">
        <v>19</v>
      </c>
      <c r="B5" s="204" t="s">
        <v>20</v>
      </c>
      <c r="C5" s="204" t="s">
        <v>21</v>
      </c>
      <c r="D5" s="205" t="s">
        <v>2</v>
      </c>
      <c r="E5" s="204" t="s">
        <v>3</v>
      </c>
      <c r="F5" s="206" t="s">
        <v>4</v>
      </c>
      <c r="G5" s="205" t="s">
        <v>5</v>
      </c>
      <c r="H5" s="330"/>
      <c r="I5" s="211" t="s">
        <v>19</v>
      </c>
      <c r="J5" s="212" t="s">
        <v>20</v>
      </c>
      <c r="K5" s="212" t="s">
        <v>21</v>
      </c>
      <c r="L5" s="212" t="s">
        <v>2</v>
      </c>
      <c r="M5" s="212" t="s">
        <v>3</v>
      </c>
      <c r="N5" s="212" t="s">
        <v>4</v>
      </c>
      <c r="O5" s="206" t="s">
        <v>5</v>
      </c>
      <c r="P5" s="330"/>
      <c r="Q5" s="211" t="s">
        <v>19</v>
      </c>
      <c r="R5" s="212" t="s">
        <v>20</v>
      </c>
      <c r="S5" s="212" t="s">
        <v>21</v>
      </c>
      <c r="T5" s="212" t="s">
        <v>2</v>
      </c>
      <c r="U5" s="212" t="s">
        <v>3</v>
      </c>
      <c r="V5" s="212" t="s">
        <v>4</v>
      </c>
      <c r="W5" s="213" t="s">
        <v>5</v>
      </c>
      <c r="X5" s="332"/>
      <c r="Z5" s="222" t="s">
        <v>6</v>
      </c>
      <c r="AA5" s="223"/>
      <c r="AB5" s="222" t="s">
        <v>7</v>
      </c>
      <c r="AC5" s="223"/>
      <c r="AD5" s="222" t="s">
        <v>8</v>
      </c>
      <c r="AE5" s="223"/>
      <c r="AF5" s="222" t="s">
        <v>9</v>
      </c>
      <c r="AG5" s="223"/>
      <c r="AH5" s="222" t="s">
        <v>10</v>
      </c>
      <c r="AI5" s="223"/>
      <c r="AJ5" s="224"/>
      <c r="AK5" s="225" t="s">
        <v>87</v>
      </c>
      <c r="AN5" s="165"/>
    </row>
    <row r="6" spans="1:44" s="166" customFormat="1" ht="17.25" customHeight="1">
      <c r="A6" s="207" t="str">
        <f>IF($B$1="","",DATE($B$1,$H$1,1)-WEEKDAY(DATE($B$1,$H$1,1))+1)</f>
        <v/>
      </c>
      <c r="B6" s="208" t="str">
        <f>IF($B$1="","",A6+1)</f>
        <v/>
      </c>
      <c r="C6" s="208" t="str">
        <f>IF($B$1="","",B6+1)</f>
        <v/>
      </c>
      <c r="D6" s="208" t="str">
        <f t="shared" ref="D6:G6" si="0">IF($B$1="","",C6+1)</f>
        <v/>
      </c>
      <c r="E6" s="208" t="str">
        <f t="shared" si="0"/>
        <v/>
      </c>
      <c r="F6" s="208" t="str">
        <f t="shared" si="0"/>
        <v/>
      </c>
      <c r="G6" s="208" t="str">
        <f t="shared" si="0"/>
        <v/>
      </c>
      <c r="H6" s="351">
        <f>SUM(A8:G8)</f>
        <v>0</v>
      </c>
      <c r="I6" s="207" t="str">
        <f>IF($B$1="","",DATE($B$1,$H$1+1,1)-WEEKDAY(DATE($B$1,$H$1+1,1))+1)</f>
        <v/>
      </c>
      <c r="J6" s="208" t="str">
        <f>IF($B$1="","",I6+1)</f>
        <v/>
      </c>
      <c r="K6" s="208" t="str">
        <f t="shared" ref="K6:O6" si="1">IF($B$1="","",J6+1)</f>
        <v/>
      </c>
      <c r="L6" s="208" t="str">
        <f t="shared" si="1"/>
        <v/>
      </c>
      <c r="M6" s="208" t="str">
        <f t="shared" si="1"/>
        <v/>
      </c>
      <c r="N6" s="208" t="str">
        <f t="shared" si="1"/>
        <v/>
      </c>
      <c r="O6" s="208" t="str">
        <f t="shared" si="1"/>
        <v/>
      </c>
      <c r="P6" s="351">
        <f>SUM(I8:O8)</f>
        <v>0</v>
      </c>
      <c r="Q6" s="207" t="str">
        <f>IF($B$1="","",DATE($B$1,$H$1+2,1)-WEEKDAY(DATE($B$1,$H$1+2,1))+1)</f>
        <v/>
      </c>
      <c r="R6" s="208" t="str">
        <f>IF($B$1="","",Q6+1)</f>
        <v/>
      </c>
      <c r="S6" s="208" t="str">
        <f t="shared" ref="S6:W6" si="2">IF($B$1="","",R6+1)</f>
        <v/>
      </c>
      <c r="T6" s="208" t="str">
        <f t="shared" si="2"/>
        <v/>
      </c>
      <c r="U6" s="208" t="str">
        <f t="shared" si="2"/>
        <v/>
      </c>
      <c r="V6" s="208" t="str">
        <f t="shared" si="2"/>
        <v/>
      </c>
      <c r="W6" s="208" t="str">
        <f t="shared" si="2"/>
        <v/>
      </c>
      <c r="X6" s="351">
        <f>SUM(Q8:W8)</f>
        <v>0</v>
      </c>
      <c r="Z6" s="353" t="str">
        <f>$A$4</f>
        <v/>
      </c>
      <c r="AA6" s="354"/>
      <c r="AB6" s="359" t="str">
        <f>IF($B$1="","",DAY(EOMONTH(DATE($B$1,A4,1),0)))</f>
        <v/>
      </c>
      <c r="AC6" s="360"/>
      <c r="AD6" s="365">
        <f>COUNTIF(A6:G23,"○")</f>
        <v>0</v>
      </c>
      <c r="AE6" s="366"/>
      <c r="AF6" s="333" t="str">
        <f>IF($B$1="","",AB6-+AD6)</f>
        <v/>
      </c>
      <c r="AG6" s="334"/>
      <c r="AH6" s="339">
        <f>$H$24</f>
        <v>0</v>
      </c>
      <c r="AI6" s="340"/>
      <c r="AJ6" s="341"/>
      <c r="AK6" s="348">
        <f>IF($AB6=28,"160:00",IF($AB6=29,"165:42",IF($AB6=30,"171:25",IF($AB6=31,"177:08"))))*24</f>
        <v>0</v>
      </c>
      <c r="AN6" s="165" t="s">
        <v>13</v>
      </c>
      <c r="AO6" s="167" t="s">
        <v>77</v>
      </c>
    </row>
    <row r="7" spans="1:44" ht="11.25" customHeight="1">
      <c r="A7" s="8"/>
      <c r="B7" s="8"/>
      <c r="C7" s="8"/>
      <c r="D7" s="8"/>
      <c r="E7" s="8"/>
      <c r="F7" s="8"/>
      <c r="G7" s="8"/>
      <c r="H7" s="351"/>
      <c r="I7" s="8"/>
      <c r="J7" s="8"/>
      <c r="K7" s="8"/>
      <c r="L7" s="8"/>
      <c r="M7" s="8"/>
      <c r="N7" s="8"/>
      <c r="O7" s="8"/>
      <c r="P7" s="351"/>
      <c r="Q7" s="8"/>
      <c r="R7" s="8"/>
      <c r="S7" s="8"/>
      <c r="T7" s="8"/>
      <c r="U7" s="8"/>
      <c r="V7" s="8"/>
      <c r="W7" s="8"/>
      <c r="X7" s="351"/>
      <c r="Z7" s="355"/>
      <c r="AA7" s="356"/>
      <c r="AB7" s="361"/>
      <c r="AC7" s="362"/>
      <c r="AD7" s="367"/>
      <c r="AE7" s="368"/>
      <c r="AF7" s="335"/>
      <c r="AG7" s="336"/>
      <c r="AH7" s="342"/>
      <c r="AI7" s="343"/>
      <c r="AJ7" s="344"/>
      <c r="AK7" s="349"/>
      <c r="AN7" s="167" t="s">
        <v>14</v>
      </c>
    </row>
    <row r="8" spans="1:44" ht="11.25" customHeight="1">
      <c r="A8" s="226">
        <f>IF(A7="出",$G$3,0)</f>
        <v>0</v>
      </c>
      <c r="B8" s="226">
        <f t="shared" ref="B8:G8" si="3">IF(B7="出",$G$3,0)</f>
        <v>0</v>
      </c>
      <c r="C8" s="226">
        <f t="shared" si="3"/>
        <v>0</v>
      </c>
      <c r="D8" s="226">
        <f t="shared" si="3"/>
        <v>0</v>
      </c>
      <c r="E8" s="226">
        <f t="shared" si="3"/>
        <v>0</v>
      </c>
      <c r="F8" s="226">
        <f t="shared" si="3"/>
        <v>0</v>
      </c>
      <c r="G8" s="226">
        <f t="shared" si="3"/>
        <v>0</v>
      </c>
      <c r="H8" s="352"/>
      <c r="I8" s="226">
        <f>IF(I7="出",$G$3,0)</f>
        <v>0</v>
      </c>
      <c r="J8" s="226">
        <f t="shared" ref="J8:O8" si="4">IF(J7="出",$G$3,0)</f>
        <v>0</v>
      </c>
      <c r="K8" s="226">
        <f t="shared" si="4"/>
        <v>0</v>
      </c>
      <c r="L8" s="226">
        <f t="shared" si="4"/>
        <v>0</v>
      </c>
      <c r="M8" s="226">
        <f t="shared" si="4"/>
        <v>0</v>
      </c>
      <c r="N8" s="226">
        <f t="shared" si="4"/>
        <v>0</v>
      </c>
      <c r="O8" s="226">
        <f t="shared" si="4"/>
        <v>0</v>
      </c>
      <c r="P8" s="352"/>
      <c r="Q8" s="226">
        <f>IF(Q7="出",$G$3,0)</f>
        <v>0</v>
      </c>
      <c r="R8" s="226">
        <f t="shared" ref="R8:W8" si="5">IF(R7="出",$G$3,0)</f>
        <v>0</v>
      </c>
      <c r="S8" s="226">
        <f t="shared" si="5"/>
        <v>0</v>
      </c>
      <c r="T8" s="226">
        <f t="shared" si="5"/>
        <v>0</v>
      </c>
      <c r="U8" s="226">
        <f t="shared" si="5"/>
        <v>0</v>
      </c>
      <c r="V8" s="226">
        <f t="shared" si="5"/>
        <v>0</v>
      </c>
      <c r="W8" s="226">
        <f t="shared" si="5"/>
        <v>0</v>
      </c>
      <c r="X8" s="352"/>
      <c r="Z8" s="357"/>
      <c r="AA8" s="358"/>
      <c r="AB8" s="363"/>
      <c r="AC8" s="364"/>
      <c r="AD8" s="369"/>
      <c r="AE8" s="370"/>
      <c r="AF8" s="337"/>
      <c r="AG8" s="338"/>
      <c r="AH8" s="345"/>
      <c r="AI8" s="346"/>
      <c r="AJ8" s="347"/>
      <c r="AK8" s="350"/>
    </row>
    <row r="9" spans="1:44" s="166" customFormat="1" ht="17.25" customHeight="1">
      <c r="A9" s="207" t="str">
        <f>IF($B$1="","",A6+7)</f>
        <v/>
      </c>
      <c r="B9" s="207" t="str">
        <f t="shared" ref="B9:G9" si="6">IF($B$1="","",B6+7)</f>
        <v/>
      </c>
      <c r="C9" s="207" t="str">
        <f t="shared" si="6"/>
        <v/>
      </c>
      <c r="D9" s="207" t="str">
        <f t="shared" si="6"/>
        <v/>
      </c>
      <c r="E9" s="207" t="str">
        <f t="shared" si="6"/>
        <v/>
      </c>
      <c r="F9" s="207" t="str">
        <f>IF($B$1="","",F6+7)</f>
        <v/>
      </c>
      <c r="G9" s="207" t="str">
        <f t="shared" si="6"/>
        <v/>
      </c>
      <c r="H9" s="351">
        <f>SUM(A11:G11)</f>
        <v>0</v>
      </c>
      <c r="I9" s="207" t="str">
        <f>IF($B$1="","",I6+7)</f>
        <v/>
      </c>
      <c r="J9" s="207" t="str">
        <f t="shared" ref="J9:O9" si="7">IF($B$1="","",J6+7)</f>
        <v/>
      </c>
      <c r="K9" s="207" t="str">
        <f t="shared" si="7"/>
        <v/>
      </c>
      <c r="L9" s="207" t="str">
        <f t="shared" si="7"/>
        <v/>
      </c>
      <c r="M9" s="207" t="str">
        <f t="shared" si="7"/>
        <v/>
      </c>
      <c r="N9" s="207" t="str">
        <f t="shared" si="7"/>
        <v/>
      </c>
      <c r="O9" s="207" t="str">
        <f t="shared" si="7"/>
        <v/>
      </c>
      <c r="P9" s="351">
        <f>SUM(I11:O11)</f>
        <v>0</v>
      </c>
      <c r="Q9" s="207" t="str">
        <f>IF($B$1="","",Q6+7)</f>
        <v/>
      </c>
      <c r="R9" s="207" t="str">
        <f t="shared" ref="R9:W9" si="8">IF($B$1="","",R6+7)</f>
        <v/>
      </c>
      <c r="S9" s="207" t="str">
        <f t="shared" si="8"/>
        <v/>
      </c>
      <c r="T9" s="207" t="str">
        <f t="shared" si="8"/>
        <v/>
      </c>
      <c r="U9" s="207" t="str">
        <f t="shared" si="8"/>
        <v/>
      </c>
      <c r="V9" s="207" t="str">
        <f t="shared" si="8"/>
        <v/>
      </c>
      <c r="W9" s="207" t="str">
        <f t="shared" si="8"/>
        <v/>
      </c>
      <c r="X9" s="351">
        <f>SUM(Q11:W11)</f>
        <v>0</v>
      </c>
      <c r="Z9" s="353" t="str">
        <f>$I$4</f>
        <v/>
      </c>
      <c r="AA9" s="354"/>
      <c r="AB9" s="359" t="str">
        <f>IF($B$1="","",DAY(EOMONTH(DATE($B$1,I4,1),0)))</f>
        <v/>
      </c>
      <c r="AC9" s="360"/>
      <c r="AD9" s="365">
        <f>COUNTIF(I6:O23,"○")</f>
        <v>0</v>
      </c>
      <c r="AE9" s="366"/>
      <c r="AF9" s="333" t="str">
        <f>IF($B$1="","",AB9-+AD9)</f>
        <v/>
      </c>
      <c r="AG9" s="334"/>
      <c r="AH9" s="339">
        <f>$P$24</f>
        <v>0</v>
      </c>
      <c r="AI9" s="340"/>
      <c r="AJ9" s="341"/>
      <c r="AK9" s="348">
        <f t="shared" ref="AK9" si="9">IF($AB9=28,"160:00",IF($AB9=29,"165:42",IF($AB9=30,"171:25",IF($AB9=31,"177:08"))))*24</f>
        <v>0</v>
      </c>
    </row>
    <row r="10" spans="1:44" ht="11.25" customHeight="1">
      <c r="A10" s="8"/>
      <c r="B10" s="8"/>
      <c r="C10" s="8"/>
      <c r="D10" s="8"/>
      <c r="E10" s="8"/>
      <c r="F10" s="8"/>
      <c r="G10" s="8"/>
      <c r="H10" s="351"/>
      <c r="I10" s="8"/>
      <c r="J10" s="8"/>
      <c r="K10" s="8"/>
      <c r="L10" s="8"/>
      <c r="M10" s="8"/>
      <c r="N10" s="8"/>
      <c r="O10" s="8"/>
      <c r="P10" s="351"/>
      <c r="Q10" s="8"/>
      <c r="R10" s="8"/>
      <c r="S10" s="8"/>
      <c r="T10" s="8"/>
      <c r="U10" s="8"/>
      <c r="V10" s="8"/>
      <c r="W10" s="8"/>
      <c r="X10" s="351"/>
      <c r="Z10" s="355"/>
      <c r="AA10" s="356"/>
      <c r="AB10" s="361"/>
      <c r="AC10" s="362"/>
      <c r="AD10" s="367"/>
      <c r="AE10" s="368"/>
      <c r="AF10" s="335"/>
      <c r="AG10" s="336"/>
      <c r="AH10" s="342"/>
      <c r="AI10" s="343"/>
      <c r="AJ10" s="344"/>
      <c r="AK10" s="349"/>
    </row>
    <row r="11" spans="1:44" ht="11.25" customHeight="1">
      <c r="A11" s="226">
        <f>IF(A10="出",$G$3,0)</f>
        <v>0</v>
      </c>
      <c r="B11" s="226">
        <f t="shared" ref="B11:F11" si="10">IF(B10="出",$G$3,0)</f>
        <v>0</v>
      </c>
      <c r="C11" s="226">
        <f t="shared" si="10"/>
        <v>0</v>
      </c>
      <c r="D11" s="226">
        <f t="shared" si="10"/>
        <v>0</v>
      </c>
      <c r="E11" s="226">
        <f t="shared" si="10"/>
        <v>0</v>
      </c>
      <c r="F11" s="226">
        <f t="shared" si="10"/>
        <v>0</v>
      </c>
      <c r="G11" s="226"/>
      <c r="H11" s="352"/>
      <c r="I11" s="226">
        <f>IF(I10="出",$G$3,0)</f>
        <v>0</v>
      </c>
      <c r="J11" s="226">
        <f t="shared" ref="J11:O11" si="11">IF(J10="出",$G$3,0)</f>
        <v>0</v>
      </c>
      <c r="K11" s="226">
        <f t="shared" si="11"/>
        <v>0</v>
      </c>
      <c r="L11" s="226">
        <f t="shared" si="11"/>
        <v>0</v>
      </c>
      <c r="M11" s="226">
        <f t="shared" si="11"/>
        <v>0</v>
      </c>
      <c r="N11" s="226">
        <f t="shared" si="11"/>
        <v>0</v>
      </c>
      <c r="O11" s="226">
        <f t="shared" si="11"/>
        <v>0</v>
      </c>
      <c r="P11" s="352"/>
      <c r="Q11" s="226">
        <f>IF(Q10="出",$G$3,0)</f>
        <v>0</v>
      </c>
      <c r="R11" s="226">
        <f t="shared" ref="R11:W11" si="12">IF(R10="出",$G$3,0)</f>
        <v>0</v>
      </c>
      <c r="S11" s="226">
        <f t="shared" si="12"/>
        <v>0</v>
      </c>
      <c r="T11" s="226">
        <f t="shared" si="12"/>
        <v>0</v>
      </c>
      <c r="U11" s="226">
        <f t="shared" si="12"/>
        <v>0</v>
      </c>
      <c r="V11" s="226">
        <f t="shared" si="12"/>
        <v>0</v>
      </c>
      <c r="W11" s="226">
        <f t="shared" si="12"/>
        <v>0</v>
      </c>
      <c r="X11" s="352"/>
      <c r="Z11" s="357"/>
      <c r="AA11" s="358"/>
      <c r="AB11" s="363"/>
      <c r="AC11" s="364"/>
      <c r="AD11" s="369"/>
      <c r="AE11" s="370"/>
      <c r="AF11" s="337"/>
      <c r="AG11" s="338"/>
      <c r="AH11" s="345"/>
      <c r="AI11" s="346"/>
      <c r="AJ11" s="347"/>
      <c r="AK11" s="350"/>
    </row>
    <row r="12" spans="1:44" s="166" customFormat="1" ht="17.25" customHeight="1">
      <c r="A12" s="207" t="str">
        <f>IF($B$1="","",A9+7)</f>
        <v/>
      </c>
      <c r="B12" s="207" t="str">
        <f t="shared" ref="B12:G12" si="13">IF($B$1="","",B9+7)</f>
        <v/>
      </c>
      <c r="C12" s="207" t="str">
        <f t="shared" si="13"/>
        <v/>
      </c>
      <c r="D12" s="207" t="str">
        <f t="shared" si="13"/>
        <v/>
      </c>
      <c r="E12" s="207" t="str">
        <f t="shared" si="13"/>
        <v/>
      </c>
      <c r="F12" s="207" t="str">
        <f t="shared" si="13"/>
        <v/>
      </c>
      <c r="G12" s="207" t="str">
        <f t="shared" si="13"/>
        <v/>
      </c>
      <c r="H12" s="351">
        <f>SUM(A14:G14)</f>
        <v>0</v>
      </c>
      <c r="I12" s="207" t="str">
        <f>IF($B$1="","",I9+7)</f>
        <v/>
      </c>
      <c r="J12" s="207" t="str">
        <f t="shared" ref="J12:O12" si="14">IF($B$1="","",J9+7)</f>
        <v/>
      </c>
      <c r="K12" s="207" t="str">
        <f t="shared" si="14"/>
        <v/>
      </c>
      <c r="L12" s="207" t="str">
        <f t="shared" si="14"/>
        <v/>
      </c>
      <c r="M12" s="207" t="str">
        <f t="shared" si="14"/>
        <v/>
      </c>
      <c r="N12" s="207" t="str">
        <f t="shared" si="14"/>
        <v/>
      </c>
      <c r="O12" s="207" t="str">
        <f t="shared" si="14"/>
        <v/>
      </c>
      <c r="P12" s="351">
        <f>SUM(I14:O14)</f>
        <v>0</v>
      </c>
      <c r="Q12" s="207" t="str">
        <f>IF($B$1="","",Q9+7)</f>
        <v/>
      </c>
      <c r="R12" s="207" t="str">
        <f t="shared" ref="R12:W12" si="15">IF($B$1="","",R9+7)</f>
        <v/>
      </c>
      <c r="S12" s="207" t="str">
        <f t="shared" si="15"/>
        <v/>
      </c>
      <c r="T12" s="207" t="str">
        <f t="shared" si="15"/>
        <v/>
      </c>
      <c r="U12" s="207" t="str">
        <f t="shared" si="15"/>
        <v/>
      </c>
      <c r="V12" s="207" t="str">
        <f t="shared" si="15"/>
        <v/>
      </c>
      <c r="W12" s="207" t="str">
        <f t="shared" si="15"/>
        <v/>
      </c>
      <c r="X12" s="351">
        <f>SUM(Q14:W14)</f>
        <v>0</v>
      </c>
      <c r="Z12" s="353" t="str">
        <f>$Q$4</f>
        <v/>
      </c>
      <c r="AA12" s="354"/>
      <c r="AB12" s="359" t="str">
        <f>IF($B$1="","",DAY(EOMONTH(DATE($B$1,Q4,1),0)))</f>
        <v/>
      </c>
      <c r="AC12" s="360"/>
      <c r="AD12" s="365">
        <f>COUNTIF(Q6:W23,"○")</f>
        <v>0</v>
      </c>
      <c r="AE12" s="366"/>
      <c r="AF12" s="333" t="str">
        <f>IF($B$1="","",AB12-+AD12)</f>
        <v/>
      </c>
      <c r="AG12" s="334"/>
      <c r="AH12" s="339">
        <f>$X$24</f>
        <v>0</v>
      </c>
      <c r="AI12" s="340"/>
      <c r="AJ12" s="341"/>
      <c r="AK12" s="348">
        <f t="shared" ref="AK12" si="16">IF($AB12=28,"160:00",IF($AB12=29,"165:42",IF($AB12=30,"171:25",IF($AB12=31,"177:08"))))*24</f>
        <v>0</v>
      </c>
    </row>
    <row r="13" spans="1:44" ht="11.25" customHeight="1">
      <c r="A13" s="8"/>
      <c r="B13" s="8"/>
      <c r="C13" s="8"/>
      <c r="D13" s="8"/>
      <c r="E13" s="8"/>
      <c r="F13" s="8"/>
      <c r="G13" s="8"/>
      <c r="H13" s="351"/>
      <c r="I13" s="8"/>
      <c r="J13" s="8"/>
      <c r="K13" s="8"/>
      <c r="L13" s="8"/>
      <c r="M13" s="8"/>
      <c r="N13" s="8"/>
      <c r="O13" s="8"/>
      <c r="P13" s="351"/>
      <c r="Q13" s="8"/>
      <c r="R13" s="8"/>
      <c r="S13" s="8"/>
      <c r="T13" s="8"/>
      <c r="U13" s="8"/>
      <c r="V13" s="8"/>
      <c r="W13" s="8"/>
      <c r="X13" s="351"/>
      <c r="Z13" s="355"/>
      <c r="AA13" s="356"/>
      <c r="AB13" s="361"/>
      <c r="AC13" s="362"/>
      <c r="AD13" s="367"/>
      <c r="AE13" s="368"/>
      <c r="AF13" s="335"/>
      <c r="AG13" s="336"/>
      <c r="AH13" s="342"/>
      <c r="AI13" s="343"/>
      <c r="AJ13" s="344"/>
      <c r="AK13" s="349"/>
    </row>
    <row r="14" spans="1:44" ht="11.25" customHeight="1">
      <c r="A14" s="226">
        <f>IF(A13="出",$G$3,0)</f>
        <v>0</v>
      </c>
      <c r="B14" s="226">
        <f t="shared" ref="B14:G14" si="17">IF(B13="出",$G$3,0)</f>
        <v>0</v>
      </c>
      <c r="C14" s="226">
        <f t="shared" si="17"/>
        <v>0</v>
      </c>
      <c r="D14" s="226">
        <f t="shared" si="17"/>
        <v>0</v>
      </c>
      <c r="E14" s="226">
        <f t="shared" si="17"/>
        <v>0</v>
      </c>
      <c r="F14" s="226">
        <f t="shared" si="17"/>
        <v>0</v>
      </c>
      <c r="G14" s="226">
        <f t="shared" si="17"/>
        <v>0</v>
      </c>
      <c r="H14" s="352"/>
      <c r="I14" s="226">
        <f>IF(I13="出",$G$3,0)</f>
        <v>0</v>
      </c>
      <c r="J14" s="226">
        <f t="shared" ref="J14:O14" si="18">IF(J13="出",$G$3,0)</f>
        <v>0</v>
      </c>
      <c r="K14" s="226">
        <f t="shared" si="18"/>
        <v>0</v>
      </c>
      <c r="L14" s="226">
        <f t="shared" si="18"/>
        <v>0</v>
      </c>
      <c r="M14" s="226">
        <f t="shared" si="18"/>
        <v>0</v>
      </c>
      <c r="N14" s="226">
        <f t="shared" si="18"/>
        <v>0</v>
      </c>
      <c r="O14" s="226">
        <f t="shared" si="18"/>
        <v>0</v>
      </c>
      <c r="P14" s="352"/>
      <c r="Q14" s="226">
        <f>IF(Q13="出",$G$3,0)</f>
        <v>0</v>
      </c>
      <c r="R14" s="226">
        <f t="shared" ref="R14:W14" si="19">IF(R13="出",$G$3,0)</f>
        <v>0</v>
      </c>
      <c r="S14" s="226">
        <f t="shared" si="19"/>
        <v>0</v>
      </c>
      <c r="T14" s="226">
        <f t="shared" si="19"/>
        <v>0</v>
      </c>
      <c r="U14" s="226">
        <f t="shared" si="19"/>
        <v>0</v>
      </c>
      <c r="V14" s="226">
        <f t="shared" si="19"/>
        <v>0</v>
      </c>
      <c r="W14" s="226">
        <f t="shared" si="19"/>
        <v>0</v>
      </c>
      <c r="X14" s="352"/>
      <c r="Z14" s="357"/>
      <c r="AA14" s="358"/>
      <c r="AB14" s="363"/>
      <c r="AC14" s="364"/>
      <c r="AD14" s="369"/>
      <c r="AE14" s="370"/>
      <c r="AF14" s="337"/>
      <c r="AG14" s="338"/>
      <c r="AH14" s="345"/>
      <c r="AI14" s="346"/>
      <c r="AJ14" s="347"/>
      <c r="AK14" s="350"/>
    </row>
    <row r="15" spans="1:44" s="166" customFormat="1" ht="17.25" customHeight="1">
      <c r="A15" s="207" t="str">
        <f>IF($B$1="","",A12+7)</f>
        <v/>
      </c>
      <c r="B15" s="207" t="str">
        <f t="shared" ref="B15:G15" si="20">IF($B$1="","",B12+7)</f>
        <v/>
      </c>
      <c r="C15" s="207" t="str">
        <f t="shared" si="20"/>
        <v/>
      </c>
      <c r="D15" s="207" t="str">
        <f t="shared" si="20"/>
        <v/>
      </c>
      <c r="E15" s="207" t="str">
        <f t="shared" si="20"/>
        <v/>
      </c>
      <c r="F15" s="207" t="str">
        <f t="shared" si="20"/>
        <v/>
      </c>
      <c r="G15" s="207" t="str">
        <f t="shared" si="20"/>
        <v/>
      </c>
      <c r="H15" s="351">
        <f>SUM(A17:G17)</f>
        <v>0</v>
      </c>
      <c r="I15" s="207" t="str">
        <f>IF($B$1="","",I12+7)</f>
        <v/>
      </c>
      <c r="J15" s="207" t="str">
        <f t="shared" ref="J15:O15" si="21">IF($B$1="","",J12+7)</f>
        <v/>
      </c>
      <c r="K15" s="207" t="str">
        <f t="shared" si="21"/>
        <v/>
      </c>
      <c r="L15" s="207" t="str">
        <f t="shared" si="21"/>
        <v/>
      </c>
      <c r="M15" s="207" t="str">
        <f t="shared" si="21"/>
        <v/>
      </c>
      <c r="N15" s="207" t="str">
        <f t="shared" si="21"/>
        <v/>
      </c>
      <c r="O15" s="207" t="str">
        <f t="shared" si="21"/>
        <v/>
      </c>
      <c r="P15" s="351">
        <f>SUM(I17:O17)</f>
        <v>0</v>
      </c>
      <c r="Q15" s="207" t="str">
        <f>IF($B$1="","",Q12+7)</f>
        <v/>
      </c>
      <c r="R15" s="207" t="str">
        <f t="shared" ref="R15:W15" si="22">IF($B$1="","",R12+7)</f>
        <v/>
      </c>
      <c r="S15" s="207" t="str">
        <f t="shared" si="22"/>
        <v/>
      </c>
      <c r="T15" s="207" t="str">
        <f t="shared" si="22"/>
        <v/>
      </c>
      <c r="U15" s="207" t="str">
        <f t="shared" si="22"/>
        <v/>
      </c>
      <c r="V15" s="207" t="str">
        <f t="shared" si="22"/>
        <v/>
      </c>
      <c r="W15" s="207" t="str">
        <f t="shared" si="22"/>
        <v/>
      </c>
      <c r="X15" s="351">
        <f>SUM(Q17:W17)</f>
        <v>0</v>
      </c>
      <c r="Z15" s="353" t="str">
        <f>$A$27</f>
        <v/>
      </c>
      <c r="AA15" s="354"/>
      <c r="AB15" s="359" t="str">
        <f>IF($B$1="","",DAY(EOMONTH(DATE($B$1,A27,1),0)))</f>
        <v/>
      </c>
      <c r="AC15" s="360"/>
      <c r="AD15" s="365">
        <f>COUNTIF(A29:G46,"○")</f>
        <v>0</v>
      </c>
      <c r="AE15" s="366"/>
      <c r="AF15" s="333" t="str">
        <f>IF($B$1="","",AB15-+AD15)</f>
        <v/>
      </c>
      <c r="AG15" s="334"/>
      <c r="AH15" s="339">
        <f>$H$47</f>
        <v>0</v>
      </c>
      <c r="AI15" s="340"/>
      <c r="AJ15" s="341"/>
      <c r="AK15" s="348">
        <f t="shared" ref="AK15" si="23">IF($AB15=28,"160:00",IF($AB15=29,"165:42",IF($AB15=30,"171:25",IF($AB15=31,"177:08"))))*24</f>
        <v>0</v>
      </c>
      <c r="AL15" s="168"/>
      <c r="AM15" s="169"/>
      <c r="AN15" s="163"/>
      <c r="AO15" s="170"/>
      <c r="AP15" s="170"/>
      <c r="AQ15" s="170"/>
      <c r="AR15" s="170"/>
    </row>
    <row r="16" spans="1:44" ht="11.25" customHeight="1">
      <c r="A16" s="8"/>
      <c r="B16" s="8"/>
      <c r="C16" s="8"/>
      <c r="D16" s="8"/>
      <c r="E16" s="8"/>
      <c r="F16" s="8"/>
      <c r="G16" s="8"/>
      <c r="H16" s="351"/>
      <c r="I16" s="8"/>
      <c r="J16" s="8"/>
      <c r="K16" s="8"/>
      <c r="L16" s="8"/>
      <c r="M16" s="8"/>
      <c r="N16" s="8"/>
      <c r="O16" s="8"/>
      <c r="P16" s="351"/>
      <c r="Q16" s="8"/>
      <c r="R16" s="8"/>
      <c r="S16" s="8"/>
      <c r="T16" s="8"/>
      <c r="U16" s="8"/>
      <c r="V16" s="8"/>
      <c r="W16" s="8"/>
      <c r="X16" s="351"/>
      <c r="Z16" s="355"/>
      <c r="AA16" s="356"/>
      <c r="AB16" s="361"/>
      <c r="AC16" s="362"/>
      <c r="AD16" s="367"/>
      <c r="AE16" s="368"/>
      <c r="AF16" s="335"/>
      <c r="AG16" s="336"/>
      <c r="AH16" s="342"/>
      <c r="AI16" s="343"/>
      <c r="AJ16" s="344"/>
      <c r="AK16" s="349"/>
    </row>
    <row r="17" spans="1:46" ht="11.25" customHeight="1">
      <c r="A17" s="226">
        <f>IF(A16="出",$G$3,0)</f>
        <v>0</v>
      </c>
      <c r="B17" s="226">
        <f t="shared" ref="B17:G17" si="24">IF(B16="出",$G$3,0)</f>
        <v>0</v>
      </c>
      <c r="C17" s="226">
        <f t="shared" si="24"/>
        <v>0</v>
      </c>
      <c r="D17" s="226">
        <f t="shared" si="24"/>
        <v>0</v>
      </c>
      <c r="E17" s="226">
        <f t="shared" si="24"/>
        <v>0</v>
      </c>
      <c r="F17" s="226">
        <f t="shared" si="24"/>
        <v>0</v>
      </c>
      <c r="G17" s="226">
        <f t="shared" si="24"/>
        <v>0</v>
      </c>
      <c r="H17" s="352"/>
      <c r="I17" s="226">
        <f>IF(I16="出",$G$3,0)</f>
        <v>0</v>
      </c>
      <c r="J17" s="226">
        <f t="shared" ref="J17:O17" si="25">IF(J16="出",$G$3,0)</f>
        <v>0</v>
      </c>
      <c r="K17" s="226">
        <f t="shared" si="25"/>
        <v>0</v>
      </c>
      <c r="L17" s="226">
        <f t="shared" si="25"/>
        <v>0</v>
      </c>
      <c r="M17" s="226">
        <f t="shared" si="25"/>
        <v>0</v>
      </c>
      <c r="N17" s="226">
        <f t="shared" si="25"/>
        <v>0</v>
      </c>
      <c r="O17" s="226">
        <f t="shared" si="25"/>
        <v>0</v>
      </c>
      <c r="P17" s="352"/>
      <c r="Q17" s="226">
        <f>IF(Q16="出",$G$3,0)</f>
        <v>0</v>
      </c>
      <c r="R17" s="226">
        <f t="shared" ref="R17:W17" si="26">IF(R16="出",$G$3,0)</f>
        <v>0</v>
      </c>
      <c r="S17" s="226">
        <f t="shared" si="26"/>
        <v>0</v>
      </c>
      <c r="T17" s="226">
        <f t="shared" si="26"/>
        <v>0</v>
      </c>
      <c r="U17" s="226">
        <f t="shared" si="26"/>
        <v>0</v>
      </c>
      <c r="V17" s="226">
        <f t="shared" si="26"/>
        <v>0</v>
      </c>
      <c r="W17" s="226">
        <f t="shared" si="26"/>
        <v>0</v>
      </c>
      <c r="X17" s="352"/>
      <c r="Z17" s="357"/>
      <c r="AA17" s="358"/>
      <c r="AB17" s="363"/>
      <c r="AC17" s="364"/>
      <c r="AD17" s="369"/>
      <c r="AE17" s="370"/>
      <c r="AF17" s="337"/>
      <c r="AG17" s="338"/>
      <c r="AH17" s="345"/>
      <c r="AI17" s="346"/>
      <c r="AJ17" s="347"/>
      <c r="AK17" s="350"/>
      <c r="AL17" s="171"/>
      <c r="AM17" s="172"/>
      <c r="AN17" s="371"/>
      <c r="AO17" s="371"/>
      <c r="AP17" s="372"/>
      <c r="AQ17" s="372"/>
      <c r="AR17" s="372"/>
    </row>
    <row r="18" spans="1:46" s="166" customFormat="1" ht="17.25" customHeight="1">
      <c r="A18" s="207" t="str">
        <f>IF($B$1="","",A15+7)</f>
        <v/>
      </c>
      <c r="B18" s="207" t="str">
        <f t="shared" ref="B18:G18" si="27">IF($B$1="","",B15+7)</f>
        <v/>
      </c>
      <c r="C18" s="207" t="str">
        <f t="shared" si="27"/>
        <v/>
      </c>
      <c r="D18" s="207" t="str">
        <f t="shared" si="27"/>
        <v/>
      </c>
      <c r="E18" s="207" t="str">
        <f t="shared" si="27"/>
        <v/>
      </c>
      <c r="F18" s="207" t="str">
        <f t="shared" si="27"/>
        <v/>
      </c>
      <c r="G18" s="207" t="str">
        <f t="shared" si="27"/>
        <v/>
      </c>
      <c r="H18" s="351">
        <f>SUM(A20:G20)</f>
        <v>0</v>
      </c>
      <c r="I18" s="207" t="str">
        <f>IF($B$1="","",I15+7)</f>
        <v/>
      </c>
      <c r="J18" s="207" t="str">
        <f t="shared" ref="J18:O18" si="28">IF($B$1="","",J15+7)</f>
        <v/>
      </c>
      <c r="K18" s="207" t="str">
        <f t="shared" si="28"/>
        <v/>
      </c>
      <c r="L18" s="207" t="str">
        <f t="shared" si="28"/>
        <v/>
      </c>
      <c r="M18" s="207" t="str">
        <f t="shared" si="28"/>
        <v/>
      </c>
      <c r="N18" s="207" t="str">
        <f t="shared" si="28"/>
        <v/>
      </c>
      <c r="O18" s="207" t="str">
        <f t="shared" si="28"/>
        <v/>
      </c>
      <c r="P18" s="351">
        <f>SUM(I20:O20)</f>
        <v>0</v>
      </c>
      <c r="Q18" s="207" t="str">
        <f>IF($B$1="","",Q15+7)</f>
        <v/>
      </c>
      <c r="R18" s="207" t="str">
        <f t="shared" ref="R18:W18" si="29">IF($B$1="","",R15+7)</f>
        <v/>
      </c>
      <c r="S18" s="207" t="str">
        <f t="shared" si="29"/>
        <v/>
      </c>
      <c r="T18" s="207" t="str">
        <f t="shared" si="29"/>
        <v/>
      </c>
      <c r="U18" s="207" t="str">
        <f t="shared" si="29"/>
        <v/>
      </c>
      <c r="V18" s="207" t="str">
        <f t="shared" si="29"/>
        <v/>
      </c>
      <c r="W18" s="207" t="str">
        <f t="shared" si="29"/>
        <v/>
      </c>
      <c r="X18" s="351">
        <f>SUM(Q20:W20)</f>
        <v>0</v>
      </c>
      <c r="Z18" s="353" t="str">
        <f>$I$27</f>
        <v/>
      </c>
      <c r="AA18" s="354"/>
      <c r="AB18" s="359" t="str">
        <f>IF($B$1="","",DAY(EOMONTH(DATE($B$1,I27,1),0)))</f>
        <v/>
      </c>
      <c r="AC18" s="360"/>
      <c r="AD18" s="365">
        <f>COUNTIF(I29:O46,"○")</f>
        <v>0</v>
      </c>
      <c r="AE18" s="366"/>
      <c r="AF18" s="333" t="str">
        <f>IF($B$1="","",AB18-+AD18)</f>
        <v/>
      </c>
      <c r="AG18" s="334"/>
      <c r="AH18" s="339">
        <f>$P$47</f>
        <v>0</v>
      </c>
      <c r="AI18" s="340"/>
      <c r="AJ18" s="341"/>
      <c r="AK18" s="348">
        <f t="shared" ref="AK18" si="30">IF($AB18=28,"160:00",IF($AB18=29,"165:42",IF($AB18=30,"171:25",IF($AB18=31,"177:08"))))*24</f>
        <v>0</v>
      </c>
      <c r="AL18" s="168"/>
      <c r="AM18" s="169"/>
      <c r="AN18" s="163"/>
      <c r="AO18" s="170"/>
      <c r="AP18" s="170"/>
      <c r="AQ18" s="170"/>
      <c r="AR18" s="170"/>
    </row>
    <row r="19" spans="1:46" ht="11.25" customHeight="1">
      <c r="A19" s="8"/>
      <c r="B19" s="8"/>
      <c r="C19" s="8"/>
      <c r="D19" s="8"/>
      <c r="E19" s="8"/>
      <c r="F19" s="8"/>
      <c r="G19" s="8"/>
      <c r="H19" s="351"/>
      <c r="I19" s="8"/>
      <c r="J19" s="8"/>
      <c r="K19" s="8"/>
      <c r="L19" s="8"/>
      <c r="M19" s="8"/>
      <c r="N19" s="8"/>
      <c r="O19" s="8"/>
      <c r="P19" s="351"/>
      <c r="Q19" s="8"/>
      <c r="R19" s="8"/>
      <c r="S19" s="8"/>
      <c r="T19" s="8"/>
      <c r="U19" s="8"/>
      <c r="V19" s="8"/>
      <c r="W19" s="8"/>
      <c r="X19" s="351"/>
      <c r="Z19" s="355"/>
      <c r="AA19" s="356"/>
      <c r="AB19" s="361"/>
      <c r="AC19" s="362"/>
      <c r="AD19" s="367"/>
      <c r="AE19" s="368"/>
      <c r="AF19" s="335"/>
      <c r="AG19" s="336"/>
      <c r="AH19" s="342"/>
      <c r="AI19" s="343"/>
      <c r="AJ19" s="344"/>
      <c r="AK19" s="349"/>
    </row>
    <row r="20" spans="1:46" ht="11.25" customHeight="1">
      <c r="A20" s="226">
        <f>IF(A19="出",$G$3,0)</f>
        <v>0</v>
      </c>
      <c r="B20" s="226">
        <f t="shared" ref="B20:G20" si="31">IF(B19="出",$G$3,0)</f>
        <v>0</v>
      </c>
      <c r="C20" s="226">
        <f t="shared" si="31"/>
        <v>0</v>
      </c>
      <c r="D20" s="226">
        <f t="shared" si="31"/>
        <v>0</v>
      </c>
      <c r="E20" s="226">
        <f t="shared" si="31"/>
        <v>0</v>
      </c>
      <c r="F20" s="226">
        <f t="shared" si="31"/>
        <v>0</v>
      </c>
      <c r="G20" s="226">
        <f t="shared" si="31"/>
        <v>0</v>
      </c>
      <c r="H20" s="352"/>
      <c r="I20" s="226">
        <f>IF(I19="出",$G$3,0)</f>
        <v>0</v>
      </c>
      <c r="J20" s="226">
        <f t="shared" ref="J20:O20" si="32">IF(J19="出",$G$3,0)</f>
        <v>0</v>
      </c>
      <c r="K20" s="226">
        <f t="shared" si="32"/>
        <v>0</v>
      </c>
      <c r="L20" s="226">
        <f t="shared" si="32"/>
        <v>0</v>
      </c>
      <c r="M20" s="226">
        <f t="shared" si="32"/>
        <v>0</v>
      </c>
      <c r="N20" s="226">
        <f t="shared" si="32"/>
        <v>0</v>
      </c>
      <c r="O20" s="226">
        <f t="shared" si="32"/>
        <v>0</v>
      </c>
      <c r="P20" s="352"/>
      <c r="Q20" s="226">
        <f>IF(Q19="出",$G$3,0)</f>
        <v>0</v>
      </c>
      <c r="R20" s="226">
        <f t="shared" ref="R20:W20" si="33">IF(R19="出",$G$3,0)</f>
        <v>0</v>
      </c>
      <c r="S20" s="226">
        <f t="shared" si="33"/>
        <v>0</v>
      </c>
      <c r="T20" s="226">
        <f t="shared" si="33"/>
        <v>0</v>
      </c>
      <c r="U20" s="226">
        <f t="shared" si="33"/>
        <v>0</v>
      </c>
      <c r="V20" s="226">
        <f t="shared" si="33"/>
        <v>0</v>
      </c>
      <c r="W20" s="226">
        <f t="shared" si="33"/>
        <v>0</v>
      </c>
      <c r="X20" s="352"/>
      <c r="Z20" s="357"/>
      <c r="AA20" s="358"/>
      <c r="AB20" s="363"/>
      <c r="AC20" s="364"/>
      <c r="AD20" s="369"/>
      <c r="AE20" s="370"/>
      <c r="AF20" s="337"/>
      <c r="AG20" s="338"/>
      <c r="AH20" s="345"/>
      <c r="AI20" s="346"/>
      <c r="AJ20" s="347"/>
      <c r="AK20" s="350"/>
      <c r="AL20" s="171"/>
      <c r="AM20" s="172"/>
      <c r="AN20" s="371"/>
      <c r="AO20" s="371"/>
      <c r="AP20" s="372"/>
      <c r="AQ20" s="372"/>
      <c r="AR20" s="372"/>
    </row>
    <row r="21" spans="1:46" s="166" customFormat="1" ht="17.25" customHeight="1">
      <c r="A21" s="207" t="str">
        <f>IF($B$1="","",A18+7)</f>
        <v/>
      </c>
      <c r="B21" s="207" t="str">
        <f t="shared" ref="B21:G21" si="34">IF($B$1="","",B18+7)</f>
        <v/>
      </c>
      <c r="C21" s="207" t="str">
        <f t="shared" si="34"/>
        <v/>
      </c>
      <c r="D21" s="207" t="str">
        <f t="shared" si="34"/>
        <v/>
      </c>
      <c r="E21" s="207" t="str">
        <f t="shared" si="34"/>
        <v/>
      </c>
      <c r="F21" s="207" t="str">
        <f t="shared" si="34"/>
        <v/>
      </c>
      <c r="G21" s="207" t="str">
        <f t="shared" si="34"/>
        <v/>
      </c>
      <c r="H21" s="351">
        <f>SUM(A23:G23)</f>
        <v>0</v>
      </c>
      <c r="I21" s="207" t="str">
        <f>IF($B$1="","",I18+7)</f>
        <v/>
      </c>
      <c r="J21" s="207" t="str">
        <f t="shared" ref="J21:O21" si="35">IF($B$1="","",J18+7)</f>
        <v/>
      </c>
      <c r="K21" s="207" t="str">
        <f t="shared" si="35"/>
        <v/>
      </c>
      <c r="L21" s="207" t="str">
        <f t="shared" si="35"/>
        <v/>
      </c>
      <c r="M21" s="207" t="str">
        <f t="shared" si="35"/>
        <v/>
      </c>
      <c r="N21" s="207" t="str">
        <f t="shared" si="35"/>
        <v/>
      </c>
      <c r="O21" s="207" t="str">
        <f t="shared" si="35"/>
        <v/>
      </c>
      <c r="P21" s="351">
        <f>SUM(I23:O23)</f>
        <v>0</v>
      </c>
      <c r="Q21" s="207" t="str">
        <f>IF($B$1="","",Q18+7)</f>
        <v/>
      </c>
      <c r="R21" s="207" t="str">
        <f t="shared" ref="R21:W21" si="36">IF($B$1="","",R18+7)</f>
        <v/>
      </c>
      <c r="S21" s="207" t="str">
        <f t="shared" si="36"/>
        <v/>
      </c>
      <c r="T21" s="207" t="str">
        <f t="shared" si="36"/>
        <v/>
      </c>
      <c r="U21" s="207" t="str">
        <f t="shared" si="36"/>
        <v/>
      </c>
      <c r="V21" s="207" t="str">
        <f t="shared" si="36"/>
        <v/>
      </c>
      <c r="W21" s="207" t="str">
        <f t="shared" si="36"/>
        <v/>
      </c>
      <c r="X21" s="351">
        <f>SUM(Q23:W23)</f>
        <v>0</v>
      </c>
      <c r="Z21" s="353" t="str">
        <f>$Q$27</f>
        <v/>
      </c>
      <c r="AA21" s="354"/>
      <c r="AB21" s="359" t="str">
        <f>IF($B$1="","",DAY(EOMONTH(DATE($B$1,Q27,1),0)))</f>
        <v/>
      </c>
      <c r="AC21" s="360"/>
      <c r="AD21" s="365">
        <f>COUNTIF(Q29:W46,"○")</f>
        <v>0</v>
      </c>
      <c r="AE21" s="366"/>
      <c r="AF21" s="333" t="str">
        <f>IF($B$1="","",AB21-+AD21)</f>
        <v/>
      </c>
      <c r="AG21" s="334"/>
      <c r="AH21" s="339">
        <f>$X$47</f>
        <v>0</v>
      </c>
      <c r="AI21" s="340"/>
      <c r="AJ21" s="341"/>
      <c r="AK21" s="348">
        <f t="shared" ref="AK21" si="37">IF($AB21=28,"160:00",IF($AB21=29,"165:42",IF($AB21=30,"171:25",IF($AB21=31,"177:08"))))*24</f>
        <v>0</v>
      </c>
      <c r="AL21" s="173"/>
      <c r="AM21" s="174"/>
      <c r="AN21" s="373"/>
      <c r="AO21" s="373"/>
      <c r="AP21" s="374"/>
      <c r="AQ21" s="374"/>
      <c r="AR21" s="374"/>
    </row>
    <row r="22" spans="1:46" ht="11.25" customHeight="1">
      <c r="A22" s="8"/>
      <c r="B22" s="8"/>
      <c r="C22" s="8"/>
      <c r="D22" s="8"/>
      <c r="E22" s="8"/>
      <c r="F22" s="8"/>
      <c r="G22" s="8"/>
      <c r="H22" s="351"/>
      <c r="I22" s="8"/>
      <c r="J22" s="8"/>
      <c r="K22" s="8"/>
      <c r="L22" s="8"/>
      <c r="M22" s="8"/>
      <c r="N22" s="8"/>
      <c r="O22" s="8"/>
      <c r="P22" s="351"/>
      <c r="Q22" s="8"/>
      <c r="R22" s="8"/>
      <c r="S22" s="8"/>
      <c r="T22" s="8"/>
      <c r="U22" s="8"/>
      <c r="V22" s="8"/>
      <c r="W22" s="8"/>
      <c r="X22" s="351"/>
      <c r="Z22" s="355"/>
      <c r="AA22" s="356"/>
      <c r="AB22" s="361"/>
      <c r="AC22" s="362"/>
      <c r="AD22" s="367"/>
      <c r="AE22" s="368"/>
      <c r="AF22" s="335"/>
      <c r="AG22" s="336"/>
      <c r="AH22" s="342"/>
      <c r="AI22" s="343"/>
      <c r="AJ22" s="344"/>
      <c r="AK22" s="349"/>
    </row>
    <row r="23" spans="1:46" ht="11.25" customHeight="1">
      <c r="A23" s="226">
        <f>IF(A22="出",$G$3,0)</f>
        <v>0</v>
      </c>
      <c r="B23" s="226">
        <f t="shared" ref="B23:G23" si="38">IF(B22="出",$G$3,0)</f>
        <v>0</v>
      </c>
      <c r="C23" s="226">
        <f t="shared" si="38"/>
        <v>0</v>
      </c>
      <c r="D23" s="226">
        <f t="shared" si="38"/>
        <v>0</v>
      </c>
      <c r="E23" s="226">
        <f t="shared" si="38"/>
        <v>0</v>
      </c>
      <c r="F23" s="226">
        <f t="shared" si="38"/>
        <v>0</v>
      </c>
      <c r="G23" s="226">
        <f t="shared" si="38"/>
        <v>0</v>
      </c>
      <c r="H23" s="352"/>
      <c r="I23" s="226">
        <f>IF(I22="出",$G$3,0)</f>
        <v>0</v>
      </c>
      <c r="J23" s="226">
        <f t="shared" ref="J23:O23" si="39">IF(J22="出",$G$3,0)</f>
        <v>0</v>
      </c>
      <c r="K23" s="226">
        <f t="shared" si="39"/>
        <v>0</v>
      </c>
      <c r="L23" s="226">
        <f t="shared" si="39"/>
        <v>0</v>
      </c>
      <c r="M23" s="226">
        <f t="shared" si="39"/>
        <v>0</v>
      </c>
      <c r="N23" s="226">
        <f t="shared" si="39"/>
        <v>0</v>
      </c>
      <c r="O23" s="226">
        <f t="shared" si="39"/>
        <v>0</v>
      </c>
      <c r="P23" s="352"/>
      <c r="Q23" s="226">
        <f>IF(Q22="出",$G$3,0)</f>
        <v>0</v>
      </c>
      <c r="R23" s="226">
        <f t="shared" ref="R23:W23" si="40">IF(R22="出",$G$3,0)</f>
        <v>0</v>
      </c>
      <c r="S23" s="226">
        <f t="shared" si="40"/>
        <v>0</v>
      </c>
      <c r="T23" s="226">
        <f t="shared" si="40"/>
        <v>0</v>
      </c>
      <c r="U23" s="226">
        <f t="shared" si="40"/>
        <v>0</v>
      </c>
      <c r="V23" s="226">
        <f t="shared" si="40"/>
        <v>0</v>
      </c>
      <c r="W23" s="226">
        <f t="shared" si="40"/>
        <v>0</v>
      </c>
      <c r="X23" s="352"/>
      <c r="Z23" s="357"/>
      <c r="AA23" s="358"/>
      <c r="AB23" s="363"/>
      <c r="AC23" s="364"/>
      <c r="AD23" s="369"/>
      <c r="AE23" s="370"/>
      <c r="AF23" s="337"/>
      <c r="AG23" s="338"/>
      <c r="AH23" s="345"/>
      <c r="AI23" s="346"/>
      <c r="AJ23" s="347"/>
      <c r="AK23" s="350"/>
      <c r="AL23" s="171"/>
      <c r="AM23" s="175"/>
      <c r="AN23" s="375"/>
      <c r="AO23" s="375"/>
      <c r="AP23" s="376"/>
      <c r="AQ23" s="376"/>
      <c r="AR23" s="376"/>
    </row>
    <row r="24" spans="1:46">
      <c r="A24" s="409"/>
      <c r="B24" s="410"/>
      <c r="C24" s="410"/>
      <c r="D24" s="410"/>
      <c r="E24" s="410"/>
      <c r="F24" s="410"/>
      <c r="G24" s="411"/>
      <c r="H24" s="214">
        <f>SUM(H6:H23)</f>
        <v>0</v>
      </c>
      <c r="I24" s="409"/>
      <c r="J24" s="410"/>
      <c r="K24" s="410"/>
      <c r="L24" s="410"/>
      <c r="M24" s="410"/>
      <c r="N24" s="410"/>
      <c r="O24" s="411"/>
      <c r="P24" s="214">
        <f>SUM(P6:P23)</f>
        <v>0</v>
      </c>
      <c r="Q24" s="409"/>
      <c r="R24" s="410"/>
      <c r="S24" s="410"/>
      <c r="T24" s="410"/>
      <c r="U24" s="410"/>
      <c r="V24" s="410"/>
      <c r="W24" s="411"/>
      <c r="X24" s="214">
        <f>SUM(X6:X23)</f>
        <v>0</v>
      </c>
      <c r="Z24" s="353" t="str">
        <f t="shared" ref="Z24" si="41">$A$50</f>
        <v/>
      </c>
      <c r="AA24" s="354"/>
      <c r="AB24" s="359" t="str">
        <f>IF($B$1="","",DAY(EOMONTH(DATE($B$1,A50,1),0)))</f>
        <v/>
      </c>
      <c r="AC24" s="360"/>
      <c r="AD24" s="365">
        <f>COUNTIF(A52:G69,"○")</f>
        <v>0</v>
      </c>
      <c r="AE24" s="366"/>
      <c r="AF24" s="333" t="str">
        <f>IF($B$1="","",AB24-+AD24)</f>
        <v/>
      </c>
      <c r="AG24" s="334"/>
      <c r="AH24" s="339">
        <f>$H$70</f>
        <v>0</v>
      </c>
      <c r="AI24" s="340"/>
      <c r="AJ24" s="341"/>
      <c r="AK24" s="348">
        <f t="shared" ref="AK24" si="42">IF($AB24=28,"160:00",IF($AB24=29,"165:42",IF($AB24=30,"171:25",IF($AB24=31,"177:08"))))*24</f>
        <v>0</v>
      </c>
      <c r="AL24" s="171"/>
      <c r="AM24" s="175"/>
      <c r="AN24" s="375"/>
      <c r="AO24" s="375"/>
      <c r="AP24" s="376"/>
      <c r="AQ24" s="376"/>
      <c r="AR24" s="376"/>
    </row>
    <row r="25" spans="1:46">
      <c r="A25" s="85"/>
      <c r="B25" s="85"/>
      <c r="C25" s="85"/>
      <c r="D25" s="85"/>
      <c r="E25" s="85"/>
      <c r="F25" s="85"/>
      <c r="G25" s="228" t="s">
        <v>82</v>
      </c>
      <c r="H25" s="215" t="str">
        <f>IF(AH6-AK6&lt;=0,"OK","超過")</f>
        <v>OK</v>
      </c>
      <c r="I25" s="85"/>
      <c r="J25" s="85"/>
      <c r="K25" s="85"/>
      <c r="L25" s="85"/>
      <c r="M25" s="85"/>
      <c r="N25" s="85"/>
      <c r="O25" s="228" t="s">
        <v>82</v>
      </c>
      <c r="P25" s="215" t="str">
        <f>IF(AH9-AK9&lt;=0,"OK","超過")</f>
        <v>OK</v>
      </c>
      <c r="Q25" s="85"/>
      <c r="R25" s="85"/>
      <c r="S25" s="85"/>
      <c r="T25" s="85"/>
      <c r="U25" s="85"/>
      <c r="V25" s="85"/>
      <c r="W25" s="228" t="s">
        <v>82</v>
      </c>
      <c r="X25" s="215" t="str">
        <f>IF(AH12-AK12&lt;=0,"OK","超過")</f>
        <v>OK</v>
      </c>
      <c r="Z25" s="355"/>
      <c r="AA25" s="356"/>
      <c r="AB25" s="361"/>
      <c r="AC25" s="362"/>
      <c r="AD25" s="367"/>
      <c r="AE25" s="368"/>
      <c r="AF25" s="335"/>
      <c r="AG25" s="336"/>
      <c r="AH25" s="342"/>
      <c r="AI25" s="343"/>
      <c r="AJ25" s="344"/>
      <c r="AK25" s="349"/>
      <c r="AL25" s="171"/>
      <c r="AM25" s="171"/>
      <c r="AN25" s="171"/>
      <c r="AO25" s="175"/>
      <c r="AP25" s="175"/>
      <c r="AQ25" s="175"/>
      <c r="AR25" s="176"/>
      <c r="AS25" s="176"/>
      <c r="AT25" s="176"/>
    </row>
    <row r="26" spans="1:46">
      <c r="A26" s="164"/>
      <c r="B26" s="164"/>
      <c r="C26" s="164"/>
      <c r="D26" s="164"/>
      <c r="E26" s="164"/>
      <c r="F26" s="164"/>
      <c r="G26" s="164"/>
      <c r="H26" s="216"/>
      <c r="I26" s="164"/>
      <c r="J26" s="164"/>
      <c r="K26" s="164"/>
      <c r="L26" s="164"/>
      <c r="M26" s="164"/>
      <c r="N26" s="164"/>
      <c r="O26" s="164"/>
      <c r="P26" s="216"/>
      <c r="Q26" s="164"/>
      <c r="R26" s="164"/>
      <c r="S26" s="164"/>
      <c r="T26" s="164"/>
      <c r="U26" s="164"/>
      <c r="V26" s="164"/>
      <c r="W26" s="164"/>
      <c r="X26" s="218"/>
      <c r="Z26" s="355"/>
      <c r="AA26" s="356"/>
      <c r="AB26" s="361"/>
      <c r="AC26" s="362"/>
      <c r="AD26" s="367"/>
      <c r="AE26" s="368"/>
      <c r="AF26" s="335"/>
      <c r="AG26" s="336"/>
      <c r="AH26" s="342"/>
      <c r="AI26" s="343"/>
      <c r="AJ26" s="344"/>
      <c r="AK26" s="349"/>
      <c r="AL26" s="171"/>
      <c r="AM26" s="175"/>
      <c r="AN26" s="375"/>
      <c r="AO26" s="375"/>
      <c r="AP26" s="376"/>
      <c r="AQ26" s="376"/>
      <c r="AR26" s="376"/>
    </row>
    <row r="27" spans="1:46" ht="13.5" customHeight="1">
      <c r="A27" s="198" t="str">
        <f>IF(AND($B$1&lt;&gt;"",$H$1&lt;&gt;""),MONTH(DATE($B$1,$H$1+3,1)),"")</f>
        <v/>
      </c>
      <c r="B27" s="328" t="s">
        <v>16</v>
      </c>
      <c r="C27" s="328"/>
      <c r="D27" s="210"/>
      <c r="E27" s="200" t="str">
        <f>IF($B$1="","",(DATE($B$1,$A$27,1)-DAY(DATE($B$1,$A$27,1))+1))</f>
        <v/>
      </c>
      <c r="F27" s="201" t="s">
        <v>76</v>
      </c>
      <c r="G27" s="202" t="str">
        <f>IF($B$1="","",EOMONTH(DATE($B$1,A27,1),0))</f>
        <v/>
      </c>
      <c r="H27" s="329" t="s">
        <v>0</v>
      </c>
      <c r="I27" s="209" t="str">
        <f>IF(AND($B$1&lt;&gt;"",$H$1&lt;&gt;""),MONTH(DATE($B$1,$H$1+4,1)),"")</f>
        <v/>
      </c>
      <c r="J27" s="328" t="s">
        <v>16</v>
      </c>
      <c r="K27" s="328"/>
      <c r="L27" s="210"/>
      <c r="M27" s="200" t="str">
        <f>IF($B$1="","",(DATE($B$1,$I$27,1)-DAY(DATE($B$1,$I$27,1))+1))</f>
        <v/>
      </c>
      <c r="N27" s="201" t="s">
        <v>76</v>
      </c>
      <c r="O27" s="202" t="str">
        <f>IF($B$1="","",EOMONTH(DATE($B$1,I27,1),0))</f>
        <v/>
      </c>
      <c r="P27" s="329" t="s">
        <v>0</v>
      </c>
      <c r="Q27" s="209" t="str">
        <f>IF(AND($B$1&lt;&gt;"",$H$1&lt;&gt;""),MONTH(DATE($B$1,$H$1+5,1)),"")</f>
        <v/>
      </c>
      <c r="R27" s="328" t="s">
        <v>16</v>
      </c>
      <c r="S27" s="328"/>
      <c r="T27" s="210"/>
      <c r="U27" s="200" t="str">
        <f>IF($B$1="","",(DATE($B$1,$Q$27,1)-DAY(DATE($B$1,$Q$27,1))+1))</f>
        <v/>
      </c>
      <c r="V27" s="201" t="s">
        <v>76</v>
      </c>
      <c r="W27" s="202" t="str">
        <f>IF($B$1="","",EOMONTH(DATE($B$1,Q27,1),0))</f>
        <v/>
      </c>
      <c r="X27" s="331" t="s">
        <v>0</v>
      </c>
      <c r="Z27" s="357"/>
      <c r="AA27" s="358"/>
      <c r="AB27" s="363"/>
      <c r="AC27" s="364"/>
      <c r="AD27" s="369"/>
      <c r="AE27" s="370"/>
      <c r="AF27" s="337"/>
      <c r="AG27" s="338"/>
      <c r="AH27" s="345"/>
      <c r="AI27" s="346"/>
      <c r="AJ27" s="347"/>
      <c r="AK27" s="350"/>
      <c r="AL27" s="177"/>
      <c r="AM27" s="177"/>
      <c r="AN27" s="177"/>
      <c r="AO27" s="177"/>
      <c r="AP27" s="177"/>
      <c r="AQ27" s="177"/>
      <c r="AR27" s="177"/>
      <c r="AS27" s="177"/>
    </row>
    <row r="28" spans="1:46">
      <c r="A28" s="203" t="s">
        <v>19</v>
      </c>
      <c r="B28" s="204" t="s">
        <v>20</v>
      </c>
      <c r="C28" s="204" t="s">
        <v>21</v>
      </c>
      <c r="D28" s="205" t="s">
        <v>2</v>
      </c>
      <c r="E28" s="204" t="s">
        <v>3</v>
      </c>
      <c r="F28" s="206" t="s">
        <v>4</v>
      </c>
      <c r="G28" s="205" t="s">
        <v>5</v>
      </c>
      <c r="H28" s="380"/>
      <c r="I28" s="211" t="s">
        <v>19</v>
      </c>
      <c r="J28" s="212" t="s">
        <v>20</v>
      </c>
      <c r="K28" s="212" t="s">
        <v>21</v>
      </c>
      <c r="L28" s="212" t="s">
        <v>2</v>
      </c>
      <c r="M28" s="212" t="s">
        <v>3</v>
      </c>
      <c r="N28" s="212" t="s">
        <v>4</v>
      </c>
      <c r="O28" s="206" t="s">
        <v>5</v>
      </c>
      <c r="P28" s="380"/>
      <c r="Q28" s="211" t="s">
        <v>19</v>
      </c>
      <c r="R28" s="212" t="s">
        <v>20</v>
      </c>
      <c r="S28" s="212" t="s">
        <v>21</v>
      </c>
      <c r="T28" s="212" t="s">
        <v>2</v>
      </c>
      <c r="U28" s="212" t="s">
        <v>3</v>
      </c>
      <c r="V28" s="212" t="s">
        <v>4</v>
      </c>
      <c r="W28" s="213" t="s">
        <v>5</v>
      </c>
      <c r="X28" s="381"/>
      <c r="Z28" s="353" t="str">
        <f t="shared" ref="Z28" si="43">$I$50</f>
        <v/>
      </c>
      <c r="AA28" s="354"/>
      <c r="AB28" s="359" t="str">
        <f>IF($B$1="","",DAY(EOMONTH(DATE($B$1,I50,1),0)))</f>
        <v/>
      </c>
      <c r="AC28" s="360"/>
      <c r="AD28" s="365">
        <f>COUNTIF(I52:O69,"○")</f>
        <v>0</v>
      </c>
      <c r="AE28" s="366"/>
      <c r="AF28" s="333" t="str">
        <f>IF($B$1="","",AB28-+AD28)</f>
        <v/>
      </c>
      <c r="AG28" s="334"/>
      <c r="AH28" s="339">
        <f>$P$70</f>
        <v>0</v>
      </c>
      <c r="AI28" s="340"/>
      <c r="AJ28" s="341"/>
      <c r="AK28" s="348">
        <f t="shared" ref="AK28" si="44">IF($AB28=28,"160:00",IF($AB28=29,"165:42",IF($AB28=30,"171:25",IF($AB28=31,"177:08"))))*24</f>
        <v>0</v>
      </c>
      <c r="AL28" s="177"/>
      <c r="AM28" s="177"/>
      <c r="AN28" s="178"/>
      <c r="AO28" s="177"/>
      <c r="AP28" s="177"/>
      <c r="AQ28" s="177"/>
      <c r="AR28" s="177"/>
      <c r="AS28" s="177"/>
    </row>
    <row r="29" spans="1:46" s="166" customFormat="1" ht="17.25" customHeight="1">
      <c r="A29" s="207" t="str">
        <f>IF($B$1="","",DATE($B$1,$H$1+3,1)-WEEKDAY(DATE($B$1,$H$1+3,1))+1)</f>
        <v/>
      </c>
      <c r="B29" s="208" t="str">
        <f>IF($B$1="","",A29+1)</f>
        <v/>
      </c>
      <c r="C29" s="208" t="str">
        <f t="shared" ref="C29:G29" si="45">IF($B$1="","",B29+1)</f>
        <v/>
      </c>
      <c r="D29" s="208" t="str">
        <f t="shared" si="45"/>
        <v/>
      </c>
      <c r="E29" s="208" t="str">
        <f t="shared" si="45"/>
        <v/>
      </c>
      <c r="F29" s="208" t="str">
        <f t="shared" si="45"/>
        <v/>
      </c>
      <c r="G29" s="208" t="str">
        <f t="shared" si="45"/>
        <v/>
      </c>
      <c r="H29" s="351">
        <f>SUM(A31:G31)</f>
        <v>0</v>
      </c>
      <c r="I29" s="207" t="str">
        <f>IF($B$1="","",DATE($B$1,$H$1+4,1)-WEEKDAY(DATE($B$1,$H$1+4,1))+1)</f>
        <v/>
      </c>
      <c r="J29" s="208" t="str">
        <f>IF($B$1="","",I29+1)</f>
        <v/>
      </c>
      <c r="K29" s="208" t="str">
        <f t="shared" ref="K29:O29" si="46">IF($B$1="","",J29+1)</f>
        <v/>
      </c>
      <c r="L29" s="208" t="str">
        <f t="shared" si="46"/>
        <v/>
      </c>
      <c r="M29" s="208" t="str">
        <f t="shared" si="46"/>
        <v/>
      </c>
      <c r="N29" s="208" t="str">
        <f t="shared" si="46"/>
        <v/>
      </c>
      <c r="O29" s="208" t="str">
        <f t="shared" si="46"/>
        <v/>
      </c>
      <c r="P29" s="351">
        <f>SUM(I31:O31)</f>
        <v>0</v>
      </c>
      <c r="Q29" s="207" t="str">
        <f>IF($B$1="","",DATE($B$1,$H$1+5,1)-WEEKDAY(DATE($B$1,$H$1+5,1))+1)</f>
        <v/>
      </c>
      <c r="R29" s="208" t="str">
        <f>IF($B$1="","",Q29+1)</f>
        <v/>
      </c>
      <c r="S29" s="208" t="str">
        <f t="shared" ref="S29:W29" si="47">IF($B$1="","",R29+1)</f>
        <v/>
      </c>
      <c r="T29" s="208" t="str">
        <f t="shared" si="47"/>
        <v/>
      </c>
      <c r="U29" s="208" t="str">
        <f t="shared" si="47"/>
        <v/>
      </c>
      <c r="V29" s="208" t="str">
        <f t="shared" si="47"/>
        <v/>
      </c>
      <c r="W29" s="208" t="str">
        <f t="shared" si="47"/>
        <v/>
      </c>
      <c r="X29" s="351">
        <f>SUM(Q31:W31)</f>
        <v>0</v>
      </c>
      <c r="Z29" s="355"/>
      <c r="AA29" s="356"/>
      <c r="AB29" s="361"/>
      <c r="AC29" s="362"/>
      <c r="AD29" s="367"/>
      <c r="AE29" s="368"/>
      <c r="AF29" s="335"/>
      <c r="AG29" s="336"/>
      <c r="AH29" s="342"/>
      <c r="AI29" s="343"/>
      <c r="AJ29" s="344"/>
      <c r="AK29" s="349"/>
      <c r="AL29" s="173"/>
      <c r="AM29" s="179"/>
      <c r="AN29" s="179"/>
      <c r="AO29" s="179"/>
      <c r="AP29" s="179"/>
      <c r="AQ29" s="180"/>
      <c r="AR29" s="180"/>
      <c r="AS29" s="180"/>
    </row>
    <row r="30" spans="1:46" ht="11.25" customHeight="1">
      <c r="A30" s="8"/>
      <c r="B30" s="8"/>
      <c r="C30" s="8"/>
      <c r="D30" s="8"/>
      <c r="E30" s="8"/>
      <c r="F30" s="8"/>
      <c r="G30" s="8"/>
      <c r="H30" s="351"/>
      <c r="I30" s="8"/>
      <c r="J30" s="8"/>
      <c r="K30" s="8"/>
      <c r="L30" s="8"/>
      <c r="M30" s="8"/>
      <c r="N30" s="8"/>
      <c r="O30" s="8"/>
      <c r="P30" s="351"/>
      <c r="Q30" s="8"/>
      <c r="R30" s="8"/>
      <c r="S30" s="8"/>
      <c r="T30" s="8"/>
      <c r="U30" s="8"/>
      <c r="V30" s="8"/>
      <c r="W30" s="8"/>
      <c r="X30" s="351"/>
      <c r="Z30" s="357"/>
      <c r="AA30" s="358"/>
      <c r="AB30" s="363"/>
      <c r="AC30" s="364"/>
      <c r="AD30" s="369"/>
      <c r="AE30" s="370"/>
      <c r="AF30" s="337"/>
      <c r="AG30" s="338"/>
      <c r="AH30" s="345"/>
      <c r="AI30" s="346"/>
      <c r="AJ30" s="347"/>
      <c r="AK30" s="350"/>
      <c r="AL30" s="171"/>
      <c r="AM30" s="181"/>
      <c r="AN30" s="181"/>
      <c r="AO30" s="181"/>
      <c r="AP30" s="181"/>
      <c r="AQ30" s="182"/>
      <c r="AR30" s="182"/>
      <c r="AS30" s="182"/>
    </row>
    <row r="31" spans="1:46" ht="11.25" customHeight="1">
      <c r="A31" s="226">
        <f>IF(A30="出",$G$3,0)</f>
        <v>0</v>
      </c>
      <c r="B31" s="226">
        <f t="shared" ref="B31:G31" si="48">IF(B30="出",$G$3,0)</f>
        <v>0</v>
      </c>
      <c r="C31" s="226">
        <f t="shared" si="48"/>
        <v>0</v>
      </c>
      <c r="D31" s="226">
        <f t="shared" si="48"/>
        <v>0</v>
      </c>
      <c r="E31" s="226">
        <f t="shared" si="48"/>
        <v>0</v>
      </c>
      <c r="F31" s="226">
        <f t="shared" si="48"/>
        <v>0</v>
      </c>
      <c r="G31" s="226">
        <f t="shared" si="48"/>
        <v>0</v>
      </c>
      <c r="H31" s="352"/>
      <c r="I31" s="226">
        <f>IF(I30="出",$G$3,0)</f>
        <v>0</v>
      </c>
      <c r="J31" s="226">
        <f t="shared" ref="J31:O31" si="49">IF(J30="出",$G$3,0)</f>
        <v>0</v>
      </c>
      <c r="K31" s="226">
        <f t="shared" si="49"/>
        <v>0</v>
      </c>
      <c r="L31" s="226">
        <f t="shared" si="49"/>
        <v>0</v>
      </c>
      <c r="M31" s="226">
        <f t="shared" si="49"/>
        <v>0</v>
      </c>
      <c r="N31" s="226">
        <f t="shared" si="49"/>
        <v>0</v>
      </c>
      <c r="O31" s="226">
        <f t="shared" si="49"/>
        <v>0</v>
      </c>
      <c r="P31" s="352"/>
      <c r="Q31" s="226">
        <f>IF(Q30="出",$G$3,0)</f>
        <v>0</v>
      </c>
      <c r="R31" s="226">
        <f t="shared" ref="R31:W31" si="50">IF(R30="出",$G$3,0)</f>
        <v>0</v>
      </c>
      <c r="S31" s="226">
        <f t="shared" si="50"/>
        <v>0</v>
      </c>
      <c r="T31" s="226">
        <f t="shared" si="50"/>
        <v>0</v>
      </c>
      <c r="U31" s="226">
        <f t="shared" si="50"/>
        <v>0</v>
      </c>
      <c r="V31" s="226">
        <f t="shared" si="50"/>
        <v>0</v>
      </c>
      <c r="W31" s="226">
        <f t="shared" si="50"/>
        <v>0</v>
      </c>
      <c r="X31" s="352"/>
      <c r="Z31" s="353" t="str">
        <f t="shared" ref="Z31" si="51">$Q$50</f>
        <v/>
      </c>
      <c r="AA31" s="354"/>
      <c r="AB31" s="359" t="str">
        <f>IF($B$1="","",DAY(EOMONTH(DATE($B$1,Q50,1),0)))</f>
        <v/>
      </c>
      <c r="AC31" s="360"/>
      <c r="AD31" s="365">
        <f>COUNTIF(Q52:W69,"○")</f>
        <v>0</v>
      </c>
      <c r="AE31" s="366"/>
      <c r="AF31" s="333" t="str">
        <f>IF($B$1="","",AB31-+AD31)</f>
        <v/>
      </c>
      <c r="AG31" s="334"/>
      <c r="AH31" s="339">
        <f>$X$70</f>
        <v>0</v>
      </c>
      <c r="AI31" s="340"/>
      <c r="AJ31" s="341"/>
      <c r="AK31" s="348">
        <f t="shared" ref="AK31" si="52">IF($AB31=28,"160:00",IF($AB31=29,"165:42",IF($AB31=30,"171:25",IF($AB31=31,"177:08"))))*24</f>
        <v>0</v>
      </c>
      <c r="AL31" s="171"/>
      <c r="AM31" s="181"/>
      <c r="AN31" s="181"/>
      <c r="AO31" s="181"/>
      <c r="AP31" s="181"/>
      <c r="AQ31" s="182"/>
      <c r="AR31" s="182"/>
      <c r="AS31" s="182"/>
    </row>
    <row r="32" spans="1:46" s="166" customFormat="1" ht="17.25" customHeight="1">
      <c r="A32" s="207" t="str">
        <f>IF($B$1="","",A29+7)</f>
        <v/>
      </c>
      <c r="B32" s="207" t="str">
        <f t="shared" ref="B32:G32" si="53">IF($B$1="","",B29+7)</f>
        <v/>
      </c>
      <c r="C32" s="207" t="str">
        <f t="shared" si="53"/>
        <v/>
      </c>
      <c r="D32" s="207" t="str">
        <f t="shared" si="53"/>
        <v/>
      </c>
      <c r="E32" s="207" t="str">
        <f t="shared" si="53"/>
        <v/>
      </c>
      <c r="F32" s="207" t="str">
        <f t="shared" si="53"/>
        <v/>
      </c>
      <c r="G32" s="207" t="str">
        <f t="shared" si="53"/>
        <v/>
      </c>
      <c r="H32" s="351">
        <f>SUM(A34:G34)</f>
        <v>0</v>
      </c>
      <c r="I32" s="207" t="str">
        <f>IF($B$1="","",I29+7)</f>
        <v/>
      </c>
      <c r="J32" s="207" t="str">
        <f t="shared" ref="J32:O32" si="54">IF($B$1="","",J29+7)</f>
        <v/>
      </c>
      <c r="K32" s="207" t="str">
        <f t="shared" si="54"/>
        <v/>
      </c>
      <c r="L32" s="207" t="str">
        <f t="shared" si="54"/>
        <v/>
      </c>
      <c r="M32" s="207" t="str">
        <f t="shared" si="54"/>
        <v/>
      </c>
      <c r="N32" s="207" t="str">
        <f t="shared" si="54"/>
        <v/>
      </c>
      <c r="O32" s="207" t="str">
        <f t="shared" si="54"/>
        <v/>
      </c>
      <c r="P32" s="351">
        <f>SUM(I34:O34)</f>
        <v>0</v>
      </c>
      <c r="Q32" s="207" t="str">
        <f>IF($B$1="","",Q29+7)</f>
        <v/>
      </c>
      <c r="R32" s="207" t="str">
        <f t="shared" ref="R32:W32" si="55">IF($B$1="","",R29+7)</f>
        <v/>
      </c>
      <c r="S32" s="207" t="str">
        <f t="shared" si="55"/>
        <v/>
      </c>
      <c r="T32" s="207" t="str">
        <f t="shared" si="55"/>
        <v/>
      </c>
      <c r="U32" s="207" t="str">
        <f t="shared" si="55"/>
        <v/>
      </c>
      <c r="V32" s="207" t="str">
        <f t="shared" si="55"/>
        <v/>
      </c>
      <c r="W32" s="207" t="str">
        <f t="shared" si="55"/>
        <v/>
      </c>
      <c r="X32" s="351">
        <f>SUM(Q34:W34)</f>
        <v>0</v>
      </c>
      <c r="Z32" s="355"/>
      <c r="AA32" s="356"/>
      <c r="AB32" s="361"/>
      <c r="AC32" s="362"/>
      <c r="AD32" s="367"/>
      <c r="AE32" s="368"/>
      <c r="AF32" s="335"/>
      <c r="AG32" s="336"/>
      <c r="AH32" s="342"/>
      <c r="AI32" s="343"/>
      <c r="AJ32" s="344"/>
      <c r="AK32" s="349"/>
      <c r="AL32" s="173"/>
      <c r="AM32" s="179"/>
      <c r="AN32" s="179"/>
      <c r="AO32" s="179"/>
      <c r="AP32" s="179"/>
      <c r="AQ32" s="180"/>
      <c r="AR32" s="180"/>
      <c r="AS32" s="180"/>
    </row>
    <row r="33" spans="1:46" ht="11.25" customHeight="1">
      <c r="A33" s="8"/>
      <c r="B33" s="8"/>
      <c r="C33" s="8"/>
      <c r="D33" s="8"/>
      <c r="E33" s="8"/>
      <c r="F33" s="8"/>
      <c r="G33" s="8"/>
      <c r="H33" s="351"/>
      <c r="I33" s="8"/>
      <c r="J33" s="8"/>
      <c r="K33" s="8"/>
      <c r="L33" s="8"/>
      <c r="M33" s="8"/>
      <c r="N33" s="8"/>
      <c r="O33" s="8"/>
      <c r="P33" s="351"/>
      <c r="Q33" s="8"/>
      <c r="R33" s="8"/>
      <c r="S33" s="8"/>
      <c r="T33" s="8"/>
      <c r="U33" s="8"/>
      <c r="V33" s="8"/>
      <c r="W33" s="8"/>
      <c r="X33" s="351"/>
      <c r="Z33" s="357"/>
      <c r="AA33" s="358"/>
      <c r="AB33" s="363"/>
      <c r="AC33" s="364"/>
      <c r="AD33" s="369"/>
      <c r="AE33" s="370"/>
      <c r="AF33" s="337"/>
      <c r="AG33" s="338"/>
      <c r="AH33" s="345"/>
      <c r="AI33" s="346"/>
      <c r="AJ33" s="347"/>
      <c r="AK33" s="350"/>
      <c r="AL33" s="171"/>
      <c r="AM33" s="181"/>
      <c r="AN33" s="181"/>
      <c r="AO33" s="181"/>
      <c r="AP33" s="181"/>
      <c r="AQ33" s="182"/>
      <c r="AR33" s="182"/>
      <c r="AS33" s="182"/>
    </row>
    <row r="34" spans="1:46" ht="11.25" customHeight="1">
      <c r="A34" s="226">
        <f>IF(A33="出",$G$3,0)</f>
        <v>0</v>
      </c>
      <c r="B34" s="226">
        <f t="shared" ref="B34:G34" si="56">IF(B33="出",$G$3,0)</f>
        <v>0</v>
      </c>
      <c r="C34" s="226">
        <f t="shared" si="56"/>
        <v>0</v>
      </c>
      <c r="D34" s="226">
        <f t="shared" si="56"/>
        <v>0</v>
      </c>
      <c r="E34" s="226">
        <f t="shared" si="56"/>
        <v>0</v>
      </c>
      <c r="F34" s="226">
        <f t="shared" si="56"/>
        <v>0</v>
      </c>
      <c r="G34" s="226">
        <f t="shared" si="56"/>
        <v>0</v>
      </c>
      <c r="H34" s="352"/>
      <c r="I34" s="226">
        <f>IF(I33="出",$G$3,0)</f>
        <v>0</v>
      </c>
      <c r="J34" s="226">
        <f t="shared" ref="J34:O34" si="57">IF(J33="出",$G$3,0)</f>
        <v>0</v>
      </c>
      <c r="K34" s="226">
        <f t="shared" si="57"/>
        <v>0</v>
      </c>
      <c r="L34" s="226">
        <f t="shared" si="57"/>
        <v>0</v>
      </c>
      <c r="M34" s="226">
        <f t="shared" si="57"/>
        <v>0</v>
      </c>
      <c r="N34" s="226">
        <f t="shared" si="57"/>
        <v>0</v>
      </c>
      <c r="O34" s="226">
        <f t="shared" si="57"/>
        <v>0</v>
      </c>
      <c r="P34" s="352"/>
      <c r="Q34" s="226">
        <f>IF(Q33="出",$G$3,0)</f>
        <v>0</v>
      </c>
      <c r="R34" s="226">
        <f t="shared" ref="R34:W34" si="58">IF(R33="出",$G$3,0)</f>
        <v>0</v>
      </c>
      <c r="S34" s="226">
        <f t="shared" si="58"/>
        <v>0</v>
      </c>
      <c r="T34" s="226">
        <f t="shared" si="58"/>
        <v>0</v>
      </c>
      <c r="U34" s="226">
        <f t="shared" si="58"/>
        <v>0</v>
      </c>
      <c r="V34" s="226">
        <f t="shared" si="58"/>
        <v>0</v>
      </c>
      <c r="W34" s="226">
        <f t="shared" si="58"/>
        <v>0</v>
      </c>
      <c r="X34" s="352"/>
      <c r="Z34" s="353" t="str">
        <f t="shared" ref="Z34" si="59">$A$73</f>
        <v/>
      </c>
      <c r="AA34" s="354"/>
      <c r="AB34" s="359" t="str">
        <f>IF($B$1="","",DAY(EOMONTH(DATE($B$1,A73,1),0)))</f>
        <v/>
      </c>
      <c r="AC34" s="360"/>
      <c r="AD34" s="365">
        <f>COUNTIF(A75:G92,"○")</f>
        <v>0</v>
      </c>
      <c r="AE34" s="366"/>
      <c r="AF34" s="333" t="str">
        <f>IF($B$1="","",AB34-+AD34)</f>
        <v/>
      </c>
      <c r="AG34" s="334"/>
      <c r="AH34" s="339">
        <f>$H$94</f>
        <v>0</v>
      </c>
      <c r="AI34" s="340"/>
      <c r="AJ34" s="341"/>
      <c r="AK34" s="348">
        <f t="shared" ref="AK34" si="60">IF($AB34=28,"160:00",IF($AB34=29,"165:42",IF($AB34=30,"171:25",IF($AB34=31,"177:08"))))*24</f>
        <v>0</v>
      </c>
      <c r="AL34" s="171"/>
      <c r="AM34" s="181"/>
      <c r="AN34" s="181"/>
      <c r="AO34" s="181"/>
      <c r="AP34" s="181"/>
      <c r="AQ34" s="182"/>
      <c r="AR34" s="182"/>
      <c r="AS34" s="182"/>
    </row>
    <row r="35" spans="1:46" s="166" customFormat="1" ht="17.25" customHeight="1">
      <c r="A35" s="207" t="str">
        <f>IF($B$1="","",A32+7)</f>
        <v/>
      </c>
      <c r="B35" s="207" t="str">
        <f t="shared" ref="B35:G35" si="61">IF($B$1="","",B32+7)</f>
        <v/>
      </c>
      <c r="C35" s="207" t="str">
        <f t="shared" si="61"/>
        <v/>
      </c>
      <c r="D35" s="207" t="str">
        <f t="shared" si="61"/>
        <v/>
      </c>
      <c r="E35" s="207" t="str">
        <f t="shared" si="61"/>
        <v/>
      </c>
      <c r="F35" s="207" t="str">
        <f t="shared" si="61"/>
        <v/>
      </c>
      <c r="G35" s="207" t="str">
        <f t="shared" si="61"/>
        <v/>
      </c>
      <c r="H35" s="351">
        <f>SUM(A37:G37)</f>
        <v>0</v>
      </c>
      <c r="I35" s="207" t="str">
        <f>IF($B$1="","",I32+7)</f>
        <v/>
      </c>
      <c r="J35" s="207" t="str">
        <f t="shared" ref="J35:O35" si="62">IF($B$1="","",J32+7)</f>
        <v/>
      </c>
      <c r="K35" s="207" t="str">
        <f t="shared" si="62"/>
        <v/>
      </c>
      <c r="L35" s="207" t="str">
        <f t="shared" si="62"/>
        <v/>
      </c>
      <c r="M35" s="207" t="str">
        <f t="shared" si="62"/>
        <v/>
      </c>
      <c r="N35" s="207" t="str">
        <f t="shared" si="62"/>
        <v/>
      </c>
      <c r="O35" s="207" t="str">
        <f t="shared" si="62"/>
        <v/>
      </c>
      <c r="P35" s="351">
        <f>SUM(I37:O37)</f>
        <v>0</v>
      </c>
      <c r="Q35" s="207" t="str">
        <f>IF($B$1="","",Q32+7)</f>
        <v/>
      </c>
      <c r="R35" s="207" t="str">
        <f t="shared" ref="R35:W35" si="63">IF($B$1="","",R32+7)</f>
        <v/>
      </c>
      <c r="S35" s="207" t="str">
        <f t="shared" si="63"/>
        <v/>
      </c>
      <c r="T35" s="207" t="str">
        <f t="shared" si="63"/>
        <v/>
      </c>
      <c r="U35" s="207" t="str">
        <f t="shared" si="63"/>
        <v/>
      </c>
      <c r="V35" s="207" t="str">
        <f t="shared" si="63"/>
        <v/>
      </c>
      <c r="W35" s="207" t="str">
        <f t="shared" si="63"/>
        <v/>
      </c>
      <c r="X35" s="351">
        <f>SUM(Q37:W37)</f>
        <v>0</v>
      </c>
      <c r="Z35" s="355"/>
      <c r="AA35" s="356"/>
      <c r="AB35" s="361"/>
      <c r="AC35" s="362"/>
      <c r="AD35" s="367"/>
      <c r="AE35" s="368"/>
      <c r="AF35" s="335"/>
      <c r="AG35" s="336"/>
      <c r="AH35" s="342"/>
      <c r="AI35" s="343"/>
      <c r="AJ35" s="344"/>
      <c r="AK35" s="349"/>
      <c r="AL35" s="173"/>
      <c r="AM35" s="179"/>
      <c r="AN35" s="179"/>
      <c r="AO35" s="179"/>
      <c r="AP35" s="179"/>
      <c r="AQ35" s="180"/>
      <c r="AR35" s="180"/>
      <c r="AS35" s="180"/>
    </row>
    <row r="36" spans="1:46" ht="11.25" customHeight="1">
      <c r="A36" s="8"/>
      <c r="B36" s="8"/>
      <c r="C36" s="8"/>
      <c r="D36" s="8"/>
      <c r="E36" s="8"/>
      <c r="F36" s="8"/>
      <c r="G36" s="8"/>
      <c r="H36" s="351"/>
      <c r="I36" s="8"/>
      <c r="J36" s="8"/>
      <c r="K36" s="8"/>
      <c r="L36" s="8"/>
      <c r="M36" s="8"/>
      <c r="N36" s="8"/>
      <c r="O36" s="8"/>
      <c r="P36" s="351"/>
      <c r="Q36" s="8"/>
      <c r="R36" s="8"/>
      <c r="S36" s="8"/>
      <c r="T36" s="8"/>
      <c r="U36" s="8"/>
      <c r="V36" s="8"/>
      <c r="W36" s="8"/>
      <c r="X36" s="351"/>
      <c r="Z36" s="357"/>
      <c r="AA36" s="358"/>
      <c r="AB36" s="363"/>
      <c r="AC36" s="364"/>
      <c r="AD36" s="369"/>
      <c r="AE36" s="370"/>
      <c r="AF36" s="337"/>
      <c r="AG36" s="338"/>
      <c r="AH36" s="345"/>
      <c r="AI36" s="346"/>
      <c r="AJ36" s="347"/>
      <c r="AK36" s="350"/>
      <c r="AL36" s="171"/>
      <c r="AM36" s="181"/>
      <c r="AN36" s="181"/>
      <c r="AO36" s="181"/>
      <c r="AP36" s="181"/>
      <c r="AQ36" s="182"/>
      <c r="AR36" s="182"/>
      <c r="AS36" s="182"/>
    </row>
    <row r="37" spans="1:46" ht="11.25" customHeight="1">
      <c r="A37" s="226">
        <f>IF(A36="出",$G$3,0)</f>
        <v>0</v>
      </c>
      <c r="B37" s="226">
        <f t="shared" ref="B37:G37" si="64">IF(B36="出",$G$3,0)</f>
        <v>0</v>
      </c>
      <c r="C37" s="226">
        <f t="shared" si="64"/>
        <v>0</v>
      </c>
      <c r="D37" s="226">
        <f t="shared" si="64"/>
        <v>0</v>
      </c>
      <c r="E37" s="226">
        <f t="shared" si="64"/>
        <v>0</v>
      </c>
      <c r="F37" s="226">
        <f t="shared" si="64"/>
        <v>0</v>
      </c>
      <c r="G37" s="226">
        <f t="shared" si="64"/>
        <v>0</v>
      </c>
      <c r="H37" s="352"/>
      <c r="I37" s="226">
        <f>IF(I36="出",$G$3,0)</f>
        <v>0</v>
      </c>
      <c r="J37" s="226">
        <f t="shared" ref="J37:O37" si="65">IF(J36="出",$G$3,0)</f>
        <v>0</v>
      </c>
      <c r="K37" s="226">
        <f t="shared" si="65"/>
        <v>0</v>
      </c>
      <c r="L37" s="226">
        <f t="shared" si="65"/>
        <v>0</v>
      </c>
      <c r="M37" s="226">
        <f t="shared" si="65"/>
        <v>0</v>
      </c>
      <c r="N37" s="226">
        <f t="shared" si="65"/>
        <v>0</v>
      </c>
      <c r="O37" s="226">
        <f t="shared" si="65"/>
        <v>0</v>
      </c>
      <c r="P37" s="352"/>
      <c r="Q37" s="226">
        <f>IF(Q36="出",$G$3,0)</f>
        <v>0</v>
      </c>
      <c r="R37" s="226">
        <f t="shared" ref="R37:W37" si="66">IF(R36="出",$G$3,0)</f>
        <v>0</v>
      </c>
      <c r="S37" s="226">
        <f t="shared" si="66"/>
        <v>0</v>
      </c>
      <c r="T37" s="226">
        <f t="shared" si="66"/>
        <v>0</v>
      </c>
      <c r="U37" s="226">
        <f t="shared" si="66"/>
        <v>0</v>
      </c>
      <c r="V37" s="226">
        <f t="shared" si="66"/>
        <v>0</v>
      </c>
      <c r="W37" s="226">
        <f t="shared" si="66"/>
        <v>0</v>
      </c>
      <c r="X37" s="352"/>
      <c r="Z37" s="353" t="str">
        <f t="shared" ref="Z37" si="67">$I$73</f>
        <v/>
      </c>
      <c r="AA37" s="354"/>
      <c r="AB37" s="359" t="str">
        <f>IF($B$1="","",DAY(EOMONTH(DATE($B$1,I73,1),0)))</f>
        <v/>
      </c>
      <c r="AC37" s="360"/>
      <c r="AD37" s="365">
        <f>COUNTIF(I75:O92,"○")</f>
        <v>0</v>
      </c>
      <c r="AE37" s="366"/>
      <c r="AF37" s="333" t="str">
        <f>IF($B$1="","",AB37-+AD37)</f>
        <v/>
      </c>
      <c r="AG37" s="334"/>
      <c r="AH37" s="339">
        <f>$P$94</f>
        <v>0</v>
      </c>
      <c r="AI37" s="340"/>
      <c r="AJ37" s="341"/>
      <c r="AK37" s="348">
        <f t="shared" ref="AK37" si="68">IF($AB37=28,"160:00",IF($AB37=29,"165:42",IF($AB37=30,"171:25",IF($AB37=31,"177:08"))))*24</f>
        <v>0</v>
      </c>
      <c r="AL37" s="171"/>
      <c r="AM37" s="181"/>
      <c r="AN37" s="181"/>
      <c r="AO37" s="181"/>
      <c r="AP37" s="181"/>
      <c r="AQ37" s="182"/>
      <c r="AR37" s="182"/>
      <c r="AS37" s="182"/>
    </row>
    <row r="38" spans="1:46" s="166" customFormat="1" ht="17.25" customHeight="1">
      <c r="A38" s="207" t="str">
        <f>IF($B$1="","",A35+7)</f>
        <v/>
      </c>
      <c r="B38" s="207" t="str">
        <f t="shared" ref="B38:G38" si="69">IF($B$1="","",B35+7)</f>
        <v/>
      </c>
      <c r="C38" s="207" t="str">
        <f t="shared" si="69"/>
        <v/>
      </c>
      <c r="D38" s="207" t="str">
        <f t="shared" si="69"/>
        <v/>
      </c>
      <c r="E38" s="207" t="str">
        <f t="shared" si="69"/>
        <v/>
      </c>
      <c r="F38" s="207" t="str">
        <f t="shared" si="69"/>
        <v/>
      </c>
      <c r="G38" s="207" t="str">
        <f t="shared" si="69"/>
        <v/>
      </c>
      <c r="H38" s="351">
        <f>SUM(A40:G40)</f>
        <v>0</v>
      </c>
      <c r="I38" s="207" t="str">
        <f>IF($B$1="","",I35+7)</f>
        <v/>
      </c>
      <c r="J38" s="207" t="str">
        <f t="shared" ref="J38:O38" si="70">IF($B$1="","",J35+7)</f>
        <v/>
      </c>
      <c r="K38" s="207" t="str">
        <f t="shared" si="70"/>
        <v/>
      </c>
      <c r="L38" s="207" t="str">
        <f t="shared" si="70"/>
        <v/>
      </c>
      <c r="M38" s="207" t="str">
        <f t="shared" si="70"/>
        <v/>
      </c>
      <c r="N38" s="207" t="str">
        <f t="shared" si="70"/>
        <v/>
      </c>
      <c r="O38" s="207" t="str">
        <f t="shared" si="70"/>
        <v/>
      </c>
      <c r="P38" s="351">
        <f>SUM(I40:O40)</f>
        <v>0</v>
      </c>
      <c r="Q38" s="207" t="str">
        <f>IF($B$1="","",Q35+7)</f>
        <v/>
      </c>
      <c r="R38" s="207" t="str">
        <f t="shared" ref="R38:W38" si="71">IF($B$1="","",R35+7)</f>
        <v/>
      </c>
      <c r="S38" s="207" t="str">
        <f t="shared" si="71"/>
        <v/>
      </c>
      <c r="T38" s="207" t="str">
        <f t="shared" si="71"/>
        <v/>
      </c>
      <c r="U38" s="207" t="str">
        <f t="shared" si="71"/>
        <v/>
      </c>
      <c r="V38" s="207" t="str">
        <f t="shared" si="71"/>
        <v/>
      </c>
      <c r="W38" s="207" t="str">
        <f t="shared" si="71"/>
        <v/>
      </c>
      <c r="X38" s="351">
        <f>SUM(Q40:W40)</f>
        <v>0</v>
      </c>
      <c r="Z38" s="355"/>
      <c r="AA38" s="356"/>
      <c r="AB38" s="361"/>
      <c r="AC38" s="362"/>
      <c r="AD38" s="367"/>
      <c r="AE38" s="368"/>
      <c r="AF38" s="335"/>
      <c r="AG38" s="336"/>
      <c r="AH38" s="342"/>
      <c r="AI38" s="343"/>
      <c r="AJ38" s="344"/>
      <c r="AK38" s="349"/>
      <c r="AL38" s="173"/>
      <c r="AM38" s="179"/>
      <c r="AN38" s="179"/>
      <c r="AO38" s="179"/>
      <c r="AP38" s="179"/>
      <c r="AQ38" s="180"/>
      <c r="AR38" s="180"/>
      <c r="AS38" s="180"/>
    </row>
    <row r="39" spans="1:46" ht="11.25" customHeight="1">
      <c r="A39" s="8"/>
      <c r="B39" s="8"/>
      <c r="C39" s="8"/>
      <c r="D39" s="8"/>
      <c r="E39" s="8"/>
      <c r="F39" s="8"/>
      <c r="G39" s="8"/>
      <c r="H39" s="351"/>
      <c r="I39" s="8"/>
      <c r="J39" s="8"/>
      <c r="K39" s="8"/>
      <c r="L39" s="8"/>
      <c r="M39" s="8"/>
      <c r="N39" s="8"/>
      <c r="O39" s="8"/>
      <c r="P39" s="351"/>
      <c r="Q39" s="8"/>
      <c r="R39" s="8"/>
      <c r="S39" s="8"/>
      <c r="T39" s="8"/>
      <c r="U39" s="8"/>
      <c r="V39" s="8"/>
      <c r="W39" s="8"/>
      <c r="X39" s="351"/>
      <c r="Z39" s="357"/>
      <c r="AA39" s="358"/>
      <c r="AB39" s="363"/>
      <c r="AC39" s="364"/>
      <c r="AD39" s="369"/>
      <c r="AE39" s="370"/>
      <c r="AF39" s="337"/>
      <c r="AG39" s="338"/>
      <c r="AH39" s="345"/>
      <c r="AI39" s="346"/>
      <c r="AJ39" s="347"/>
      <c r="AK39" s="350"/>
      <c r="AL39" s="171"/>
      <c r="AM39" s="181"/>
      <c r="AN39" s="181"/>
      <c r="AO39" s="181"/>
      <c r="AP39" s="181"/>
      <c r="AQ39" s="182"/>
      <c r="AR39" s="182"/>
      <c r="AS39" s="182"/>
    </row>
    <row r="40" spans="1:46" ht="11.25" customHeight="1">
      <c r="A40" s="226">
        <f>IF(A39="出",$G$3,0)</f>
        <v>0</v>
      </c>
      <c r="B40" s="226">
        <f t="shared" ref="B40:G40" si="72">IF(B39="出",$G$3,0)</f>
        <v>0</v>
      </c>
      <c r="C40" s="226">
        <f t="shared" si="72"/>
        <v>0</v>
      </c>
      <c r="D40" s="226">
        <f t="shared" si="72"/>
        <v>0</v>
      </c>
      <c r="E40" s="226">
        <f t="shared" si="72"/>
        <v>0</v>
      </c>
      <c r="F40" s="226">
        <f t="shared" si="72"/>
        <v>0</v>
      </c>
      <c r="G40" s="226">
        <f t="shared" si="72"/>
        <v>0</v>
      </c>
      <c r="H40" s="352"/>
      <c r="I40" s="226">
        <f>IF(I39="出",$G$3,0)</f>
        <v>0</v>
      </c>
      <c r="J40" s="226">
        <f t="shared" ref="J40:O40" si="73">IF(J39="出",$G$3,0)</f>
        <v>0</v>
      </c>
      <c r="K40" s="226">
        <f t="shared" si="73"/>
        <v>0</v>
      </c>
      <c r="L40" s="226">
        <f t="shared" si="73"/>
        <v>0</v>
      </c>
      <c r="M40" s="226">
        <f t="shared" si="73"/>
        <v>0</v>
      </c>
      <c r="N40" s="226">
        <f t="shared" si="73"/>
        <v>0</v>
      </c>
      <c r="O40" s="226">
        <f t="shared" si="73"/>
        <v>0</v>
      </c>
      <c r="P40" s="352"/>
      <c r="Q40" s="226">
        <f>IF(Q39="出",$G$3,0)</f>
        <v>0</v>
      </c>
      <c r="R40" s="226">
        <f t="shared" ref="R40:W40" si="74">IF(R39="出",$G$3,0)</f>
        <v>0</v>
      </c>
      <c r="S40" s="226">
        <f t="shared" si="74"/>
        <v>0</v>
      </c>
      <c r="T40" s="226">
        <f t="shared" si="74"/>
        <v>0</v>
      </c>
      <c r="U40" s="226">
        <f t="shared" si="74"/>
        <v>0</v>
      </c>
      <c r="V40" s="226">
        <f t="shared" si="74"/>
        <v>0</v>
      </c>
      <c r="W40" s="226">
        <f t="shared" si="74"/>
        <v>0</v>
      </c>
      <c r="X40" s="352"/>
      <c r="Z40" s="353" t="str">
        <f>$Q$73</f>
        <v/>
      </c>
      <c r="AA40" s="354"/>
      <c r="AB40" s="359" t="str">
        <f>IF($B$1="","",DAY(EOMONTH(DATE($B$1,Q73,1),0)))</f>
        <v/>
      </c>
      <c r="AC40" s="360"/>
      <c r="AD40" s="365">
        <f>COUNTIF(Q75:W92,"○")</f>
        <v>0</v>
      </c>
      <c r="AE40" s="366"/>
      <c r="AF40" s="384" t="str">
        <f>IF($B$1="","",AB40-+AD40)</f>
        <v/>
      </c>
      <c r="AG40" s="334"/>
      <c r="AH40" s="339">
        <f>$X$94</f>
        <v>0</v>
      </c>
      <c r="AI40" s="340"/>
      <c r="AJ40" s="341"/>
      <c r="AK40" s="348">
        <f t="shared" ref="AK40" si="75">IF($AB40=28,"160:00",IF($AB40=29,"165:42",IF($AB40=30,"171:25",IF($AB40=31,"177:08"))))*24</f>
        <v>0</v>
      </c>
      <c r="AL40" s="171"/>
      <c r="AM40" s="181"/>
      <c r="AN40" s="181"/>
      <c r="AO40" s="181"/>
      <c r="AP40" s="181"/>
      <c r="AQ40" s="182"/>
      <c r="AR40" s="182"/>
      <c r="AS40" s="182"/>
    </row>
    <row r="41" spans="1:46" s="166" customFormat="1" ht="17.25" customHeight="1">
      <c r="A41" s="207" t="str">
        <f>IF($B$1="","",A38+7)</f>
        <v/>
      </c>
      <c r="B41" s="207" t="str">
        <f t="shared" ref="B41:G41" si="76">IF($B$1="","",B38+7)</f>
        <v/>
      </c>
      <c r="C41" s="207" t="str">
        <f t="shared" si="76"/>
        <v/>
      </c>
      <c r="D41" s="207" t="str">
        <f t="shared" si="76"/>
        <v/>
      </c>
      <c r="E41" s="207" t="str">
        <f t="shared" si="76"/>
        <v/>
      </c>
      <c r="F41" s="207" t="str">
        <f t="shared" si="76"/>
        <v/>
      </c>
      <c r="G41" s="207" t="str">
        <f t="shared" si="76"/>
        <v/>
      </c>
      <c r="H41" s="351">
        <f>SUM(A43:G43)</f>
        <v>0</v>
      </c>
      <c r="I41" s="207" t="str">
        <f>IF($B$1="","",I38+7)</f>
        <v/>
      </c>
      <c r="J41" s="207" t="str">
        <f t="shared" ref="J41:O41" si="77">IF($B$1="","",J38+7)</f>
        <v/>
      </c>
      <c r="K41" s="207" t="str">
        <f t="shared" si="77"/>
        <v/>
      </c>
      <c r="L41" s="207" t="str">
        <f t="shared" si="77"/>
        <v/>
      </c>
      <c r="M41" s="207" t="str">
        <f t="shared" si="77"/>
        <v/>
      </c>
      <c r="N41" s="207" t="str">
        <f t="shared" si="77"/>
        <v/>
      </c>
      <c r="O41" s="207" t="str">
        <f t="shared" si="77"/>
        <v/>
      </c>
      <c r="P41" s="351">
        <f>SUM(I43:O43)</f>
        <v>0</v>
      </c>
      <c r="Q41" s="207" t="str">
        <f>IF($B$1="","",Q38+7)</f>
        <v/>
      </c>
      <c r="R41" s="207" t="str">
        <f t="shared" ref="R41:W41" si="78">IF($B$1="","",R38+7)</f>
        <v/>
      </c>
      <c r="S41" s="207" t="str">
        <f t="shared" si="78"/>
        <v/>
      </c>
      <c r="T41" s="207" t="str">
        <f t="shared" si="78"/>
        <v/>
      </c>
      <c r="U41" s="207" t="str">
        <f t="shared" si="78"/>
        <v/>
      </c>
      <c r="V41" s="207" t="str">
        <f t="shared" si="78"/>
        <v/>
      </c>
      <c r="W41" s="207" t="str">
        <f t="shared" si="78"/>
        <v/>
      </c>
      <c r="X41" s="351">
        <f>SUM(Q43:W43)</f>
        <v>0</v>
      </c>
      <c r="Z41" s="355"/>
      <c r="AA41" s="356"/>
      <c r="AB41" s="361"/>
      <c r="AC41" s="362"/>
      <c r="AD41" s="367"/>
      <c r="AE41" s="368"/>
      <c r="AF41" s="335"/>
      <c r="AG41" s="336"/>
      <c r="AH41" s="342"/>
      <c r="AI41" s="343"/>
      <c r="AJ41" s="344"/>
      <c r="AK41" s="349"/>
      <c r="AL41" s="173"/>
      <c r="AM41" s="179"/>
      <c r="AN41" s="179"/>
      <c r="AO41" s="179"/>
      <c r="AP41" s="179"/>
      <c r="AQ41" s="180"/>
      <c r="AR41" s="180"/>
      <c r="AS41" s="180"/>
    </row>
    <row r="42" spans="1:46" ht="11.25" customHeight="1" thickBot="1">
      <c r="A42" s="8"/>
      <c r="B42" s="8"/>
      <c r="C42" s="8"/>
      <c r="D42" s="8"/>
      <c r="E42" s="8"/>
      <c r="F42" s="8"/>
      <c r="G42" s="8"/>
      <c r="H42" s="351"/>
      <c r="I42" s="8"/>
      <c r="J42" s="8"/>
      <c r="K42" s="8"/>
      <c r="L42" s="8"/>
      <c r="M42" s="8"/>
      <c r="N42" s="8"/>
      <c r="O42" s="8"/>
      <c r="P42" s="351"/>
      <c r="Q42" s="8"/>
      <c r="R42" s="8"/>
      <c r="S42" s="8"/>
      <c r="T42" s="8"/>
      <c r="U42" s="8"/>
      <c r="V42" s="8"/>
      <c r="W42" s="8"/>
      <c r="X42" s="351"/>
      <c r="Z42" s="357"/>
      <c r="AA42" s="358"/>
      <c r="AB42" s="382"/>
      <c r="AC42" s="383"/>
      <c r="AD42" s="369"/>
      <c r="AE42" s="370"/>
      <c r="AF42" s="337"/>
      <c r="AG42" s="338"/>
      <c r="AH42" s="345"/>
      <c r="AI42" s="346"/>
      <c r="AJ42" s="347"/>
      <c r="AK42" s="350"/>
      <c r="AL42" s="171"/>
      <c r="AM42" s="181"/>
      <c r="AN42" s="181"/>
      <c r="AO42" s="181"/>
      <c r="AP42" s="181"/>
      <c r="AQ42" s="182"/>
      <c r="AR42" s="182"/>
      <c r="AS42" s="182"/>
    </row>
    <row r="43" spans="1:46" ht="11.25" customHeight="1" thickTop="1">
      <c r="A43" s="226">
        <f>IF(A42="出",$G$3,0)</f>
        <v>0</v>
      </c>
      <c r="B43" s="226">
        <f t="shared" ref="B43:G43" si="79">IF(B42="出",$G$3,0)</f>
        <v>0</v>
      </c>
      <c r="C43" s="226">
        <f t="shared" si="79"/>
        <v>0</v>
      </c>
      <c r="D43" s="226">
        <f t="shared" si="79"/>
        <v>0</v>
      </c>
      <c r="E43" s="226">
        <f t="shared" si="79"/>
        <v>0</v>
      </c>
      <c r="F43" s="226">
        <f t="shared" si="79"/>
        <v>0</v>
      </c>
      <c r="G43" s="226">
        <f t="shared" si="79"/>
        <v>0</v>
      </c>
      <c r="H43" s="352"/>
      <c r="I43" s="226">
        <f>IF(I42="出",$G$3,0)</f>
        <v>0</v>
      </c>
      <c r="J43" s="226">
        <f t="shared" ref="J43:O43" si="80">IF(J42="出",$G$3,0)</f>
        <v>0</v>
      </c>
      <c r="K43" s="226">
        <f t="shared" si="80"/>
        <v>0</v>
      </c>
      <c r="L43" s="226">
        <f t="shared" si="80"/>
        <v>0</v>
      </c>
      <c r="M43" s="226">
        <f t="shared" si="80"/>
        <v>0</v>
      </c>
      <c r="N43" s="226">
        <f t="shared" si="80"/>
        <v>0</v>
      </c>
      <c r="O43" s="226">
        <f t="shared" si="80"/>
        <v>0</v>
      </c>
      <c r="P43" s="352"/>
      <c r="Q43" s="226">
        <f>IF(Q42="出",$G$3,0)</f>
        <v>0</v>
      </c>
      <c r="R43" s="226">
        <f t="shared" ref="R43:W43" si="81">IF(R42="出",$G$3,0)</f>
        <v>0</v>
      </c>
      <c r="S43" s="226">
        <f t="shared" si="81"/>
        <v>0</v>
      </c>
      <c r="T43" s="226">
        <f t="shared" si="81"/>
        <v>0</v>
      </c>
      <c r="U43" s="226">
        <f t="shared" si="81"/>
        <v>0</v>
      </c>
      <c r="V43" s="226">
        <f t="shared" si="81"/>
        <v>0</v>
      </c>
      <c r="W43" s="226">
        <f t="shared" si="81"/>
        <v>0</v>
      </c>
      <c r="X43" s="352"/>
      <c r="Z43" s="386" t="s">
        <v>11</v>
      </c>
      <c r="AA43" s="387"/>
      <c r="AB43" s="392">
        <f>SUM(AB6:AC42)</f>
        <v>0</v>
      </c>
      <c r="AC43" s="393"/>
      <c r="AD43" s="398">
        <f t="shared" ref="AD43" si="82">SUM(AD6:AE42)</f>
        <v>0</v>
      </c>
      <c r="AE43" s="399"/>
      <c r="AF43" s="400" t="str">
        <f>IF($B$1="","",SUM(AF6:AG42))</f>
        <v/>
      </c>
      <c r="AG43" s="401"/>
      <c r="AH43" s="402">
        <f>SUM(AH6:AI42)</f>
        <v>0</v>
      </c>
      <c r="AI43" s="403"/>
      <c r="AJ43" s="404"/>
      <c r="AK43" s="385">
        <f>SUM(AK6:AK42)</f>
        <v>0</v>
      </c>
      <c r="AL43" s="171"/>
      <c r="AM43" s="181"/>
      <c r="AN43" s="181"/>
      <c r="AO43" s="181"/>
      <c r="AP43" s="181"/>
      <c r="AQ43" s="182"/>
      <c r="AR43" s="182"/>
      <c r="AS43" s="182"/>
    </row>
    <row r="44" spans="1:46" s="166" customFormat="1" ht="17.25" customHeight="1">
      <c r="A44" s="207" t="str">
        <f>IF($B$1="","",A41+7)</f>
        <v/>
      </c>
      <c r="B44" s="207" t="str">
        <f t="shared" ref="B44:G44" si="83">IF($B$1="","",B41+7)</f>
        <v/>
      </c>
      <c r="C44" s="207" t="str">
        <f t="shared" si="83"/>
        <v/>
      </c>
      <c r="D44" s="207" t="str">
        <f t="shared" si="83"/>
        <v/>
      </c>
      <c r="E44" s="207" t="str">
        <f t="shared" si="83"/>
        <v/>
      </c>
      <c r="F44" s="207" t="str">
        <f t="shared" si="83"/>
        <v/>
      </c>
      <c r="G44" s="207" t="str">
        <f t="shared" si="83"/>
        <v/>
      </c>
      <c r="H44" s="351">
        <f>SUM(A46:G46)</f>
        <v>0</v>
      </c>
      <c r="I44" s="207" t="str">
        <f>IF($B$1="","",I41+7)</f>
        <v/>
      </c>
      <c r="J44" s="207" t="str">
        <f t="shared" ref="J44:O44" si="84">IF($B$1="","",J41+7)</f>
        <v/>
      </c>
      <c r="K44" s="207" t="str">
        <f t="shared" si="84"/>
        <v/>
      </c>
      <c r="L44" s="207" t="str">
        <f t="shared" si="84"/>
        <v/>
      </c>
      <c r="M44" s="207" t="str">
        <f t="shared" si="84"/>
        <v/>
      </c>
      <c r="N44" s="207" t="str">
        <f t="shared" si="84"/>
        <v/>
      </c>
      <c r="O44" s="207" t="str">
        <f t="shared" si="84"/>
        <v/>
      </c>
      <c r="P44" s="351">
        <f>SUM(I46:O46)</f>
        <v>0</v>
      </c>
      <c r="Q44" s="207" t="str">
        <f>IF($B$1="","",Q41+7)</f>
        <v/>
      </c>
      <c r="R44" s="207" t="str">
        <f t="shared" ref="R44:W44" si="85">IF($B$1="","",R41+7)</f>
        <v/>
      </c>
      <c r="S44" s="207" t="str">
        <f t="shared" si="85"/>
        <v/>
      </c>
      <c r="T44" s="207" t="str">
        <f t="shared" si="85"/>
        <v/>
      </c>
      <c r="U44" s="207" t="str">
        <f t="shared" si="85"/>
        <v/>
      </c>
      <c r="V44" s="207" t="str">
        <f t="shared" si="85"/>
        <v/>
      </c>
      <c r="W44" s="207" t="str">
        <f t="shared" si="85"/>
        <v/>
      </c>
      <c r="X44" s="351">
        <f>SUM(Q46:W46)</f>
        <v>0</v>
      </c>
      <c r="Z44" s="388"/>
      <c r="AA44" s="389"/>
      <c r="AB44" s="394"/>
      <c r="AC44" s="395"/>
      <c r="AD44" s="367"/>
      <c r="AE44" s="368"/>
      <c r="AF44" s="335"/>
      <c r="AG44" s="336"/>
      <c r="AH44" s="342"/>
      <c r="AI44" s="343"/>
      <c r="AJ44" s="344"/>
      <c r="AK44" s="349"/>
      <c r="AL44" s="173"/>
      <c r="AM44" s="179"/>
      <c r="AN44" s="179"/>
      <c r="AO44" s="179"/>
      <c r="AP44" s="179"/>
      <c r="AQ44" s="180"/>
      <c r="AR44" s="180"/>
      <c r="AS44" s="180"/>
    </row>
    <row r="45" spans="1:46" ht="11.25" customHeight="1">
      <c r="A45" s="8"/>
      <c r="B45" s="8"/>
      <c r="C45" s="8"/>
      <c r="D45" s="8"/>
      <c r="E45" s="8"/>
      <c r="F45" s="8"/>
      <c r="G45" s="8"/>
      <c r="H45" s="351"/>
      <c r="I45" s="8"/>
      <c r="J45" s="8"/>
      <c r="K45" s="8"/>
      <c r="L45" s="8"/>
      <c r="M45" s="8"/>
      <c r="N45" s="8"/>
      <c r="O45" s="8"/>
      <c r="P45" s="351"/>
      <c r="Q45" s="8"/>
      <c r="R45" s="8"/>
      <c r="S45" s="8"/>
      <c r="T45" s="8"/>
      <c r="U45" s="8"/>
      <c r="V45" s="8"/>
      <c r="W45" s="8"/>
      <c r="X45" s="351"/>
      <c r="Z45" s="390"/>
      <c r="AA45" s="391"/>
      <c r="AB45" s="396"/>
      <c r="AC45" s="397"/>
      <c r="AD45" s="369"/>
      <c r="AE45" s="370"/>
      <c r="AF45" s="337"/>
      <c r="AG45" s="338"/>
      <c r="AH45" s="345"/>
      <c r="AI45" s="346"/>
      <c r="AJ45" s="347"/>
      <c r="AK45" s="350"/>
      <c r="AL45" s="171"/>
      <c r="AM45" s="181"/>
      <c r="AN45" s="181"/>
      <c r="AO45" s="181"/>
      <c r="AP45" s="181"/>
      <c r="AQ45" s="182"/>
      <c r="AR45" s="182"/>
      <c r="AS45" s="182"/>
    </row>
    <row r="46" spans="1:46" ht="11.25" customHeight="1">
      <c r="A46" s="226">
        <f>IF(A45="出",$G$3,0)</f>
        <v>0</v>
      </c>
      <c r="B46" s="226">
        <f t="shared" ref="B46:G46" si="86">IF(B45="出",$G$3,0)</f>
        <v>0</v>
      </c>
      <c r="C46" s="226">
        <f t="shared" si="86"/>
        <v>0</v>
      </c>
      <c r="D46" s="226">
        <f t="shared" si="86"/>
        <v>0</v>
      </c>
      <c r="E46" s="226">
        <f t="shared" si="86"/>
        <v>0</v>
      </c>
      <c r="F46" s="226">
        <f t="shared" si="86"/>
        <v>0</v>
      </c>
      <c r="G46" s="226">
        <f t="shared" si="86"/>
        <v>0</v>
      </c>
      <c r="H46" s="352"/>
      <c r="I46" s="226">
        <f>IF(I45="出",$G$3,0)</f>
        <v>0</v>
      </c>
      <c r="J46" s="226">
        <f t="shared" ref="J46:O46" si="87">IF(J45="出",$G$3,0)</f>
        <v>0</v>
      </c>
      <c r="K46" s="226">
        <f t="shared" si="87"/>
        <v>0</v>
      </c>
      <c r="L46" s="226">
        <f t="shared" si="87"/>
        <v>0</v>
      </c>
      <c r="M46" s="226">
        <f t="shared" si="87"/>
        <v>0</v>
      </c>
      <c r="N46" s="226">
        <f t="shared" si="87"/>
        <v>0</v>
      </c>
      <c r="O46" s="226">
        <f t="shared" si="87"/>
        <v>0</v>
      </c>
      <c r="P46" s="352"/>
      <c r="Q46" s="226">
        <f>IF(Q45="出",$G$3,0)</f>
        <v>0</v>
      </c>
      <c r="R46" s="226">
        <f t="shared" ref="R46:W46" si="88">IF(R45="出",$G$3,0)</f>
        <v>0</v>
      </c>
      <c r="S46" s="226">
        <f t="shared" si="88"/>
        <v>0</v>
      </c>
      <c r="T46" s="226">
        <f t="shared" si="88"/>
        <v>0</v>
      </c>
      <c r="U46" s="226">
        <f t="shared" si="88"/>
        <v>0</v>
      </c>
      <c r="V46" s="226">
        <f t="shared" si="88"/>
        <v>0</v>
      </c>
      <c r="W46" s="226">
        <f t="shared" si="88"/>
        <v>0</v>
      </c>
      <c r="X46" s="352"/>
      <c r="Z46" s="171"/>
      <c r="AA46" s="171"/>
      <c r="AB46" s="171"/>
      <c r="AC46" s="171"/>
      <c r="AD46" s="181"/>
      <c r="AE46" s="181"/>
      <c r="AF46" s="183"/>
      <c r="AG46" s="183"/>
      <c r="AH46" s="184"/>
      <c r="AI46" s="184"/>
      <c r="AJ46" s="184"/>
      <c r="AK46" s="171"/>
      <c r="AL46" s="171"/>
      <c r="AM46" s="181"/>
      <c r="AN46" s="181"/>
      <c r="AO46" s="181"/>
      <c r="AP46" s="181"/>
      <c r="AQ46" s="182"/>
      <c r="AR46" s="182"/>
      <c r="AS46" s="182"/>
    </row>
    <row r="47" spans="1:46">
      <c r="A47" s="409"/>
      <c r="B47" s="410"/>
      <c r="C47" s="410"/>
      <c r="D47" s="410"/>
      <c r="E47" s="410"/>
      <c r="F47" s="410"/>
      <c r="G47" s="411"/>
      <c r="H47" s="214">
        <f>SUM(H29:H46)</f>
        <v>0</v>
      </c>
      <c r="I47" s="409"/>
      <c r="J47" s="410"/>
      <c r="K47" s="410"/>
      <c r="L47" s="410"/>
      <c r="M47" s="410"/>
      <c r="N47" s="410"/>
      <c r="O47" s="411"/>
      <c r="P47" s="214">
        <f>SUM(P29:P46)</f>
        <v>0</v>
      </c>
      <c r="Q47" s="409"/>
      <c r="R47" s="410"/>
      <c r="S47" s="410"/>
      <c r="T47" s="410"/>
      <c r="U47" s="410"/>
      <c r="V47" s="410"/>
      <c r="W47" s="411"/>
      <c r="X47" s="214">
        <f>SUM(X29:X46)</f>
        <v>0</v>
      </c>
      <c r="Z47" s="185"/>
      <c r="AA47" s="185"/>
      <c r="AB47" s="185"/>
      <c r="AC47" s="185"/>
      <c r="AD47" s="186"/>
      <c r="AE47" s="186"/>
      <c r="AF47" s="181"/>
      <c r="AG47" s="181"/>
      <c r="AH47" s="187"/>
      <c r="AI47" s="187"/>
      <c r="AJ47" s="187"/>
      <c r="AK47" s="171"/>
      <c r="AL47" s="171"/>
      <c r="AM47" s="175"/>
      <c r="AN47" s="188"/>
      <c r="AO47" s="188"/>
      <c r="AP47" s="189"/>
      <c r="AQ47" s="189"/>
      <c r="AR47" s="189"/>
      <c r="AS47" s="177"/>
    </row>
    <row r="48" spans="1:46">
      <c r="A48" s="85"/>
      <c r="B48" s="85"/>
      <c r="C48" s="85"/>
      <c r="D48" s="85"/>
      <c r="E48" s="85"/>
      <c r="F48" s="85"/>
      <c r="G48" s="228" t="s">
        <v>82</v>
      </c>
      <c r="H48" s="215" t="str">
        <f>IF(AH15-AK15&lt;=0,"OK","超過")</f>
        <v>OK</v>
      </c>
      <c r="I48" s="85"/>
      <c r="J48" s="85"/>
      <c r="K48" s="85"/>
      <c r="L48" s="85"/>
      <c r="M48" s="85"/>
      <c r="N48" s="85"/>
      <c r="O48" s="228" t="s">
        <v>82</v>
      </c>
      <c r="P48" s="215" t="str">
        <f>IF(AH18-AK18&lt;=0,"OK","超過")</f>
        <v>OK</v>
      </c>
      <c r="Q48" s="85"/>
      <c r="R48" s="85"/>
      <c r="S48" s="85"/>
      <c r="T48" s="85"/>
      <c r="U48" s="85"/>
      <c r="V48" s="85"/>
      <c r="W48" s="228" t="s">
        <v>82</v>
      </c>
      <c r="X48" s="215" t="str">
        <f>IF(AH21-AK21&lt;=0,"OK","超過")</f>
        <v>OK</v>
      </c>
      <c r="Z48" s="185"/>
      <c r="AA48" s="185"/>
      <c r="AB48" s="185"/>
      <c r="AC48" s="185"/>
      <c r="AD48" s="186"/>
      <c r="AE48" s="186"/>
      <c r="AF48" s="181"/>
      <c r="AG48" s="181"/>
      <c r="AH48" s="187"/>
      <c r="AI48" s="187"/>
      <c r="AJ48" s="187"/>
      <c r="AK48" s="171"/>
      <c r="AL48" s="171"/>
      <c r="AM48" s="171"/>
      <c r="AN48" s="171"/>
      <c r="AO48" s="175"/>
      <c r="AP48" s="175"/>
      <c r="AQ48" s="175"/>
      <c r="AR48" s="176"/>
      <c r="AS48" s="176"/>
      <c r="AT48" s="176"/>
    </row>
    <row r="49" spans="1:37">
      <c r="A49" s="190"/>
      <c r="B49" s="190"/>
      <c r="C49" s="190"/>
      <c r="D49" s="190"/>
      <c r="E49" s="190"/>
      <c r="F49" s="190"/>
      <c r="G49" s="190"/>
      <c r="H49" s="216"/>
      <c r="I49" s="191"/>
      <c r="J49" s="191"/>
      <c r="K49" s="191"/>
      <c r="L49" s="191"/>
      <c r="M49" s="191"/>
      <c r="N49" s="191"/>
      <c r="O49" s="191"/>
      <c r="P49" s="217"/>
      <c r="Q49" s="192"/>
      <c r="R49" s="193"/>
      <c r="S49" s="172"/>
      <c r="T49" s="172"/>
      <c r="U49" s="172"/>
      <c r="V49" s="172"/>
      <c r="W49" s="172"/>
      <c r="X49" s="218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</row>
    <row r="50" spans="1:37" ht="13.5" customHeight="1">
      <c r="A50" s="198" t="str">
        <f>IF(AND($B$1&lt;&gt;"",$H$1&lt;&gt;""),MONTH(DATE($B$1,$H$1+6,1)),"")</f>
        <v/>
      </c>
      <c r="B50" s="328" t="s">
        <v>16</v>
      </c>
      <c r="C50" s="328"/>
      <c r="D50" s="210"/>
      <c r="E50" s="200" t="str">
        <f>IF($B$1="","",(DATE($B$1,$A$50,1)-DAY(DATE($B$1,$A$50,1))+1))</f>
        <v/>
      </c>
      <c r="F50" s="201" t="s">
        <v>76</v>
      </c>
      <c r="G50" s="202" t="str">
        <f>IF($B$1="","",EOMONTH(DATE($B$1,A50,1),0))</f>
        <v/>
      </c>
      <c r="H50" s="329" t="s">
        <v>0</v>
      </c>
      <c r="I50" s="209" t="str">
        <f>IF(AND($B$1&lt;&gt;"",$H$1&lt;&gt;""),MONTH(DATE($B$1,$H$1+7,1)),"")</f>
        <v/>
      </c>
      <c r="J50" s="328" t="s">
        <v>16</v>
      </c>
      <c r="K50" s="328"/>
      <c r="L50" s="210"/>
      <c r="M50" s="200" t="str">
        <f>IF($B$1="","",DATE($B$1,$I$50,1)-DAY(DATE($B$1,$I$50,1))+1)</f>
        <v/>
      </c>
      <c r="N50" s="201" t="s">
        <v>76</v>
      </c>
      <c r="O50" s="202" t="str">
        <f>IF($B$1="","",EOMONTH(DATE($B$1,I50,1),0))</f>
        <v/>
      </c>
      <c r="P50" s="329" t="s">
        <v>0</v>
      </c>
      <c r="Q50" s="209" t="str">
        <f>IF(AND($B$1&lt;&gt;"",$H$1&lt;&gt;""),MONTH(DATE($B$1,$H$1+8,1)),"")</f>
        <v/>
      </c>
      <c r="R50" s="328" t="s">
        <v>16</v>
      </c>
      <c r="S50" s="328"/>
      <c r="T50" s="210"/>
      <c r="U50" s="200" t="str">
        <f>IF($B$1="","",(DATE($B$1,$Q$50,1)-DAY(DATE($B$1,$Q$50,1))+1))</f>
        <v/>
      </c>
      <c r="V50" s="201" t="s">
        <v>76</v>
      </c>
      <c r="W50" s="202" t="str">
        <f>IF($B$1="","",EOMONTH(DATE($B$1,Q50,1),0))</f>
        <v/>
      </c>
      <c r="X50" s="331" t="s">
        <v>0</v>
      </c>
      <c r="Z50" s="171"/>
      <c r="AA50" s="171"/>
      <c r="AB50" s="171"/>
      <c r="AC50" s="171"/>
      <c r="AD50" s="181"/>
      <c r="AE50" s="181"/>
      <c r="AF50" s="181"/>
      <c r="AG50" s="181"/>
      <c r="AH50" s="182"/>
      <c r="AI50" s="182"/>
      <c r="AJ50" s="182"/>
      <c r="AK50" s="171"/>
    </row>
    <row r="51" spans="1:37">
      <c r="A51" s="203" t="s">
        <v>19</v>
      </c>
      <c r="B51" s="204" t="s">
        <v>20</v>
      </c>
      <c r="C51" s="204" t="s">
        <v>21</v>
      </c>
      <c r="D51" s="205" t="s">
        <v>2</v>
      </c>
      <c r="E51" s="204" t="s">
        <v>3</v>
      </c>
      <c r="F51" s="206" t="s">
        <v>4</v>
      </c>
      <c r="G51" s="205" t="s">
        <v>5</v>
      </c>
      <c r="H51" s="380"/>
      <c r="I51" s="211" t="s">
        <v>19</v>
      </c>
      <c r="J51" s="212" t="s">
        <v>20</v>
      </c>
      <c r="K51" s="212" t="s">
        <v>21</v>
      </c>
      <c r="L51" s="212" t="s">
        <v>2</v>
      </c>
      <c r="M51" s="212" t="s">
        <v>3</v>
      </c>
      <c r="N51" s="212" t="s">
        <v>4</v>
      </c>
      <c r="O51" s="206" t="s">
        <v>5</v>
      </c>
      <c r="P51" s="380"/>
      <c r="Q51" s="211" t="s">
        <v>19</v>
      </c>
      <c r="R51" s="212" t="s">
        <v>20</v>
      </c>
      <c r="S51" s="212" t="s">
        <v>21</v>
      </c>
      <c r="T51" s="212" t="s">
        <v>2</v>
      </c>
      <c r="U51" s="212" t="s">
        <v>3</v>
      </c>
      <c r="V51" s="212" t="s">
        <v>4</v>
      </c>
      <c r="W51" s="213" t="s">
        <v>5</v>
      </c>
      <c r="X51" s="381"/>
      <c r="Z51" s="171"/>
      <c r="AA51" s="173"/>
      <c r="AB51" s="173"/>
      <c r="AC51" s="173"/>
      <c r="AD51" s="179"/>
      <c r="AE51" s="179"/>
      <c r="AF51" s="179"/>
      <c r="AG51" s="179"/>
      <c r="AH51" s="182"/>
      <c r="AI51" s="182"/>
      <c r="AJ51" s="182"/>
      <c r="AK51" s="171"/>
    </row>
    <row r="52" spans="1:37" s="166" customFormat="1" ht="17.25" customHeight="1">
      <c r="A52" s="207" t="str">
        <f>IF($B$1="","",DATE($B$1,$H$1+6,1)-WEEKDAY(DATE($B$1,$H$1+6,1))+1)</f>
        <v/>
      </c>
      <c r="B52" s="208" t="str">
        <f>IF($B$1="","",A52+1)</f>
        <v/>
      </c>
      <c r="C52" s="208" t="str">
        <f t="shared" ref="C52:G52" si="89">IF($B$1="","",B52+1)</f>
        <v/>
      </c>
      <c r="D52" s="208" t="str">
        <f t="shared" si="89"/>
        <v/>
      </c>
      <c r="E52" s="208" t="str">
        <f t="shared" si="89"/>
        <v/>
      </c>
      <c r="F52" s="208" t="str">
        <f t="shared" si="89"/>
        <v/>
      </c>
      <c r="G52" s="208" t="str">
        <f t="shared" si="89"/>
        <v/>
      </c>
      <c r="H52" s="351">
        <f>SUM(A54:G54)</f>
        <v>0</v>
      </c>
      <c r="I52" s="207" t="str">
        <f>IF($B$1="","",DATE($B$1,$H$1+7,1)-WEEKDAY(DATE($B$1,$H$1+7,1))+1)</f>
        <v/>
      </c>
      <c r="J52" s="208" t="str">
        <f>IF($B$1="","",I52+1)</f>
        <v/>
      </c>
      <c r="K52" s="208" t="str">
        <f t="shared" ref="K52:O52" si="90">IF($B$1="","",J52+1)</f>
        <v/>
      </c>
      <c r="L52" s="208" t="str">
        <f t="shared" si="90"/>
        <v/>
      </c>
      <c r="M52" s="208" t="str">
        <f t="shared" si="90"/>
        <v/>
      </c>
      <c r="N52" s="208" t="str">
        <f t="shared" si="90"/>
        <v/>
      </c>
      <c r="O52" s="208" t="str">
        <f t="shared" si="90"/>
        <v/>
      </c>
      <c r="P52" s="351">
        <f>SUM(I54:O54)</f>
        <v>0</v>
      </c>
      <c r="Q52" s="207" t="str">
        <f>IF($B$1="","",DATE($B$1,$H$1+8,1)-WEEKDAY(DATE($B$1,$H$1+8,1))+1)</f>
        <v/>
      </c>
      <c r="R52" s="208" t="str">
        <f>IF($B$1="","",Q52+1)</f>
        <v/>
      </c>
      <c r="S52" s="208" t="str">
        <f t="shared" ref="S52:W52" si="91">IF($B$1="","",R52+1)</f>
        <v/>
      </c>
      <c r="T52" s="208" t="str">
        <f t="shared" si="91"/>
        <v/>
      </c>
      <c r="U52" s="208" t="str">
        <f t="shared" si="91"/>
        <v/>
      </c>
      <c r="V52" s="208" t="str">
        <f t="shared" si="91"/>
        <v/>
      </c>
      <c r="W52" s="208" t="str">
        <f t="shared" si="91"/>
        <v/>
      </c>
      <c r="X52" s="351">
        <f>SUM(Q54:W54)</f>
        <v>0</v>
      </c>
      <c r="Z52" s="173"/>
      <c r="AA52" s="171"/>
      <c r="AB52" s="171"/>
      <c r="AC52" s="171"/>
      <c r="AD52" s="181"/>
      <c r="AE52" s="181"/>
      <c r="AF52" s="181"/>
      <c r="AG52" s="181"/>
      <c r="AH52" s="180"/>
      <c r="AI52" s="180"/>
      <c r="AJ52" s="180"/>
      <c r="AK52" s="173"/>
    </row>
    <row r="53" spans="1:37" ht="11.25" customHeight="1">
      <c r="A53" s="8"/>
      <c r="B53" s="8"/>
      <c r="C53" s="8"/>
      <c r="D53" s="8"/>
      <c r="E53" s="8"/>
      <c r="F53" s="8"/>
      <c r="G53" s="8"/>
      <c r="H53" s="351"/>
      <c r="I53" s="8"/>
      <c r="J53" s="8"/>
      <c r="K53" s="8"/>
      <c r="L53" s="8"/>
      <c r="M53" s="8"/>
      <c r="N53" s="8"/>
      <c r="O53" s="8"/>
      <c r="P53" s="351"/>
      <c r="Q53" s="8"/>
      <c r="R53" s="8"/>
      <c r="S53" s="8"/>
      <c r="T53" s="8"/>
      <c r="U53" s="8"/>
      <c r="V53" s="8"/>
      <c r="W53" s="8"/>
      <c r="X53" s="351"/>
      <c r="Z53" s="171"/>
      <c r="AA53" s="171"/>
      <c r="AB53" s="171"/>
      <c r="AC53" s="171"/>
      <c r="AD53" s="181"/>
      <c r="AE53" s="181"/>
      <c r="AF53" s="181"/>
      <c r="AG53" s="181"/>
      <c r="AH53" s="182"/>
      <c r="AI53" s="182"/>
      <c r="AJ53" s="182"/>
      <c r="AK53" s="171"/>
    </row>
    <row r="54" spans="1:37" ht="11.25" customHeight="1">
      <c r="A54" s="226">
        <f>IF(A53="出",$G$3,0)</f>
        <v>0</v>
      </c>
      <c r="B54" s="226">
        <f t="shared" ref="B54:G54" si="92">IF(B53="出",$G$3,0)</f>
        <v>0</v>
      </c>
      <c r="C54" s="226">
        <f t="shared" si="92"/>
        <v>0</v>
      </c>
      <c r="D54" s="226">
        <f t="shared" si="92"/>
        <v>0</v>
      </c>
      <c r="E54" s="226">
        <f t="shared" si="92"/>
        <v>0</v>
      </c>
      <c r="F54" s="226">
        <f t="shared" si="92"/>
        <v>0</v>
      </c>
      <c r="G54" s="226">
        <f t="shared" si="92"/>
        <v>0</v>
      </c>
      <c r="H54" s="352"/>
      <c r="I54" s="226">
        <f>IF(I53="出",$G$3,0)</f>
        <v>0</v>
      </c>
      <c r="J54" s="226">
        <f t="shared" ref="J54:O54" si="93">IF(J53="出",$G$3,0)</f>
        <v>0</v>
      </c>
      <c r="K54" s="226">
        <f t="shared" si="93"/>
        <v>0</v>
      </c>
      <c r="L54" s="226">
        <f t="shared" si="93"/>
        <v>0</v>
      </c>
      <c r="M54" s="226">
        <f t="shared" si="93"/>
        <v>0</v>
      </c>
      <c r="N54" s="226">
        <f t="shared" si="93"/>
        <v>0</v>
      </c>
      <c r="O54" s="226">
        <f t="shared" si="93"/>
        <v>0</v>
      </c>
      <c r="P54" s="352"/>
      <c r="Q54" s="226">
        <f>IF(Q53="出",$G$3,0)</f>
        <v>0</v>
      </c>
      <c r="R54" s="226">
        <f t="shared" ref="R54:W54" si="94">IF(R53="出",$G$3,0)</f>
        <v>0</v>
      </c>
      <c r="S54" s="226">
        <f t="shared" si="94"/>
        <v>0</v>
      </c>
      <c r="T54" s="226">
        <f t="shared" si="94"/>
        <v>0</v>
      </c>
      <c r="U54" s="226">
        <f t="shared" si="94"/>
        <v>0</v>
      </c>
      <c r="V54" s="226">
        <f t="shared" si="94"/>
        <v>0</v>
      </c>
      <c r="W54" s="226">
        <f t="shared" si="94"/>
        <v>0</v>
      </c>
      <c r="X54" s="352"/>
      <c r="Z54" s="171"/>
      <c r="AA54" s="173"/>
      <c r="AB54" s="173"/>
      <c r="AC54" s="173"/>
      <c r="AD54" s="179"/>
      <c r="AE54" s="179"/>
      <c r="AF54" s="179"/>
      <c r="AG54" s="179"/>
      <c r="AH54" s="182"/>
      <c r="AI54" s="182"/>
      <c r="AJ54" s="182"/>
      <c r="AK54" s="171"/>
    </row>
    <row r="55" spans="1:37" s="166" customFormat="1" ht="17.25" customHeight="1">
      <c r="A55" s="207" t="str">
        <f>IF($B$1="","",A52+7)</f>
        <v/>
      </c>
      <c r="B55" s="207" t="str">
        <f t="shared" ref="B55:G55" si="95">IF($B$1="","",B52+7)</f>
        <v/>
      </c>
      <c r="C55" s="207" t="str">
        <f t="shared" si="95"/>
        <v/>
      </c>
      <c r="D55" s="207" t="str">
        <f t="shared" si="95"/>
        <v/>
      </c>
      <c r="E55" s="207" t="str">
        <f t="shared" si="95"/>
        <v/>
      </c>
      <c r="F55" s="207" t="str">
        <f t="shared" si="95"/>
        <v/>
      </c>
      <c r="G55" s="207" t="str">
        <f t="shared" si="95"/>
        <v/>
      </c>
      <c r="H55" s="351">
        <f>SUM(A57:G57)</f>
        <v>0</v>
      </c>
      <c r="I55" s="207" t="str">
        <f>IF($B$1="","",I52+7)</f>
        <v/>
      </c>
      <c r="J55" s="207" t="str">
        <f t="shared" ref="J55:O55" si="96">IF($B$1="","",J52+7)</f>
        <v/>
      </c>
      <c r="K55" s="207" t="str">
        <f t="shared" si="96"/>
        <v/>
      </c>
      <c r="L55" s="207" t="str">
        <f t="shared" si="96"/>
        <v/>
      </c>
      <c r="M55" s="207" t="str">
        <f t="shared" si="96"/>
        <v/>
      </c>
      <c r="N55" s="207" t="str">
        <f t="shared" si="96"/>
        <v/>
      </c>
      <c r="O55" s="207" t="str">
        <f t="shared" si="96"/>
        <v/>
      </c>
      <c r="P55" s="351">
        <f>SUM(I57:O57)</f>
        <v>0</v>
      </c>
      <c r="Q55" s="207" t="str">
        <f>IF($B$1="","",Q52+7)</f>
        <v/>
      </c>
      <c r="R55" s="207" t="str">
        <f t="shared" ref="R55:W55" si="97">IF($B$1="","",R52+7)</f>
        <v/>
      </c>
      <c r="S55" s="207" t="str">
        <f t="shared" si="97"/>
        <v/>
      </c>
      <c r="T55" s="207" t="str">
        <f t="shared" si="97"/>
        <v/>
      </c>
      <c r="U55" s="207" t="str">
        <f t="shared" si="97"/>
        <v/>
      </c>
      <c r="V55" s="207" t="str">
        <f t="shared" si="97"/>
        <v/>
      </c>
      <c r="W55" s="207" t="str">
        <f t="shared" si="97"/>
        <v/>
      </c>
      <c r="X55" s="351">
        <f>SUM(Q57:W57)</f>
        <v>0</v>
      </c>
      <c r="Z55" s="173"/>
      <c r="AA55" s="171"/>
      <c r="AB55" s="171"/>
      <c r="AC55" s="171"/>
      <c r="AD55" s="181"/>
      <c r="AE55" s="181"/>
      <c r="AF55" s="181"/>
      <c r="AG55" s="181"/>
      <c r="AH55" s="180"/>
      <c r="AI55" s="180"/>
      <c r="AJ55" s="180"/>
      <c r="AK55" s="194"/>
    </row>
    <row r="56" spans="1:37" ht="11.25" customHeight="1">
      <c r="A56" s="8"/>
      <c r="B56" s="8"/>
      <c r="C56" s="8"/>
      <c r="D56" s="8"/>
      <c r="E56" s="8"/>
      <c r="F56" s="8"/>
      <c r="G56" s="8"/>
      <c r="H56" s="351"/>
      <c r="I56" s="8"/>
      <c r="J56" s="8"/>
      <c r="K56" s="8"/>
      <c r="L56" s="8"/>
      <c r="M56" s="8"/>
      <c r="N56" s="8"/>
      <c r="O56" s="8"/>
      <c r="P56" s="351"/>
      <c r="Q56" s="8"/>
      <c r="R56" s="8"/>
      <c r="S56" s="8"/>
      <c r="T56" s="8"/>
      <c r="U56" s="8"/>
      <c r="V56" s="8"/>
      <c r="W56" s="8"/>
      <c r="X56" s="351"/>
      <c r="Z56" s="171"/>
      <c r="AA56" s="171"/>
      <c r="AB56" s="171"/>
      <c r="AC56" s="171"/>
      <c r="AD56" s="181"/>
      <c r="AE56" s="181"/>
      <c r="AF56" s="181"/>
      <c r="AG56" s="181"/>
      <c r="AH56" s="182"/>
      <c r="AI56" s="182"/>
      <c r="AJ56" s="182"/>
      <c r="AK56" s="171"/>
    </row>
    <row r="57" spans="1:37" ht="11.25" customHeight="1">
      <c r="A57" s="226">
        <f>IF(A56="出",$G$3,0)</f>
        <v>0</v>
      </c>
      <c r="B57" s="226">
        <f t="shared" ref="B57:G57" si="98">IF(B56="出",$G$3,0)</f>
        <v>0</v>
      </c>
      <c r="C57" s="226">
        <f t="shared" si="98"/>
        <v>0</v>
      </c>
      <c r="D57" s="226">
        <f t="shared" si="98"/>
        <v>0</v>
      </c>
      <c r="E57" s="226">
        <f t="shared" si="98"/>
        <v>0</v>
      </c>
      <c r="F57" s="226">
        <f t="shared" si="98"/>
        <v>0</v>
      </c>
      <c r="G57" s="226">
        <f t="shared" si="98"/>
        <v>0</v>
      </c>
      <c r="H57" s="352"/>
      <c r="I57" s="226">
        <f>IF(I56="出",$G$3,0)</f>
        <v>0</v>
      </c>
      <c r="J57" s="226">
        <f t="shared" ref="J57:O57" si="99">IF(J56="出",$G$3,0)</f>
        <v>0</v>
      </c>
      <c r="K57" s="226">
        <f t="shared" si="99"/>
        <v>0</v>
      </c>
      <c r="L57" s="226">
        <f t="shared" si="99"/>
        <v>0</v>
      </c>
      <c r="M57" s="226">
        <f t="shared" si="99"/>
        <v>0</v>
      </c>
      <c r="N57" s="226">
        <f t="shared" si="99"/>
        <v>0</v>
      </c>
      <c r="O57" s="226">
        <f t="shared" si="99"/>
        <v>0</v>
      </c>
      <c r="P57" s="352"/>
      <c r="Q57" s="226">
        <f>IF(Q56="出",$G$3,0)</f>
        <v>0</v>
      </c>
      <c r="R57" s="226">
        <f t="shared" ref="R57:W57" si="100">IF(R56="出",$G$3,0)</f>
        <v>0</v>
      </c>
      <c r="S57" s="226">
        <f t="shared" si="100"/>
        <v>0</v>
      </c>
      <c r="T57" s="226">
        <f t="shared" si="100"/>
        <v>0</v>
      </c>
      <c r="U57" s="226">
        <f t="shared" si="100"/>
        <v>0</v>
      </c>
      <c r="V57" s="226">
        <f t="shared" si="100"/>
        <v>0</v>
      </c>
      <c r="W57" s="226">
        <f t="shared" si="100"/>
        <v>0</v>
      </c>
      <c r="X57" s="352"/>
      <c r="Z57" s="171"/>
      <c r="AA57" s="173"/>
      <c r="AB57" s="173"/>
      <c r="AC57" s="173"/>
      <c r="AD57" s="179"/>
      <c r="AE57" s="179"/>
      <c r="AF57" s="179"/>
      <c r="AG57" s="179"/>
      <c r="AH57" s="182"/>
      <c r="AI57" s="182"/>
      <c r="AJ57" s="182"/>
      <c r="AK57" s="171"/>
    </row>
    <row r="58" spans="1:37" s="166" customFormat="1" ht="17.25" customHeight="1">
      <c r="A58" s="207" t="str">
        <f>IF($B$1="","",A55+7)</f>
        <v/>
      </c>
      <c r="B58" s="207" t="str">
        <f t="shared" ref="B58:G58" si="101">IF($B$1="","",B55+7)</f>
        <v/>
      </c>
      <c r="C58" s="207" t="str">
        <f t="shared" si="101"/>
        <v/>
      </c>
      <c r="D58" s="207" t="str">
        <f t="shared" si="101"/>
        <v/>
      </c>
      <c r="E58" s="207" t="str">
        <f t="shared" si="101"/>
        <v/>
      </c>
      <c r="F58" s="207" t="str">
        <f t="shared" si="101"/>
        <v/>
      </c>
      <c r="G58" s="207" t="str">
        <f t="shared" si="101"/>
        <v/>
      </c>
      <c r="H58" s="351">
        <f>SUM(A60:G60)</f>
        <v>0</v>
      </c>
      <c r="I58" s="207" t="str">
        <f>IF($B$1="","",I55+7)</f>
        <v/>
      </c>
      <c r="J58" s="207" t="str">
        <f t="shared" ref="J58:O58" si="102">IF($B$1="","",J55+7)</f>
        <v/>
      </c>
      <c r="K58" s="207" t="str">
        <f t="shared" si="102"/>
        <v/>
      </c>
      <c r="L58" s="207" t="str">
        <f t="shared" si="102"/>
        <v/>
      </c>
      <c r="M58" s="207" t="str">
        <f t="shared" si="102"/>
        <v/>
      </c>
      <c r="N58" s="207" t="str">
        <f t="shared" si="102"/>
        <v/>
      </c>
      <c r="O58" s="207" t="str">
        <f t="shared" si="102"/>
        <v/>
      </c>
      <c r="P58" s="351">
        <f>SUM(I60:O60)</f>
        <v>0</v>
      </c>
      <c r="Q58" s="207" t="str">
        <f>IF($B$1="","",Q55+7)</f>
        <v/>
      </c>
      <c r="R58" s="207" t="str">
        <f t="shared" ref="R58:W58" si="103">IF($B$1="","",R55+7)</f>
        <v/>
      </c>
      <c r="S58" s="207" t="str">
        <f t="shared" si="103"/>
        <v/>
      </c>
      <c r="T58" s="207" t="str">
        <f t="shared" si="103"/>
        <v/>
      </c>
      <c r="U58" s="207" t="str">
        <f t="shared" si="103"/>
        <v/>
      </c>
      <c r="V58" s="207" t="str">
        <f t="shared" si="103"/>
        <v/>
      </c>
      <c r="W58" s="207" t="str">
        <f t="shared" si="103"/>
        <v/>
      </c>
      <c r="X58" s="351">
        <f>SUM(Q60:W60)</f>
        <v>0</v>
      </c>
      <c r="Z58" s="173"/>
      <c r="AA58" s="171"/>
      <c r="AB58" s="171"/>
      <c r="AC58" s="171"/>
      <c r="AD58" s="181"/>
      <c r="AE58" s="181"/>
      <c r="AF58" s="181"/>
      <c r="AG58" s="181"/>
      <c r="AH58" s="180"/>
      <c r="AI58" s="180"/>
      <c r="AJ58" s="180"/>
      <c r="AK58" s="173"/>
    </row>
    <row r="59" spans="1:37" ht="11.25" customHeight="1">
      <c r="A59" s="8"/>
      <c r="B59" s="8"/>
      <c r="C59" s="8"/>
      <c r="D59" s="8"/>
      <c r="E59" s="8"/>
      <c r="F59" s="8"/>
      <c r="G59" s="8"/>
      <c r="H59" s="351"/>
      <c r="I59" s="8"/>
      <c r="J59" s="8"/>
      <c r="K59" s="8"/>
      <c r="L59" s="8"/>
      <c r="M59" s="8"/>
      <c r="N59" s="8"/>
      <c r="O59" s="8"/>
      <c r="P59" s="351"/>
      <c r="Q59" s="8"/>
      <c r="R59" s="8"/>
      <c r="S59" s="8"/>
      <c r="T59" s="8"/>
      <c r="U59" s="8"/>
      <c r="V59" s="8"/>
      <c r="W59" s="8"/>
      <c r="X59" s="351"/>
      <c r="Z59" s="171"/>
      <c r="AA59" s="171"/>
      <c r="AB59" s="171"/>
      <c r="AC59" s="171"/>
      <c r="AD59" s="181"/>
      <c r="AE59" s="181"/>
      <c r="AF59" s="181"/>
      <c r="AG59" s="181"/>
      <c r="AH59" s="182"/>
      <c r="AI59" s="182"/>
      <c r="AJ59" s="182"/>
      <c r="AK59" s="171"/>
    </row>
    <row r="60" spans="1:37" ht="11.25" customHeight="1">
      <c r="A60" s="226">
        <f>IF(A59="出",$G$3,0)</f>
        <v>0</v>
      </c>
      <c r="B60" s="226">
        <f t="shared" ref="B60:G60" si="104">IF(B59="出",$G$3,0)</f>
        <v>0</v>
      </c>
      <c r="C60" s="226">
        <f t="shared" si="104"/>
        <v>0</v>
      </c>
      <c r="D60" s="226">
        <f t="shared" si="104"/>
        <v>0</v>
      </c>
      <c r="E60" s="226">
        <f t="shared" si="104"/>
        <v>0</v>
      </c>
      <c r="F60" s="226">
        <f t="shared" si="104"/>
        <v>0</v>
      </c>
      <c r="G60" s="226">
        <f t="shared" si="104"/>
        <v>0</v>
      </c>
      <c r="H60" s="352"/>
      <c r="I60" s="226">
        <f>IF(I59="出",$G$3,0)</f>
        <v>0</v>
      </c>
      <c r="J60" s="226">
        <f t="shared" ref="J60:O60" si="105">IF(J59="出",$G$3,0)</f>
        <v>0</v>
      </c>
      <c r="K60" s="226">
        <f t="shared" si="105"/>
        <v>0</v>
      </c>
      <c r="L60" s="226">
        <f t="shared" si="105"/>
        <v>0</v>
      </c>
      <c r="M60" s="226">
        <f t="shared" si="105"/>
        <v>0</v>
      </c>
      <c r="N60" s="226">
        <f t="shared" si="105"/>
        <v>0</v>
      </c>
      <c r="O60" s="226">
        <f t="shared" si="105"/>
        <v>0</v>
      </c>
      <c r="P60" s="352"/>
      <c r="Q60" s="226">
        <f>IF(Q59="出",$G$3,0)</f>
        <v>0</v>
      </c>
      <c r="R60" s="226">
        <f t="shared" ref="R60:W60" si="106">IF(R59="出",$G$3,0)</f>
        <v>0</v>
      </c>
      <c r="S60" s="226">
        <f t="shared" si="106"/>
        <v>0</v>
      </c>
      <c r="T60" s="226">
        <f t="shared" si="106"/>
        <v>0</v>
      </c>
      <c r="U60" s="226">
        <f t="shared" si="106"/>
        <v>0</v>
      </c>
      <c r="V60" s="226">
        <f t="shared" si="106"/>
        <v>0</v>
      </c>
      <c r="W60" s="226">
        <f t="shared" si="106"/>
        <v>0</v>
      </c>
      <c r="X60" s="352"/>
      <c r="Z60" s="171"/>
      <c r="AA60" s="173"/>
      <c r="AB60" s="173"/>
      <c r="AC60" s="173"/>
      <c r="AD60" s="179"/>
      <c r="AE60" s="179"/>
      <c r="AF60" s="179"/>
      <c r="AG60" s="179"/>
      <c r="AH60" s="182"/>
      <c r="AI60" s="182"/>
      <c r="AJ60" s="182"/>
      <c r="AK60" s="171"/>
    </row>
    <row r="61" spans="1:37" s="166" customFormat="1" ht="17.25" customHeight="1">
      <c r="A61" s="207" t="str">
        <f>IF($B$1="","",A58+7)</f>
        <v/>
      </c>
      <c r="B61" s="207" t="str">
        <f t="shared" ref="B61:G61" si="107">IF($B$1="","",B58+7)</f>
        <v/>
      </c>
      <c r="C61" s="207" t="str">
        <f t="shared" si="107"/>
        <v/>
      </c>
      <c r="D61" s="207" t="str">
        <f t="shared" si="107"/>
        <v/>
      </c>
      <c r="E61" s="207" t="str">
        <f t="shared" si="107"/>
        <v/>
      </c>
      <c r="F61" s="207" t="str">
        <f t="shared" si="107"/>
        <v/>
      </c>
      <c r="G61" s="207" t="str">
        <f t="shared" si="107"/>
        <v/>
      </c>
      <c r="H61" s="351">
        <f>SUM(A63:G63)</f>
        <v>0</v>
      </c>
      <c r="I61" s="207" t="str">
        <f>IF($B$1="","",I58+7)</f>
        <v/>
      </c>
      <c r="J61" s="207" t="str">
        <f t="shared" ref="J61:O61" si="108">IF($B$1="","",J58+7)</f>
        <v/>
      </c>
      <c r="K61" s="207" t="str">
        <f t="shared" si="108"/>
        <v/>
      </c>
      <c r="L61" s="207" t="str">
        <f t="shared" si="108"/>
        <v/>
      </c>
      <c r="M61" s="207" t="str">
        <f t="shared" si="108"/>
        <v/>
      </c>
      <c r="N61" s="207" t="str">
        <f t="shared" si="108"/>
        <v/>
      </c>
      <c r="O61" s="207" t="str">
        <f t="shared" si="108"/>
        <v/>
      </c>
      <c r="P61" s="351">
        <f>SUM(I63:O63)</f>
        <v>0</v>
      </c>
      <c r="Q61" s="207" t="str">
        <f>IF($B$1="","",Q58+7)</f>
        <v/>
      </c>
      <c r="R61" s="207" t="str">
        <f t="shared" ref="R61:W61" si="109">IF($B$1="","",R58+7)</f>
        <v/>
      </c>
      <c r="S61" s="207" t="str">
        <f t="shared" si="109"/>
        <v/>
      </c>
      <c r="T61" s="207" t="str">
        <f t="shared" si="109"/>
        <v/>
      </c>
      <c r="U61" s="207" t="str">
        <f t="shared" si="109"/>
        <v/>
      </c>
      <c r="V61" s="207" t="str">
        <f t="shared" si="109"/>
        <v/>
      </c>
      <c r="W61" s="207" t="str">
        <f t="shared" si="109"/>
        <v/>
      </c>
      <c r="X61" s="351">
        <f>SUM(Q63:W63)</f>
        <v>0</v>
      </c>
      <c r="Z61" s="173"/>
      <c r="AA61" s="171"/>
      <c r="AB61" s="171"/>
      <c r="AC61" s="171"/>
      <c r="AD61" s="181"/>
      <c r="AE61" s="181"/>
      <c r="AF61" s="181"/>
      <c r="AG61" s="181"/>
      <c r="AH61" s="180"/>
      <c r="AI61" s="180"/>
      <c r="AJ61" s="180"/>
      <c r="AK61" s="173"/>
    </row>
    <row r="62" spans="1:37" ht="11.25" customHeight="1">
      <c r="A62" s="8"/>
      <c r="B62" s="8"/>
      <c r="C62" s="8"/>
      <c r="D62" s="8"/>
      <c r="E62" s="8"/>
      <c r="F62" s="8"/>
      <c r="G62" s="8"/>
      <c r="H62" s="351"/>
      <c r="I62" s="8"/>
      <c r="J62" s="8"/>
      <c r="K62" s="8"/>
      <c r="L62" s="8"/>
      <c r="M62" s="8"/>
      <c r="N62" s="8"/>
      <c r="O62" s="8"/>
      <c r="P62" s="351"/>
      <c r="Q62" s="8"/>
      <c r="R62" s="8"/>
      <c r="S62" s="8"/>
      <c r="T62" s="8"/>
      <c r="U62" s="8"/>
      <c r="V62" s="8"/>
      <c r="W62" s="8"/>
      <c r="X62" s="351"/>
      <c r="Z62" s="171"/>
      <c r="AA62" s="171"/>
      <c r="AB62" s="171"/>
      <c r="AC62" s="171"/>
      <c r="AD62" s="181"/>
      <c r="AE62" s="181"/>
      <c r="AF62" s="181"/>
      <c r="AG62" s="181"/>
      <c r="AH62" s="182"/>
      <c r="AI62" s="182"/>
      <c r="AJ62" s="182"/>
      <c r="AK62" s="171"/>
    </row>
    <row r="63" spans="1:37" ht="11.25" customHeight="1">
      <c r="A63" s="226">
        <f>IF(A62="出",$G$3,0)</f>
        <v>0</v>
      </c>
      <c r="B63" s="226">
        <f t="shared" ref="B63:G63" si="110">IF(B62="出",$G$3,0)</f>
        <v>0</v>
      </c>
      <c r="C63" s="226">
        <f t="shared" si="110"/>
        <v>0</v>
      </c>
      <c r="D63" s="226">
        <f t="shared" si="110"/>
        <v>0</v>
      </c>
      <c r="E63" s="226">
        <f t="shared" si="110"/>
        <v>0</v>
      </c>
      <c r="F63" s="226">
        <f t="shared" si="110"/>
        <v>0</v>
      </c>
      <c r="G63" s="226">
        <f t="shared" si="110"/>
        <v>0</v>
      </c>
      <c r="H63" s="352"/>
      <c r="I63" s="226">
        <f>IF(I62="出",$G$3,0)</f>
        <v>0</v>
      </c>
      <c r="J63" s="226">
        <f t="shared" ref="J63:O63" si="111">IF(J62="出",$G$3,0)</f>
        <v>0</v>
      </c>
      <c r="K63" s="226">
        <f t="shared" si="111"/>
        <v>0</v>
      </c>
      <c r="L63" s="226">
        <f t="shared" si="111"/>
        <v>0</v>
      </c>
      <c r="M63" s="226">
        <f t="shared" si="111"/>
        <v>0</v>
      </c>
      <c r="N63" s="226">
        <f t="shared" si="111"/>
        <v>0</v>
      </c>
      <c r="O63" s="226">
        <f t="shared" si="111"/>
        <v>0</v>
      </c>
      <c r="P63" s="352"/>
      <c r="Q63" s="226">
        <f>IF(Q62="出",$G$3,0)</f>
        <v>0</v>
      </c>
      <c r="R63" s="226">
        <f t="shared" ref="R63:W63" si="112">IF(R62="出",$G$3,0)</f>
        <v>0</v>
      </c>
      <c r="S63" s="226">
        <f t="shared" si="112"/>
        <v>0</v>
      </c>
      <c r="T63" s="226">
        <f t="shared" si="112"/>
        <v>0</v>
      </c>
      <c r="U63" s="226">
        <f t="shared" si="112"/>
        <v>0</v>
      </c>
      <c r="V63" s="226">
        <f t="shared" si="112"/>
        <v>0</v>
      </c>
      <c r="W63" s="226">
        <f t="shared" si="112"/>
        <v>0</v>
      </c>
      <c r="X63" s="352"/>
      <c r="Z63" s="171"/>
      <c r="AA63" s="173"/>
      <c r="AB63" s="173"/>
      <c r="AC63" s="173"/>
      <c r="AD63" s="179"/>
      <c r="AE63" s="179"/>
      <c r="AF63" s="179"/>
      <c r="AG63" s="179"/>
      <c r="AH63" s="182"/>
      <c r="AI63" s="182"/>
      <c r="AJ63" s="182"/>
      <c r="AK63" s="171"/>
    </row>
    <row r="64" spans="1:37" s="166" customFormat="1" ht="17.25" customHeight="1">
      <c r="A64" s="207" t="str">
        <f>IF($B$1="","",A61+7)</f>
        <v/>
      </c>
      <c r="B64" s="207" t="str">
        <f t="shared" ref="B64:G64" si="113">IF($B$1="","",B61+7)</f>
        <v/>
      </c>
      <c r="C64" s="207" t="str">
        <f t="shared" si="113"/>
        <v/>
      </c>
      <c r="D64" s="207" t="str">
        <f t="shared" si="113"/>
        <v/>
      </c>
      <c r="E64" s="207" t="str">
        <f t="shared" si="113"/>
        <v/>
      </c>
      <c r="F64" s="207" t="str">
        <f t="shared" si="113"/>
        <v/>
      </c>
      <c r="G64" s="207" t="str">
        <f t="shared" si="113"/>
        <v/>
      </c>
      <c r="H64" s="351">
        <f>SUM(A66:G66)</f>
        <v>0</v>
      </c>
      <c r="I64" s="207" t="str">
        <f>IF($B$1="","",I61+7)</f>
        <v/>
      </c>
      <c r="J64" s="207" t="str">
        <f t="shared" ref="J64:O64" si="114">IF($B$1="","",J61+7)</f>
        <v/>
      </c>
      <c r="K64" s="207" t="str">
        <f t="shared" si="114"/>
        <v/>
      </c>
      <c r="L64" s="207" t="str">
        <f t="shared" si="114"/>
        <v/>
      </c>
      <c r="M64" s="207" t="str">
        <f t="shared" si="114"/>
        <v/>
      </c>
      <c r="N64" s="207" t="str">
        <f t="shared" si="114"/>
        <v/>
      </c>
      <c r="O64" s="207" t="str">
        <f t="shared" si="114"/>
        <v/>
      </c>
      <c r="P64" s="351">
        <f>SUM(I66:O66)</f>
        <v>0</v>
      </c>
      <c r="Q64" s="207" t="str">
        <f>IF($B$1="","",Q61+7)</f>
        <v/>
      </c>
      <c r="R64" s="207" t="str">
        <f t="shared" ref="R64:W64" si="115">IF($B$1="","",R61+7)</f>
        <v/>
      </c>
      <c r="S64" s="207" t="str">
        <f t="shared" si="115"/>
        <v/>
      </c>
      <c r="T64" s="207" t="str">
        <f t="shared" si="115"/>
        <v/>
      </c>
      <c r="U64" s="207" t="str">
        <f t="shared" si="115"/>
        <v/>
      </c>
      <c r="V64" s="207" t="str">
        <f t="shared" si="115"/>
        <v/>
      </c>
      <c r="W64" s="207" t="str">
        <f t="shared" si="115"/>
        <v/>
      </c>
      <c r="X64" s="351">
        <f>SUM(Q66:W66)</f>
        <v>0</v>
      </c>
      <c r="Z64" s="173"/>
      <c r="AA64" s="171"/>
      <c r="AB64" s="171"/>
      <c r="AC64" s="171"/>
      <c r="AD64" s="181"/>
      <c r="AE64" s="181"/>
      <c r="AF64" s="181"/>
      <c r="AG64" s="181"/>
      <c r="AH64" s="180"/>
      <c r="AI64" s="180"/>
      <c r="AJ64" s="180"/>
      <c r="AK64" s="173"/>
    </row>
    <row r="65" spans="1:46" ht="11.25" customHeight="1">
      <c r="A65" s="8"/>
      <c r="B65" s="8"/>
      <c r="C65" s="8"/>
      <c r="D65" s="8"/>
      <c r="E65" s="8"/>
      <c r="F65" s="8"/>
      <c r="G65" s="8"/>
      <c r="H65" s="351"/>
      <c r="I65" s="8"/>
      <c r="J65" s="8"/>
      <c r="K65" s="8"/>
      <c r="L65" s="8"/>
      <c r="M65" s="8"/>
      <c r="N65" s="8"/>
      <c r="O65" s="8"/>
      <c r="P65" s="351"/>
      <c r="Q65" s="8"/>
      <c r="R65" s="8"/>
      <c r="S65" s="8"/>
      <c r="T65" s="8"/>
      <c r="U65" s="8"/>
      <c r="V65" s="8"/>
      <c r="W65" s="8"/>
      <c r="X65" s="351"/>
      <c r="Z65" s="171"/>
      <c r="AA65" s="171"/>
      <c r="AB65" s="171"/>
      <c r="AC65" s="171"/>
      <c r="AD65" s="181"/>
      <c r="AE65" s="181"/>
      <c r="AF65" s="181"/>
      <c r="AG65" s="181"/>
      <c r="AH65" s="182"/>
      <c r="AI65" s="182"/>
      <c r="AJ65" s="182"/>
      <c r="AK65" s="171"/>
    </row>
    <row r="66" spans="1:46" ht="11.25" customHeight="1">
      <c r="A66" s="226">
        <f>IF(A65="出",$G$3,0)</f>
        <v>0</v>
      </c>
      <c r="B66" s="226">
        <f t="shared" ref="B66:G66" si="116">IF(B65="出",$G$3,0)</f>
        <v>0</v>
      </c>
      <c r="C66" s="226">
        <f t="shared" si="116"/>
        <v>0</v>
      </c>
      <c r="D66" s="226">
        <f t="shared" si="116"/>
        <v>0</v>
      </c>
      <c r="E66" s="226">
        <f t="shared" si="116"/>
        <v>0</v>
      </c>
      <c r="F66" s="226">
        <f t="shared" si="116"/>
        <v>0</v>
      </c>
      <c r="G66" s="226">
        <f t="shared" si="116"/>
        <v>0</v>
      </c>
      <c r="H66" s="352"/>
      <c r="I66" s="226">
        <f>IF(I65="出",$G$3,0)</f>
        <v>0</v>
      </c>
      <c r="J66" s="226">
        <f t="shared" ref="J66:O66" si="117">IF(J65="出",$G$3,0)</f>
        <v>0</v>
      </c>
      <c r="K66" s="226">
        <f t="shared" si="117"/>
        <v>0</v>
      </c>
      <c r="L66" s="226">
        <f t="shared" si="117"/>
        <v>0</v>
      </c>
      <c r="M66" s="226">
        <f t="shared" si="117"/>
        <v>0</v>
      </c>
      <c r="N66" s="226">
        <f t="shared" si="117"/>
        <v>0</v>
      </c>
      <c r="O66" s="226">
        <f t="shared" si="117"/>
        <v>0</v>
      </c>
      <c r="P66" s="352"/>
      <c r="Q66" s="226">
        <f>IF(Q65="出",$G$3,0)</f>
        <v>0</v>
      </c>
      <c r="R66" s="226">
        <f t="shared" ref="R66:W66" si="118">IF(R65="出",$G$3,0)</f>
        <v>0</v>
      </c>
      <c r="S66" s="226">
        <f t="shared" si="118"/>
        <v>0</v>
      </c>
      <c r="T66" s="226">
        <f t="shared" si="118"/>
        <v>0</v>
      </c>
      <c r="U66" s="226">
        <f t="shared" si="118"/>
        <v>0</v>
      </c>
      <c r="V66" s="226">
        <f t="shared" si="118"/>
        <v>0</v>
      </c>
      <c r="W66" s="226">
        <f t="shared" si="118"/>
        <v>0</v>
      </c>
      <c r="X66" s="352"/>
      <c r="Z66" s="171"/>
      <c r="AA66" s="185"/>
      <c r="AB66" s="185"/>
      <c r="AC66" s="185"/>
      <c r="AD66" s="186"/>
      <c r="AE66" s="186"/>
      <c r="AF66" s="181"/>
      <c r="AG66" s="181"/>
      <c r="AH66" s="182"/>
      <c r="AI66" s="182"/>
      <c r="AJ66" s="182"/>
      <c r="AK66" s="171"/>
    </row>
    <row r="67" spans="1:46" s="166" customFormat="1" ht="17.25" customHeight="1">
      <c r="A67" s="207" t="str">
        <f>IF($B$1="","",A64+7)</f>
        <v/>
      </c>
      <c r="B67" s="207" t="str">
        <f t="shared" ref="B67:G67" si="119">IF($B$1="","",B64+7)</f>
        <v/>
      </c>
      <c r="C67" s="207" t="str">
        <f t="shared" si="119"/>
        <v/>
      </c>
      <c r="D67" s="207" t="str">
        <f t="shared" si="119"/>
        <v/>
      </c>
      <c r="E67" s="207" t="str">
        <f t="shared" si="119"/>
        <v/>
      </c>
      <c r="F67" s="207" t="str">
        <f t="shared" si="119"/>
        <v/>
      </c>
      <c r="G67" s="207" t="str">
        <f t="shared" si="119"/>
        <v/>
      </c>
      <c r="H67" s="351">
        <f>SUM(A69:G69)</f>
        <v>0</v>
      </c>
      <c r="I67" s="207" t="str">
        <f>IF($B$1="","",I64+7)</f>
        <v/>
      </c>
      <c r="J67" s="207" t="str">
        <f t="shared" ref="J67:O67" si="120">IF($B$1="","",J64+7)</f>
        <v/>
      </c>
      <c r="K67" s="207" t="str">
        <f t="shared" si="120"/>
        <v/>
      </c>
      <c r="L67" s="207" t="str">
        <f t="shared" si="120"/>
        <v/>
      </c>
      <c r="M67" s="207" t="str">
        <f t="shared" si="120"/>
        <v/>
      </c>
      <c r="N67" s="207" t="str">
        <f t="shared" si="120"/>
        <v/>
      </c>
      <c r="O67" s="207" t="str">
        <f t="shared" si="120"/>
        <v/>
      </c>
      <c r="P67" s="351">
        <f>SUM(I69:O69)</f>
        <v>0</v>
      </c>
      <c r="Q67" s="207" t="str">
        <f>IF($B$1="","",Q64+7)</f>
        <v/>
      </c>
      <c r="R67" s="207" t="str">
        <f t="shared" ref="R67:W67" si="121">IF($B$1="","",R64+7)</f>
        <v/>
      </c>
      <c r="S67" s="207" t="str">
        <f t="shared" si="121"/>
        <v/>
      </c>
      <c r="T67" s="207" t="str">
        <f t="shared" si="121"/>
        <v/>
      </c>
      <c r="U67" s="207" t="str">
        <f t="shared" si="121"/>
        <v/>
      </c>
      <c r="V67" s="207" t="str">
        <f t="shared" si="121"/>
        <v/>
      </c>
      <c r="W67" s="207" t="str">
        <f t="shared" si="121"/>
        <v/>
      </c>
      <c r="X67" s="351">
        <f>SUM(Q69:W69)</f>
        <v>0</v>
      </c>
      <c r="Y67" s="23"/>
      <c r="Z67" s="171"/>
      <c r="AA67" s="185"/>
      <c r="AB67" s="185"/>
      <c r="AC67" s="185"/>
      <c r="AD67" s="186"/>
      <c r="AE67" s="186"/>
      <c r="AF67" s="186"/>
      <c r="AG67" s="186"/>
      <c r="AH67" s="187"/>
      <c r="AI67" s="187"/>
      <c r="AJ67" s="187"/>
      <c r="AK67" s="171"/>
    </row>
    <row r="68" spans="1:46" ht="11.25" customHeight="1">
      <c r="A68" s="8"/>
      <c r="B68" s="8"/>
      <c r="C68" s="8"/>
      <c r="D68" s="8"/>
      <c r="E68" s="8"/>
      <c r="F68" s="8"/>
      <c r="G68" s="8"/>
      <c r="H68" s="351"/>
      <c r="I68" s="8"/>
      <c r="J68" s="8"/>
      <c r="K68" s="8"/>
      <c r="L68" s="8"/>
      <c r="M68" s="8"/>
      <c r="N68" s="8"/>
      <c r="O68" s="8"/>
      <c r="P68" s="351"/>
      <c r="Q68" s="8"/>
      <c r="R68" s="8"/>
      <c r="S68" s="8"/>
      <c r="T68" s="8"/>
      <c r="U68" s="8"/>
      <c r="V68" s="8"/>
      <c r="W68" s="8"/>
      <c r="X68" s="351"/>
      <c r="Z68" s="185"/>
      <c r="AA68" s="177"/>
      <c r="AB68" s="177"/>
      <c r="AC68" s="177"/>
      <c r="AD68" s="177"/>
      <c r="AE68" s="177"/>
      <c r="AF68" s="177"/>
      <c r="AG68" s="177"/>
      <c r="AH68" s="195"/>
      <c r="AI68" s="195"/>
      <c r="AJ68" s="195"/>
      <c r="AK68" s="171"/>
    </row>
    <row r="69" spans="1:46" ht="11.25" customHeight="1">
      <c r="A69" s="226">
        <f>IF(A68="出",$G$3,0)</f>
        <v>0</v>
      </c>
      <c r="B69" s="226">
        <f t="shared" ref="B69:G69" si="122">IF(B68="出",$G$3,0)</f>
        <v>0</v>
      </c>
      <c r="C69" s="226">
        <f t="shared" si="122"/>
        <v>0</v>
      </c>
      <c r="D69" s="226">
        <f t="shared" si="122"/>
        <v>0</v>
      </c>
      <c r="E69" s="226">
        <f t="shared" si="122"/>
        <v>0</v>
      </c>
      <c r="F69" s="226">
        <f t="shared" si="122"/>
        <v>0</v>
      </c>
      <c r="G69" s="226">
        <f t="shared" si="122"/>
        <v>0</v>
      </c>
      <c r="H69" s="352"/>
      <c r="I69" s="226">
        <f>IF(I68="出",$G$3,0)</f>
        <v>0</v>
      </c>
      <c r="J69" s="226">
        <f t="shared" ref="J69:O69" si="123">IF(J68="出",$G$3,0)</f>
        <v>0</v>
      </c>
      <c r="K69" s="226">
        <f t="shared" si="123"/>
        <v>0</v>
      </c>
      <c r="L69" s="226">
        <f t="shared" si="123"/>
        <v>0</v>
      </c>
      <c r="M69" s="226">
        <f t="shared" si="123"/>
        <v>0</v>
      </c>
      <c r="N69" s="226">
        <f t="shared" si="123"/>
        <v>0</v>
      </c>
      <c r="O69" s="226">
        <f t="shared" si="123"/>
        <v>0</v>
      </c>
      <c r="P69" s="352"/>
      <c r="Q69" s="226">
        <f>IF(Q68="出",$G$3,0)</f>
        <v>0</v>
      </c>
      <c r="R69" s="226">
        <f t="shared" ref="R69:W69" si="124">IF(R68="出",$G$3,0)</f>
        <v>0</v>
      </c>
      <c r="S69" s="226">
        <f t="shared" si="124"/>
        <v>0</v>
      </c>
      <c r="T69" s="226">
        <f t="shared" si="124"/>
        <v>0</v>
      </c>
      <c r="U69" s="226">
        <f t="shared" si="124"/>
        <v>0</v>
      </c>
      <c r="V69" s="226">
        <f t="shared" si="124"/>
        <v>0</v>
      </c>
      <c r="W69" s="226">
        <f t="shared" si="124"/>
        <v>0</v>
      </c>
      <c r="X69" s="352"/>
      <c r="Z69" s="177"/>
      <c r="AH69" s="177"/>
      <c r="AI69" s="177"/>
      <c r="AJ69" s="177"/>
      <c r="AK69" s="177"/>
    </row>
    <row r="70" spans="1:46" ht="13.5" customHeight="1">
      <c r="A70" s="409"/>
      <c r="B70" s="410"/>
      <c r="C70" s="410"/>
      <c r="D70" s="410"/>
      <c r="E70" s="410"/>
      <c r="F70" s="410"/>
      <c r="G70" s="411"/>
      <c r="H70" s="214">
        <f>SUM(H52:H69)</f>
        <v>0</v>
      </c>
      <c r="I70" s="409"/>
      <c r="J70" s="410"/>
      <c r="K70" s="410"/>
      <c r="L70" s="410"/>
      <c r="M70" s="410"/>
      <c r="N70" s="410"/>
      <c r="O70" s="411"/>
      <c r="P70" s="214">
        <f>SUM(P52:P69)</f>
        <v>0</v>
      </c>
      <c r="Q70" s="409"/>
      <c r="R70" s="410"/>
      <c r="S70" s="410"/>
      <c r="T70" s="410"/>
      <c r="U70" s="410"/>
      <c r="V70" s="410"/>
      <c r="W70" s="411"/>
      <c r="X70" s="214">
        <f>SUM(X52:X69)</f>
        <v>0</v>
      </c>
    </row>
    <row r="71" spans="1:46">
      <c r="A71" s="85"/>
      <c r="B71" s="85"/>
      <c r="C71" s="85"/>
      <c r="D71" s="85"/>
      <c r="E71" s="85"/>
      <c r="F71" s="85"/>
      <c r="G71" s="228" t="s">
        <v>82</v>
      </c>
      <c r="H71" s="215" t="str">
        <f>IF(AH24-AK24&lt;=0,"OK","超過")</f>
        <v>OK</v>
      </c>
      <c r="I71" s="85"/>
      <c r="J71" s="85"/>
      <c r="K71" s="85"/>
      <c r="L71" s="85"/>
      <c r="M71" s="85"/>
      <c r="N71" s="85"/>
      <c r="O71" s="228" t="s">
        <v>82</v>
      </c>
      <c r="P71" s="215" t="str">
        <f>IF(AH28-AK28&lt;=0,"OK","超過")</f>
        <v>OK</v>
      </c>
      <c r="Q71" s="85"/>
      <c r="R71" s="85"/>
      <c r="S71" s="85"/>
      <c r="T71" s="85"/>
      <c r="U71" s="85"/>
      <c r="V71" s="85"/>
      <c r="W71" s="228" t="s">
        <v>82</v>
      </c>
      <c r="X71" s="215" t="str">
        <f>IF($AH$31&lt;=$AK$31,"OK","超過")</f>
        <v>OK</v>
      </c>
      <c r="AL71" s="171"/>
      <c r="AM71" s="171"/>
      <c r="AN71" s="171"/>
      <c r="AO71" s="175"/>
      <c r="AP71" s="175"/>
      <c r="AQ71" s="175"/>
      <c r="AR71" s="176"/>
      <c r="AS71" s="176"/>
      <c r="AT71" s="176"/>
    </row>
    <row r="72" spans="1:46" ht="13.5" customHeight="1">
      <c r="A72" s="190"/>
      <c r="B72" s="190"/>
      <c r="C72" s="190"/>
      <c r="D72" s="190"/>
      <c r="E72" s="190"/>
      <c r="F72" s="190"/>
      <c r="G72" s="190"/>
      <c r="H72" s="216"/>
      <c r="I72" s="162"/>
      <c r="J72" s="162"/>
      <c r="K72" s="162"/>
      <c r="L72" s="162"/>
      <c r="M72" s="162"/>
      <c r="N72" s="162"/>
      <c r="O72" s="162"/>
      <c r="P72" s="217"/>
      <c r="Q72" s="192"/>
      <c r="R72" s="193"/>
      <c r="S72" s="193"/>
      <c r="T72" s="193"/>
      <c r="U72" s="193"/>
      <c r="V72" s="193"/>
      <c r="W72" s="193"/>
      <c r="X72" s="218"/>
      <c r="AL72" s="171"/>
      <c r="AM72" s="175"/>
    </row>
    <row r="73" spans="1:46" ht="13.5" customHeight="1">
      <c r="A73" s="198" t="str">
        <f>IF(AND($B$1&lt;&gt;"",$H$1&lt;&gt;""),MONTH(DATE($B$1,$H$1+9,1)),"")</f>
        <v/>
      </c>
      <c r="B73" s="328" t="s">
        <v>16</v>
      </c>
      <c r="C73" s="328"/>
      <c r="D73" s="210"/>
      <c r="E73" s="200" t="str">
        <f>IF($B$1="","",(DATE($B$1,$A$73,1)-DAY(DATE($B$1,$A$73,1))+1))</f>
        <v/>
      </c>
      <c r="F73" s="201" t="s">
        <v>76</v>
      </c>
      <c r="G73" s="202" t="str">
        <f>IF($B$1="","",EOMONTH(DATE($B$1,A73,1),0))</f>
        <v/>
      </c>
      <c r="H73" s="329" t="s">
        <v>0</v>
      </c>
      <c r="I73" s="209" t="str">
        <f>IF(AND($B$1&lt;&gt;"",$H$1&lt;&gt;""),MONTH(DATE($B$1,$H$1+10,1)),"")</f>
        <v/>
      </c>
      <c r="J73" s="328" t="s">
        <v>16</v>
      </c>
      <c r="K73" s="328"/>
      <c r="L73" s="210"/>
      <c r="M73" s="200" t="str">
        <f>IF($B$1="","",(DATE($B$1,$I$73,1)-DAY(DATE($B$1,$I$73,1))+1))</f>
        <v/>
      </c>
      <c r="N73" s="201" t="s">
        <v>76</v>
      </c>
      <c r="O73" s="202" t="str">
        <f>IF($B$1="","",EOMONTH(DATE($B$1,I73,1),0))</f>
        <v/>
      </c>
      <c r="P73" s="329" t="s">
        <v>0</v>
      </c>
      <c r="Q73" s="209" t="str">
        <f>IF(AND($B$1&lt;&gt;"",$H$1&lt;&gt;""),MONTH(DATE($B$1,$H$1+11,1)),"")</f>
        <v/>
      </c>
      <c r="R73" s="328" t="s">
        <v>16</v>
      </c>
      <c r="S73" s="328"/>
      <c r="T73" s="210"/>
      <c r="U73" s="200" t="str">
        <f>IF($B$1="","",(DATE($B$1,$Q$73,1)-DAY(DATE($B$1,$Q$73,1))+1))</f>
        <v/>
      </c>
      <c r="V73" s="201" t="s">
        <v>76</v>
      </c>
      <c r="W73" s="202" t="str">
        <f>IF($B$1="","",EOMONTH(DATE($B$1,Q73,1),0))</f>
        <v/>
      </c>
      <c r="X73" s="331" t="s">
        <v>0</v>
      </c>
      <c r="AL73" s="164"/>
      <c r="AM73" s="169"/>
    </row>
    <row r="74" spans="1:46">
      <c r="A74" s="203" t="s">
        <v>19</v>
      </c>
      <c r="B74" s="204" t="s">
        <v>20</v>
      </c>
      <c r="C74" s="204" t="s">
        <v>21</v>
      </c>
      <c r="D74" s="205" t="s">
        <v>2</v>
      </c>
      <c r="E74" s="204" t="s">
        <v>3</v>
      </c>
      <c r="F74" s="206" t="s">
        <v>4</v>
      </c>
      <c r="G74" s="205" t="s">
        <v>5</v>
      </c>
      <c r="H74" s="380"/>
      <c r="I74" s="211" t="s">
        <v>19</v>
      </c>
      <c r="J74" s="212" t="s">
        <v>20</v>
      </c>
      <c r="K74" s="212" t="s">
        <v>21</v>
      </c>
      <c r="L74" s="212" t="s">
        <v>2</v>
      </c>
      <c r="M74" s="212" t="s">
        <v>3</v>
      </c>
      <c r="N74" s="212" t="s">
        <v>4</v>
      </c>
      <c r="O74" s="206" t="s">
        <v>5</v>
      </c>
      <c r="P74" s="380"/>
      <c r="Q74" s="211" t="s">
        <v>19</v>
      </c>
      <c r="R74" s="212" t="s">
        <v>20</v>
      </c>
      <c r="S74" s="212" t="s">
        <v>21</v>
      </c>
      <c r="T74" s="212" t="s">
        <v>2</v>
      </c>
      <c r="U74" s="212" t="s">
        <v>3</v>
      </c>
      <c r="V74" s="212" t="s">
        <v>4</v>
      </c>
      <c r="W74" s="213" t="s">
        <v>5</v>
      </c>
      <c r="X74" s="381"/>
      <c r="AN74" s="165"/>
    </row>
    <row r="75" spans="1:46" s="166" customFormat="1" ht="17.25" customHeight="1">
      <c r="A75" s="207" t="str">
        <f>IF($B$1="","",DATE($B$1,$H$1+9,1)-WEEKDAY(DATE($B$1,$H$1+9,1))+1)</f>
        <v/>
      </c>
      <c r="B75" s="208" t="str">
        <f>IF($B$1="","",A75+1)</f>
        <v/>
      </c>
      <c r="C75" s="208" t="str">
        <f t="shared" ref="C75:G75" si="125">IF($B$1="","",B75+1)</f>
        <v/>
      </c>
      <c r="D75" s="208" t="str">
        <f t="shared" si="125"/>
        <v/>
      </c>
      <c r="E75" s="208" t="str">
        <f t="shared" si="125"/>
        <v/>
      </c>
      <c r="F75" s="208" t="str">
        <f t="shared" si="125"/>
        <v/>
      </c>
      <c r="G75" s="208" t="str">
        <f t="shared" si="125"/>
        <v/>
      </c>
      <c r="H75" s="351">
        <f>A77+B77+C77+D77+E77+F77+G77</f>
        <v>0</v>
      </c>
      <c r="I75" s="207" t="str">
        <f>IF($B$1="","",DATE($B$1,$H$1+10,1)-WEEKDAY(DATE($B$1,$H$1+10,1))+1)</f>
        <v/>
      </c>
      <c r="J75" s="208" t="str">
        <f>IF($B$1="","",I75+1)</f>
        <v/>
      </c>
      <c r="K75" s="208" t="str">
        <f t="shared" ref="K75:O75" si="126">IF($B$1="","",J75+1)</f>
        <v/>
      </c>
      <c r="L75" s="208" t="str">
        <f t="shared" si="126"/>
        <v/>
      </c>
      <c r="M75" s="208" t="str">
        <f t="shared" si="126"/>
        <v/>
      </c>
      <c r="N75" s="208" t="str">
        <f t="shared" si="126"/>
        <v/>
      </c>
      <c r="O75" s="208" t="str">
        <f t="shared" si="126"/>
        <v/>
      </c>
      <c r="P75" s="351">
        <f>I77+J77+K77+L77+M77+N77+O77</f>
        <v>0</v>
      </c>
      <c r="Q75" s="207" t="str">
        <f>IF($B$1="","",DATE($B$1,$H$1+11,1)-WEEKDAY(DATE($B$1,$H$1+11,1))+1)</f>
        <v/>
      </c>
      <c r="R75" s="208" t="str">
        <f>IF($B$1="","",Q75+1)</f>
        <v/>
      </c>
      <c r="S75" s="208" t="str">
        <f t="shared" ref="S75:W75" si="127">IF($B$1="","",R75+1)</f>
        <v/>
      </c>
      <c r="T75" s="208" t="str">
        <f t="shared" si="127"/>
        <v/>
      </c>
      <c r="U75" s="208" t="str">
        <f t="shared" si="127"/>
        <v/>
      </c>
      <c r="V75" s="208" t="str">
        <f t="shared" si="127"/>
        <v/>
      </c>
      <c r="W75" s="208" t="str">
        <f t="shared" si="127"/>
        <v/>
      </c>
      <c r="X75" s="351">
        <f>Q77+R77+S77+T77+U77+V77+W77</f>
        <v>0</v>
      </c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N75" s="167"/>
    </row>
    <row r="76" spans="1:46" ht="11.25" customHeight="1">
      <c r="A76" s="8"/>
      <c r="B76" s="8"/>
      <c r="C76" s="8"/>
      <c r="D76" s="8"/>
      <c r="E76" s="8"/>
      <c r="F76" s="8"/>
      <c r="G76" s="8"/>
      <c r="H76" s="351"/>
      <c r="I76" s="8"/>
      <c r="J76" s="8"/>
      <c r="K76" s="8"/>
      <c r="L76" s="8"/>
      <c r="M76" s="8"/>
      <c r="N76" s="8"/>
      <c r="O76" s="8"/>
      <c r="P76" s="351"/>
      <c r="Q76" s="8"/>
      <c r="R76" s="8"/>
      <c r="S76" s="8"/>
      <c r="T76" s="8"/>
      <c r="U76" s="8"/>
      <c r="V76" s="8"/>
      <c r="W76" s="8"/>
      <c r="X76" s="351"/>
      <c r="AL76" s="196"/>
      <c r="AM76" s="196"/>
    </row>
    <row r="77" spans="1:46" ht="11.25" customHeight="1">
      <c r="A77" s="226">
        <f>IF(A76="出",$G$3,0)</f>
        <v>0</v>
      </c>
      <c r="B77" s="226">
        <f t="shared" ref="B77:G77" si="128">IF(B76="出",$G$3,0)</f>
        <v>0</v>
      </c>
      <c r="C77" s="226">
        <f t="shared" si="128"/>
        <v>0</v>
      </c>
      <c r="D77" s="226">
        <f t="shared" si="128"/>
        <v>0</v>
      </c>
      <c r="E77" s="226">
        <f t="shared" si="128"/>
        <v>0</v>
      </c>
      <c r="F77" s="226">
        <f t="shared" si="128"/>
        <v>0</v>
      </c>
      <c r="G77" s="226">
        <f t="shared" si="128"/>
        <v>0</v>
      </c>
      <c r="H77" s="352"/>
      <c r="I77" s="226">
        <f>IF(I76="出",$G$3,0)</f>
        <v>0</v>
      </c>
      <c r="J77" s="226">
        <f t="shared" ref="J77:O77" si="129">IF(J76="出",$G$3,0)</f>
        <v>0</v>
      </c>
      <c r="K77" s="226">
        <f t="shared" si="129"/>
        <v>0</v>
      </c>
      <c r="L77" s="226">
        <f t="shared" si="129"/>
        <v>0</v>
      </c>
      <c r="M77" s="226">
        <f t="shared" si="129"/>
        <v>0</v>
      </c>
      <c r="N77" s="226">
        <f t="shared" si="129"/>
        <v>0</v>
      </c>
      <c r="O77" s="226">
        <f t="shared" si="129"/>
        <v>0</v>
      </c>
      <c r="P77" s="352"/>
      <c r="Q77" s="226">
        <f>IF(Q76="出",$G$3,0)</f>
        <v>0</v>
      </c>
      <c r="R77" s="226">
        <f t="shared" ref="R77:W77" si="130">IF(R76="出",$G$3,0)</f>
        <v>0</v>
      </c>
      <c r="S77" s="226">
        <f t="shared" si="130"/>
        <v>0</v>
      </c>
      <c r="T77" s="226">
        <f t="shared" si="130"/>
        <v>0</v>
      </c>
      <c r="U77" s="226">
        <f t="shared" si="130"/>
        <v>0</v>
      </c>
      <c r="V77" s="226">
        <f t="shared" si="130"/>
        <v>0</v>
      </c>
      <c r="W77" s="226">
        <f t="shared" si="130"/>
        <v>0</v>
      </c>
      <c r="X77" s="352"/>
      <c r="AL77" s="196"/>
      <c r="AM77" s="196"/>
    </row>
    <row r="78" spans="1:46" s="166" customFormat="1" ht="17.25" customHeight="1">
      <c r="A78" s="207" t="str">
        <f>IF($B$1="","",A75+7)</f>
        <v/>
      </c>
      <c r="B78" s="207" t="str">
        <f t="shared" ref="B78:G78" si="131">IF($B$1="","",B75+7)</f>
        <v/>
      </c>
      <c r="C78" s="207" t="str">
        <f t="shared" si="131"/>
        <v/>
      </c>
      <c r="D78" s="207" t="str">
        <f t="shared" si="131"/>
        <v/>
      </c>
      <c r="E78" s="207" t="str">
        <f t="shared" si="131"/>
        <v/>
      </c>
      <c r="F78" s="207" t="str">
        <f t="shared" si="131"/>
        <v/>
      </c>
      <c r="G78" s="207" t="str">
        <f t="shared" si="131"/>
        <v/>
      </c>
      <c r="H78" s="351">
        <f t="shared" ref="H78" si="132">A80+B80+C80+D80+E80+F80+G80</f>
        <v>0</v>
      </c>
      <c r="I78" s="207" t="str">
        <f>IF($B$1="","",I75+7)</f>
        <v/>
      </c>
      <c r="J78" s="207" t="str">
        <f t="shared" ref="J78:O78" si="133">IF($B$1="","",J75+7)</f>
        <v/>
      </c>
      <c r="K78" s="207" t="str">
        <f t="shared" si="133"/>
        <v/>
      </c>
      <c r="L78" s="207" t="str">
        <f t="shared" si="133"/>
        <v/>
      </c>
      <c r="M78" s="207" t="str">
        <f t="shared" si="133"/>
        <v/>
      </c>
      <c r="N78" s="207" t="str">
        <f t="shared" si="133"/>
        <v/>
      </c>
      <c r="O78" s="207" t="str">
        <f t="shared" si="133"/>
        <v/>
      </c>
      <c r="P78" s="351">
        <f t="shared" ref="P78" si="134">I80+J80+K80+L80+M80+N80+O80</f>
        <v>0</v>
      </c>
      <c r="Q78" s="207" t="str">
        <f>IF($B$1="","",Q75+7)</f>
        <v/>
      </c>
      <c r="R78" s="207" t="str">
        <f t="shared" ref="R78:W78" si="135">IF($B$1="","",R75+7)</f>
        <v/>
      </c>
      <c r="S78" s="207" t="str">
        <f t="shared" si="135"/>
        <v/>
      </c>
      <c r="T78" s="207" t="str">
        <f t="shared" si="135"/>
        <v/>
      </c>
      <c r="U78" s="207" t="str">
        <f t="shared" si="135"/>
        <v/>
      </c>
      <c r="V78" s="207" t="str">
        <f t="shared" si="135"/>
        <v/>
      </c>
      <c r="W78" s="207" t="str">
        <f t="shared" si="135"/>
        <v/>
      </c>
      <c r="X78" s="351">
        <f t="shared" ref="X78" si="136">Q80+R80+S80+T80+U80+V80+W80</f>
        <v>0</v>
      </c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197"/>
      <c r="AM78" s="197"/>
    </row>
    <row r="79" spans="1:46" ht="11.25" customHeight="1">
      <c r="A79" s="8"/>
      <c r="B79" s="8"/>
      <c r="C79" s="8"/>
      <c r="D79" s="8"/>
      <c r="E79" s="8"/>
      <c r="F79" s="8"/>
      <c r="G79" s="8"/>
      <c r="H79" s="351"/>
      <c r="I79" s="8"/>
      <c r="J79" s="8"/>
      <c r="K79" s="8"/>
      <c r="L79" s="8"/>
      <c r="M79" s="8"/>
      <c r="N79" s="8"/>
      <c r="O79" s="8"/>
      <c r="P79" s="351"/>
      <c r="Q79" s="8"/>
      <c r="R79" s="8"/>
      <c r="S79" s="8"/>
      <c r="T79" s="8"/>
      <c r="U79" s="8"/>
      <c r="V79" s="8"/>
      <c r="W79" s="8"/>
      <c r="X79" s="351"/>
      <c r="AL79" s="196"/>
      <c r="AM79" s="196"/>
    </row>
    <row r="80" spans="1:46" ht="11.25" customHeight="1">
      <c r="A80" s="226">
        <f>IF(A79="出",$G$3,0)</f>
        <v>0</v>
      </c>
      <c r="B80" s="226">
        <f t="shared" ref="B80:G80" si="137">IF(B79="出",$G$3,0)</f>
        <v>0</v>
      </c>
      <c r="C80" s="226">
        <f t="shared" si="137"/>
        <v>0</v>
      </c>
      <c r="D80" s="226">
        <f t="shared" si="137"/>
        <v>0</v>
      </c>
      <c r="E80" s="226">
        <f t="shared" si="137"/>
        <v>0</v>
      </c>
      <c r="F80" s="226">
        <f t="shared" si="137"/>
        <v>0</v>
      </c>
      <c r="G80" s="226">
        <f t="shared" si="137"/>
        <v>0</v>
      </c>
      <c r="H80" s="352"/>
      <c r="I80" s="226">
        <f>IF(I79="出",$G$3,0)</f>
        <v>0</v>
      </c>
      <c r="J80" s="226">
        <f t="shared" ref="J80:O80" si="138">IF(J79="出",$G$3,0)</f>
        <v>0</v>
      </c>
      <c r="K80" s="226">
        <f t="shared" si="138"/>
        <v>0</v>
      </c>
      <c r="L80" s="226">
        <f t="shared" si="138"/>
        <v>0</v>
      </c>
      <c r="M80" s="226">
        <f t="shared" si="138"/>
        <v>0</v>
      </c>
      <c r="N80" s="226">
        <f t="shared" si="138"/>
        <v>0</v>
      </c>
      <c r="O80" s="226">
        <f t="shared" si="138"/>
        <v>0</v>
      </c>
      <c r="P80" s="352"/>
      <c r="Q80" s="226">
        <f>IF(Q79="出",$G$3,0)</f>
        <v>0</v>
      </c>
      <c r="R80" s="226">
        <f t="shared" ref="R80:W80" si="139">IF(R79="出",$G$3,0)</f>
        <v>0</v>
      </c>
      <c r="S80" s="226">
        <f t="shared" si="139"/>
        <v>0</v>
      </c>
      <c r="T80" s="226">
        <f t="shared" si="139"/>
        <v>0</v>
      </c>
      <c r="U80" s="226">
        <f t="shared" si="139"/>
        <v>0</v>
      </c>
      <c r="V80" s="226">
        <f t="shared" si="139"/>
        <v>0</v>
      </c>
      <c r="W80" s="226">
        <f t="shared" si="139"/>
        <v>0</v>
      </c>
      <c r="X80" s="352"/>
      <c r="AL80" s="196"/>
      <c r="AM80" s="196"/>
    </row>
    <row r="81" spans="1:46" s="166" customFormat="1" ht="17.25" customHeight="1">
      <c r="A81" s="207" t="str">
        <f>IF($B$1="","",A78+7)</f>
        <v/>
      </c>
      <c r="B81" s="207" t="str">
        <f t="shared" ref="B81:G81" si="140">IF($B$1="","",B78+7)</f>
        <v/>
      </c>
      <c r="C81" s="207" t="str">
        <f t="shared" si="140"/>
        <v/>
      </c>
      <c r="D81" s="207" t="str">
        <f t="shared" si="140"/>
        <v/>
      </c>
      <c r="E81" s="207" t="str">
        <f t="shared" si="140"/>
        <v/>
      </c>
      <c r="F81" s="207" t="str">
        <f t="shared" si="140"/>
        <v/>
      </c>
      <c r="G81" s="207" t="str">
        <f t="shared" si="140"/>
        <v/>
      </c>
      <c r="H81" s="351">
        <f t="shared" ref="H81" si="141">A83+B83+C83+D83+E83+F83+G83</f>
        <v>0</v>
      </c>
      <c r="I81" s="207" t="str">
        <f>IF($B$1="","",I78+7)</f>
        <v/>
      </c>
      <c r="J81" s="207" t="str">
        <f t="shared" ref="J81:O81" si="142">IF($B$1="","",J78+7)</f>
        <v/>
      </c>
      <c r="K81" s="207" t="str">
        <f t="shared" si="142"/>
        <v/>
      </c>
      <c r="L81" s="207" t="str">
        <f t="shared" si="142"/>
        <v/>
      </c>
      <c r="M81" s="207" t="str">
        <f t="shared" si="142"/>
        <v/>
      </c>
      <c r="N81" s="207" t="str">
        <f t="shared" si="142"/>
        <v/>
      </c>
      <c r="O81" s="207" t="str">
        <f t="shared" si="142"/>
        <v/>
      </c>
      <c r="P81" s="351">
        <f t="shared" ref="P81" si="143">I83+J83+K83+L83+M83+N83+O83</f>
        <v>0</v>
      </c>
      <c r="Q81" s="207" t="str">
        <f>IF($B$1="","",Q78+7)</f>
        <v/>
      </c>
      <c r="R81" s="207" t="str">
        <f t="shared" ref="R81:W81" si="144">IF($B$1="","",R78+7)</f>
        <v/>
      </c>
      <c r="S81" s="207" t="str">
        <f t="shared" si="144"/>
        <v/>
      </c>
      <c r="T81" s="207" t="str">
        <f t="shared" si="144"/>
        <v/>
      </c>
      <c r="U81" s="207" t="str">
        <f t="shared" si="144"/>
        <v/>
      </c>
      <c r="V81" s="207" t="str">
        <f t="shared" si="144"/>
        <v/>
      </c>
      <c r="W81" s="207" t="str">
        <f t="shared" si="144"/>
        <v/>
      </c>
      <c r="X81" s="351">
        <f t="shared" ref="X81" si="145">Q83+R83+S83+T83+U83+V83+W83</f>
        <v>0</v>
      </c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197"/>
      <c r="AM81" s="197"/>
    </row>
    <row r="82" spans="1:46" ht="11.25" customHeight="1">
      <c r="A82" s="8"/>
      <c r="B82" s="8"/>
      <c r="C82" s="8"/>
      <c r="D82" s="8"/>
      <c r="E82" s="8"/>
      <c r="F82" s="8"/>
      <c r="G82" s="8"/>
      <c r="H82" s="351"/>
      <c r="I82" s="8"/>
      <c r="J82" s="8"/>
      <c r="K82" s="8"/>
      <c r="L82" s="8"/>
      <c r="M82" s="8"/>
      <c r="N82" s="8"/>
      <c r="O82" s="8"/>
      <c r="P82" s="351"/>
      <c r="Q82" s="8"/>
      <c r="R82" s="8"/>
      <c r="S82" s="8"/>
      <c r="T82" s="8"/>
      <c r="U82" s="8"/>
      <c r="V82" s="8"/>
      <c r="W82" s="8"/>
      <c r="X82" s="351"/>
      <c r="AL82" s="196"/>
      <c r="AM82" s="196"/>
    </row>
    <row r="83" spans="1:46" ht="11.25" customHeight="1">
      <c r="A83" s="226">
        <f>IF(A82="出",$G$3,0)</f>
        <v>0</v>
      </c>
      <c r="B83" s="226">
        <f t="shared" ref="B83:G83" si="146">IF(B82="出",$G$3,0)</f>
        <v>0</v>
      </c>
      <c r="C83" s="226">
        <f t="shared" si="146"/>
        <v>0</v>
      </c>
      <c r="D83" s="226">
        <f t="shared" si="146"/>
        <v>0</v>
      </c>
      <c r="E83" s="226">
        <f t="shared" si="146"/>
        <v>0</v>
      </c>
      <c r="F83" s="226">
        <f t="shared" si="146"/>
        <v>0</v>
      </c>
      <c r="G83" s="226">
        <f t="shared" si="146"/>
        <v>0</v>
      </c>
      <c r="H83" s="352"/>
      <c r="I83" s="226">
        <f>IF(I82="出",$G$3,0)</f>
        <v>0</v>
      </c>
      <c r="J83" s="226">
        <f t="shared" ref="J83:O83" si="147">IF(J82="出",$G$3,0)</f>
        <v>0</v>
      </c>
      <c r="K83" s="226">
        <f t="shared" si="147"/>
        <v>0</v>
      </c>
      <c r="L83" s="226">
        <f t="shared" si="147"/>
        <v>0</v>
      </c>
      <c r="M83" s="226">
        <f t="shared" si="147"/>
        <v>0</v>
      </c>
      <c r="N83" s="226">
        <f t="shared" si="147"/>
        <v>0</v>
      </c>
      <c r="O83" s="226">
        <f t="shared" si="147"/>
        <v>0</v>
      </c>
      <c r="P83" s="352"/>
      <c r="Q83" s="226">
        <f>IF(Q82="出",$G$3,0)</f>
        <v>0</v>
      </c>
      <c r="R83" s="226">
        <f t="shared" ref="R83:W83" si="148">IF(R82="出",$G$3,0)</f>
        <v>0</v>
      </c>
      <c r="S83" s="226">
        <f t="shared" si="148"/>
        <v>0</v>
      </c>
      <c r="T83" s="226">
        <f t="shared" si="148"/>
        <v>0</v>
      </c>
      <c r="U83" s="226">
        <f t="shared" si="148"/>
        <v>0</v>
      </c>
      <c r="V83" s="226">
        <f t="shared" si="148"/>
        <v>0</v>
      </c>
      <c r="W83" s="226">
        <f t="shared" si="148"/>
        <v>0</v>
      </c>
      <c r="X83" s="352"/>
      <c r="AL83" s="196"/>
      <c r="AM83" s="196"/>
    </row>
    <row r="84" spans="1:46" s="166" customFormat="1" ht="17.25" customHeight="1">
      <c r="A84" s="207" t="str">
        <f>IF($B$1="","",A81+7)</f>
        <v/>
      </c>
      <c r="B84" s="207" t="str">
        <f t="shared" ref="B84:G84" si="149">IF($B$1="","",B81+7)</f>
        <v/>
      </c>
      <c r="C84" s="207" t="str">
        <f t="shared" si="149"/>
        <v/>
      </c>
      <c r="D84" s="207" t="str">
        <f t="shared" si="149"/>
        <v/>
      </c>
      <c r="E84" s="207" t="str">
        <f t="shared" si="149"/>
        <v/>
      </c>
      <c r="F84" s="207" t="str">
        <f t="shared" si="149"/>
        <v/>
      </c>
      <c r="G84" s="207" t="str">
        <f t="shared" si="149"/>
        <v/>
      </c>
      <c r="H84" s="351">
        <f t="shared" ref="H84" si="150">A86+B86+C86+D86+E86+F86+G86</f>
        <v>0</v>
      </c>
      <c r="I84" s="207" t="str">
        <f>IF($B$1="","",I81+7)</f>
        <v/>
      </c>
      <c r="J84" s="207" t="str">
        <f t="shared" ref="J84:O84" si="151">IF($B$1="","",J81+7)</f>
        <v/>
      </c>
      <c r="K84" s="207" t="str">
        <f t="shared" si="151"/>
        <v/>
      </c>
      <c r="L84" s="207" t="str">
        <f t="shared" si="151"/>
        <v/>
      </c>
      <c r="M84" s="207" t="str">
        <f t="shared" si="151"/>
        <v/>
      </c>
      <c r="N84" s="207" t="str">
        <f t="shared" si="151"/>
        <v/>
      </c>
      <c r="O84" s="207" t="str">
        <f t="shared" si="151"/>
        <v/>
      </c>
      <c r="P84" s="351">
        <f t="shared" ref="P84" si="152">I86+J86+K86+L86+M86+N86+O86</f>
        <v>0</v>
      </c>
      <c r="Q84" s="207" t="str">
        <f>IF($B$1="","",Q81+7)</f>
        <v/>
      </c>
      <c r="R84" s="207" t="str">
        <f t="shared" ref="R84:W84" si="153">IF($B$1="","",R81+7)</f>
        <v/>
      </c>
      <c r="S84" s="207" t="str">
        <f t="shared" si="153"/>
        <v/>
      </c>
      <c r="T84" s="207" t="str">
        <f t="shared" si="153"/>
        <v/>
      </c>
      <c r="U84" s="207" t="str">
        <f t="shared" si="153"/>
        <v/>
      </c>
      <c r="V84" s="207" t="str">
        <f t="shared" si="153"/>
        <v/>
      </c>
      <c r="W84" s="207" t="str">
        <f t="shared" si="153"/>
        <v/>
      </c>
      <c r="X84" s="351">
        <f t="shared" ref="X84" si="154">Q86+R86+S86+T86+U86+V86+W86</f>
        <v>0</v>
      </c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197"/>
      <c r="AM84" s="197"/>
      <c r="AN84" s="163"/>
      <c r="AO84" s="170"/>
      <c r="AP84" s="170"/>
      <c r="AQ84" s="170"/>
      <c r="AR84" s="170"/>
    </row>
    <row r="85" spans="1:46" ht="11.25" customHeight="1">
      <c r="A85" s="8"/>
      <c r="B85" s="8"/>
      <c r="C85" s="8"/>
      <c r="D85" s="8"/>
      <c r="E85" s="8"/>
      <c r="F85" s="8"/>
      <c r="G85" s="8"/>
      <c r="H85" s="351"/>
      <c r="I85" s="8"/>
      <c r="J85" s="8"/>
      <c r="K85" s="8"/>
      <c r="L85" s="8"/>
      <c r="M85" s="8"/>
      <c r="N85" s="8"/>
      <c r="O85" s="8"/>
      <c r="P85" s="351"/>
      <c r="Q85" s="8"/>
      <c r="R85" s="8"/>
      <c r="S85" s="8"/>
      <c r="T85" s="8"/>
      <c r="U85" s="8"/>
      <c r="V85" s="8"/>
      <c r="W85" s="8"/>
      <c r="X85" s="351"/>
      <c r="AL85" s="196"/>
      <c r="AM85" s="196"/>
    </row>
    <row r="86" spans="1:46" ht="11.25" customHeight="1">
      <c r="A86" s="226">
        <f>IF(A85="出",$G$3,0)</f>
        <v>0</v>
      </c>
      <c r="B86" s="226">
        <f t="shared" ref="B86:G86" si="155">IF(B85="出",$G$3,0)</f>
        <v>0</v>
      </c>
      <c r="C86" s="226">
        <f t="shared" si="155"/>
        <v>0</v>
      </c>
      <c r="D86" s="226">
        <f t="shared" si="155"/>
        <v>0</v>
      </c>
      <c r="E86" s="226">
        <f t="shared" si="155"/>
        <v>0</v>
      </c>
      <c r="F86" s="226">
        <f t="shared" si="155"/>
        <v>0</v>
      </c>
      <c r="G86" s="226">
        <f t="shared" si="155"/>
        <v>0</v>
      </c>
      <c r="H86" s="352"/>
      <c r="I86" s="226">
        <f>IF(I85="出",$G$3,0)</f>
        <v>0</v>
      </c>
      <c r="J86" s="226">
        <f t="shared" ref="J86:O86" si="156">IF(J85="出",$G$3,0)</f>
        <v>0</v>
      </c>
      <c r="K86" s="226">
        <f t="shared" si="156"/>
        <v>0</v>
      </c>
      <c r="L86" s="226">
        <f t="shared" si="156"/>
        <v>0</v>
      </c>
      <c r="M86" s="226">
        <f t="shared" si="156"/>
        <v>0</v>
      </c>
      <c r="N86" s="226">
        <f t="shared" si="156"/>
        <v>0</v>
      </c>
      <c r="O86" s="226">
        <f t="shared" si="156"/>
        <v>0</v>
      </c>
      <c r="P86" s="352"/>
      <c r="Q86" s="226">
        <f>IF(Q85="出",$G$3,0)</f>
        <v>0</v>
      </c>
      <c r="R86" s="226">
        <f t="shared" ref="R86:W86" si="157">IF(R85="出",$G$3,0)</f>
        <v>0</v>
      </c>
      <c r="S86" s="226">
        <f t="shared" si="157"/>
        <v>0</v>
      </c>
      <c r="T86" s="226">
        <f t="shared" si="157"/>
        <v>0</v>
      </c>
      <c r="U86" s="226">
        <f t="shared" si="157"/>
        <v>0</v>
      </c>
      <c r="V86" s="226">
        <f t="shared" si="157"/>
        <v>0</v>
      </c>
      <c r="W86" s="226">
        <f t="shared" si="157"/>
        <v>0</v>
      </c>
      <c r="X86" s="352"/>
      <c r="AL86" s="196"/>
      <c r="AM86" s="196"/>
      <c r="AN86" s="371"/>
      <c r="AO86" s="371"/>
      <c r="AP86" s="372"/>
      <c r="AQ86" s="372"/>
      <c r="AR86" s="372"/>
    </row>
    <row r="87" spans="1:46" s="166" customFormat="1" ht="17.25" customHeight="1">
      <c r="A87" s="207" t="str">
        <f>IF($B$1="","",A84+7)</f>
        <v/>
      </c>
      <c r="B87" s="207" t="str">
        <f t="shared" ref="B87:G87" si="158">IF($B$1="","",B84+7)</f>
        <v/>
      </c>
      <c r="C87" s="207" t="str">
        <f t="shared" si="158"/>
        <v/>
      </c>
      <c r="D87" s="207" t="str">
        <f t="shared" si="158"/>
        <v/>
      </c>
      <c r="E87" s="207" t="str">
        <f t="shared" si="158"/>
        <v/>
      </c>
      <c r="F87" s="207" t="str">
        <f t="shared" si="158"/>
        <v/>
      </c>
      <c r="G87" s="207" t="str">
        <f t="shared" si="158"/>
        <v/>
      </c>
      <c r="H87" s="351">
        <f t="shared" ref="H87" si="159">A89+B89+C89+D89+E89+F89+G89</f>
        <v>0</v>
      </c>
      <c r="I87" s="207" t="str">
        <f>IF($B$1="","",I84+7)</f>
        <v/>
      </c>
      <c r="J87" s="207" t="str">
        <f t="shared" ref="J87:O87" si="160">IF($B$1="","",J84+7)</f>
        <v/>
      </c>
      <c r="K87" s="207" t="str">
        <f t="shared" si="160"/>
        <v/>
      </c>
      <c r="L87" s="207" t="str">
        <f t="shared" si="160"/>
        <v/>
      </c>
      <c r="M87" s="207" t="str">
        <f t="shared" si="160"/>
        <v/>
      </c>
      <c r="N87" s="207" t="str">
        <f t="shared" si="160"/>
        <v/>
      </c>
      <c r="O87" s="207" t="str">
        <f t="shared" si="160"/>
        <v/>
      </c>
      <c r="P87" s="351">
        <f t="shared" ref="P87" si="161">I89+J89+K89+L89+M89+N89+O89</f>
        <v>0</v>
      </c>
      <c r="Q87" s="207" t="str">
        <f>IF($B$1="","",Q84+7)</f>
        <v/>
      </c>
      <c r="R87" s="207" t="str">
        <f t="shared" ref="R87:W87" si="162">IF($B$1="","",R84+7)</f>
        <v/>
      </c>
      <c r="S87" s="207" t="str">
        <f t="shared" si="162"/>
        <v/>
      </c>
      <c r="T87" s="207" t="str">
        <f t="shared" si="162"/>
        <v/>
      </c>
      <c r="U87" s="207" t="str">
        <f t="shared" si="162"/>
        <v/>
      </c>
      <c r="V87" s="207" t="str">
        <f t="shared" si="162"/>
        <v/>
      </c>
      <c r="W87" s="207" t="str">
        <f t="shared" si="162"/>
        <v/>
      </c>
      <c r="X87" s="351">
        <f t="shared" ref="X87" si="163">Q89+R89+S89+T89+U89+V89+W89</f>
        <v>0</v>
      </c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197"/>
      <c r="AM87" s="197"/>
      <c r="AN87" s="163"/>
      <c r="AO87" s="170"/>
      <c r="AP87" s="170"/>
      <c r="AQ87" s="170"/>
      <c r="AR87" s="170"/>
    </row>
    <row r="88" spans="1:46" ht="11.25" customHeight="1">
      <c r="A88" s="8"/>
      <c r="B88" s="8"/>
      <c r="C88" s="8"/>
      <c r="D88" s="8"/>
      <c r="E88" s="8"/>
      <c r="F88" s="8"/>
      <c r="G88" s="8"/>
      <c r="H88" s="351"/>
      <c r="I88" s="8"/>
      <c r="J88" s="8"/>
      <c r="K88" s="8"/>
      <c r="L88" s="8"/>
      <c r="M88" s="8"/>
      <c r="N88" s="8"/>
      <c r="O88" s="8"/>
      <c r="P88" s="351"/>
      <c r="Q88" s="8"/>
      <c r="R88" s="8"/>
      <c r="S88" s="8"/>
      <c r="T88" s="8"/>
      <c r="U88" s="8"/>
      <c r="V88" s="8"/>
      <c r="W88" s="8"/>
      <c r="X88" s="351"/>
      <c r="AL88" s="196"/>
      <c r="AM88" s="196"/>
    </row>
    <row r="89" spans="1:46" ht="11.25" customHeight="1">
      <c r="A89" s="226">
        <f>IF(A88="出",$G$3,0)</f>
        <v>0</v>
      </c>
      <c r="B89" s="226">
        <f t="shared" ref="B89:G89" si="164">IF(B88="出",$G$3,0)</f>
        <v>0</v>
      </c>
      <c r="C89" s="226">
        <f t="shared" si="164"/>
        <v>0</v>
      </c>
      <c r="D89" s="226">
        <f t="shared" si="164"/>
        <v>0</v>
      </c>
      <c r="E89" s="226">
        <f t="shared" si="164"/>
        <v>0</v>
      </c>
      <c r="F89" s="226">
        <f t="shared" si="164"/>
        <v>0</v>
      </c>
      <c r="G89" s="226">
        <f t="shared" si="164"/>
        <v>0</v>
      </c>
      <c r="H89" s="352"/>
      <c r="I89" s="226">
        <f>IF(I88="出",$G$3,0)</f>
        <v>0</v>
      </c>
      <c r="J89" s="226">
        <f t="shared" ref="J89:O89" si="165">IF(J88="出",$G$3,0)</f>
        <v>0</v>
      </c>
      <c r="K89" s="226">
        <f t="shared" si="165"/>
        <v>0</v>
      </c>
      <c r="L89" s="226">
        <f t="shared" si="165"/>
        <v>0</v>
      </c>
      <c r="M89" s="226">
        <f t="shared" si="165"/>
        <v>0</v>
      </c>
      <c r="N89" s="226">
        <f t="shared" si="165"/>
        <v>0</v>
      </c>
      <c r="O89" s="226">
        <f t="shared" si="165"/>
        <v>0</v>
      </c>
      <c r="P89" s="352"/>
      <c r="Q89" s="226">
        <f>IF(Q88="出",$G$3,0)</f>
        <v>0</v>
      </c>
      <c r="R89" s="226">
        <f t="shared" ref="R89:W89" si="166">IF(R88="出",$G$3,0)</f>
        <v>0</v>
      </c>
      <c r="S89" s="226">
        <f t="shared" si="166"/>
        <v>0</v>
      </c>
      <c r="T89" s="226">
        <f t="shared" si="166"/>
        <v>0</v>
      </c>
      <c r="U89" s="226">
        <f t="shared" si="166"/>
        <v>0</v>
      </c>
      <c r="V89" s="226">
        <f t="shared" si="166"/>
        <v>0</v>
      </c>
      <c r="W89" s="226">
        <f t="shared" si="166"/>
        <v>0</v>
      </c>
      <c r="X89" s="352"/>
      <c r="AL89" s="196"/>
      <c r="AM89" s="196"/>
      <c r="AN89" s="371"/>
      <c r="AO89" s="371"/>
      <c r="AP89" s="372"/>
      <c r="AQ89" s="372"/>
      <c r="AR89" s="372"/>
    </row>
    <row r="90" spans="1:46" s="166" customFormat="1" ht="17.25" customHeight="1">
      <c r="A90" s="207" t="str">
        <f>IF($B$1="","",A87+7)</f>
        <v/>
      </c>
      <c r="B90" s="207" t="str">
        <f t="shared" ref="B90:G90" si="167">IF($B$1="","",B87+7)</f>
        <v/>
      </c>
      <c r="C90" s="207" t="str">
        <f t="shared" si="167"/>
        <v/>
      </c>
      <c r="D90" s="207" t="str">
        <f t="shared" si="167"/>
        <v/>
      </c>
      <c r="E90" s="207" t="str">
        <f t="shared" si="167"/>
        <v/>
      </c>
      <c r="F90" s="207" t="str">
        <f t="shared" si="167"/>
        <v/>
      </c>
      <c r="G90" s="207" t="str">
        <f t="shared" si="167"/>
        <v/>
      </c>
      <c r="H90" s="351">
        <f t="shared" ref="H90" si="168">A92+B92+C92+D92+E92+F92+G92</f>
        <v>0</v>
      </c>
      <c r="I90" s="207" t="str">
        <f>IF($B$1="","",I87+7)</f>
        <v/>
      </c>
      <c r="J90" s="207" t="str">
        <f t="shared" ref="J90:O90" si="169">IF($B$1="","",J87+7)</f>
        <v/>
      </c>
      <c r="K90" s="207" t="str">
        <f t="shared" si="169"/>
        <v/>
      </c>
      <c r="L90" s="207" t="str">
        <f t="shared" si="169"/>
        <v/>
      </c>
      <c r="M90" s="207" t="str">
        <f t="shared" si="169"/>
        <v/>
      </c>
      <c r="N90" s="207" t="str">
        <f t="shared" si="169"/>
        <v/>
      </c>
      <c r="O90" s="207" t="str">
        <f t="shared" si="169"/>
        <v/>
      </c>
      <c r="P90" s="351">
        <f t="shared" ref="P90" si="170">I92+J92+K92+L92+M92+N92+O92</f>
        <v>0</v>
      </c>
      <c r="Q90" s="207" t="str">
        <f>IF($B$1="","",Q87+7)</f>
        <v/>
      </c>
      <c r="R90" s="207" t="str">
        <f t="shared" ref="R90:W90" si="171">IF($B$1="","",R87+7)</f>
        <v/>
      </c>
      <c r="S90" s="207" t="str">
        <f t="shared" si="171"/>
        <v/>
      </c>
      <c r="T90" s="207" t="str">
        <f t="shared" si="171"/>
        <v/>
      </c>
      <c r="U90" s="207" t="str">
        <f t="shared" si="171"/>
        <v/>
      </c>
      <c r="V90" s="207" t="str">
        <f t="shared" si="171"/>
        <v/>
      </c>
      <c r="W90" s="207" t="str">
        <f t="shared" si="171"/>
        <v/>
      </c>
      <c r="X90" s="351">
        <f t="shared" ref="X90" si="172">Q92+R92+S92+T92+U92+V92+W92</f>
        <v>0</v>
      </c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197"/>
      <c r="AM90" s="197"/>
      <c r="AN90" s="373"/>
      <c r="AO90" s="373"/>
      <c r="AP90" s="374"/>
      <c r="AQ90" s="374"/>
      <c r="AR90" s="374"/>
    </row>
    <row r="91" spans="1:46" ht="11.25" customHeight="1">
      <c r="A91" s="8"/>
      <c r="B91" s="8"/>
      <c r="C91" s="8"/>
      <c r="D91" s="8"/>
      <c r="E91" s="8"/>
      <c r="F91" s="8"/>
      <c r="G91" s="8"/>
      <c r="H91" s="351"/>
      <c r="I91" s="8"/>
      <c r="J91" s="8"/>
      <c r="K91" s="8"/>
      <c r="L91" s="8"/>
      <c r="M91" s="8"/>
      <c r="N91" s="8"/>
      <c r="O91" s="8"/>
      <c r="P91" s="351"/>
      <c r="Q91" s="8"/>
      <c r="R91" s="8"/>
      <c r="S91" s="8"/>
      <c r="T91" s="8"/>
      <c r="U91" s="8"/>
      <c r="V91" s="8"/>
      <c r="W91" s="8"/>
      <c r="X91" s="351"/>
      <c r="AL91" s="196"/>
      <c r="AM91" s="196"/>
    </row>
    <row r="92" spans="1:46" ht="11.25" customHeight="1">
      <c r="A92" s="226">
        <f>IF(A91="出",$G$3,0)</f>
        <v>0</v>
      </c>
      <c r="B92" s="226">
        <f t="shared" ref="B92:G92" si="173">IF(B91="出",$G$3,0)</f>
        <v>0</v>
      </c>
      <c r="C92" s="226">
        <f t="shared" si="173"/>
        <v>0</v>
      </c>
      <c r="D92" s="226">
        <f t="shared" si="173"/>
        <v>0</v>
      </c>
      <c r="E92" s="226">
        <f t="shared" si="173"/>
        <v>0</v>
      </c>
      <c r="F92" s="226">
        <f t="shared" si="173"/>
        <v>0</v>
      </c>
      <c r="G92" s="226">
        <f t="shared" si="173"/>
        <v>0</v>
      </c>
      <c r="H92" s="351"/>
      <c r="I92" s="226">
        <f>IF(I91="出",$G$3,0)</f>
        <v>0</v>
      </c>
      <c r="J92" s="226">
        <f t="shared" ref="J92:O92" si="174">IF(J91="出",$G$3,0)</f>
        <v>0</v>
      </c>
      <c r="K92" s="226">
        <f t="shared" si="174"/>
        <v>0</v>
      </c>
      <c r="L92" s="226">
        <f t="shared" si="174"/>
        <v>0</v>
      </c>
      <c r="M92" s="226">
        <f t="shared" si="174"/>
        <v>0</v>
      </c>
      <c r="N92" s="226">
        <f t="shared" si="174"/>
        <v>0</v>
      </c>
      <c r="O92" s="226">
        <f t="shared" si="174"/>
        <v>0</v>
      </c>
      <c r="P92" s="351"/>
      <c r="Q92" s="226">
        <f>IF(Q91="出",$G$3,0)</f>
        <v>0</v>
      </c>
      <c r="R92" s="226">
        <f t="shared" ref="R92:W92" si="175">IF(R91="出",$G$3,0)</f>
        <v>0</v>
      </c>
      <c r="S92" s="226">
        <f t="shared" si="175"/>
        <v>0</v>
      </c>
      <c r="T92" s="226">
        <f t="shared" si="175"/>
        <v>0</v>
      </c>
      <c r="U92" s="226">
        <f t="shared" si="175"/>
        <v>0</v>
      </c>
      <c r="V92" s="226">
        <f t="shared" si="175"/>
        <v>0</v>
      </c>
      <c r="W92" s="226">
        <f t="shared" si="175"/>
        <v>0</v>
      </c>
      <c r="X92" s="351"/>
      <c r="AL92" s="196"/>
      <c r="AM92" s="196"/>
      <c r="AN92" s="375"/>
      <c r="AO92" s="375"/>
      <c r="AP92" s="376"/>
      <c r="AQ92" s="376"/>
      <c r="AR92" s="376"/>
    </row>
    <row r="93" spans="1:46">
      <c r="A93" s="227"/>
      <c r="B93" s="227"/>
      <c r="C93" s="227"/>
      <c r="D93" s="227"/>
      <c r="E93" s="227"/>
      <c r="F93" s="227"/>
      <c r="G93" s="228" t="s">
        <v>82</v>
      </c>
      <c r="H93" s="215" t="str">
        <f>IF(AH34-AK34&lt;=0,"OK","超過")</f>
        <v>OK</v>
      </c>
      <c r="I93" s="227"/>
      <c r="J93" s="227"/>
      <c r="K93" s="227"/>
      <c r="L93" s="227"/>
      <c r="M93" s="227"/>
      <c r="N93" s="227"/>
      <c r="O93" s="228" t="s">
        <v>82</v>
      </c>
      <c r="P93" s="215" t="str">
        <f>IF($AH$37&lt;=$AK$37,"OK","超過")</f>
        <v>OK</v>
      </c>
      <c r="Q93" s="227"/>
      <c r="R93" s="227"/>
      <c r="S93" s="227"/>
      <c r="T93" s="227"/>
      <c r="U93" s="227"/>
      <c r="V93" s="227"/>
      <c r="W93" s="228" t="s">
        <v>82</v>
      </c>
      <c r="X93" s="215" t="str">
        <f>IF($AH$40&lt;=$AK$40,"OK","超過")</f>
        <v>OK</v>
      </c>
      <c r="AL93" s="171"/>
      <c r="AM93" s="171"/>
      <c r="AN93" s="171"/>
      <c r="AO93" s="175"/>
      <c r="AP93" s="175"/>
      <c r="AQ93" s="175"/>
      <c r="AR93" s="176"/>
      <c r="AS93" s="176"/>
      <c r="AT93" s="176"/>
    </row>
    <row r="94" spans="1:46">
      <c r="A94" s="377"/>
      <c r="B94" s="378"/>
      <c r="C94" s="378"/>
      <c r="D94" s="378"/>
      <c r="E94" s="378"/>
      <c r="F94" s="378"/>
      <c r="G94" s="379"/>
      <c r="H94" s="214">
        <f>SUM(H75:H92)</f>
        <v>0</v>
      </c>
      <c r="I94" s="409"/>
      <c r="J94" s="410"/>
      <c r="K94" s="410"/>
      <c r="L94" s="410"/>
      <c r="M94" s="410"/>
      <c r="N94" s="410"/>
      <c r="O94" s="411"/>
      <c r="P94" s="214">
        <f>SUM(P75:P92)</f>
        <v>0</v>
      </c>
      <c r="Q94" s="409"/>
      <c r="R94" s="410"/>
      <c r="S94" s="410"/>
      <c r="T94" s="410"/>
      <c r="U94" s="410"/>
      <c r="V94" s="410"/>
      <c r="W94" s="411"/>
      <c r="X94" s="214">
        <f>SUM(X75:X92)</f>
        <v>0</v>
      </c>
      <c r="AL94" s="196"/>
      <c r="AM94" s="196"/>
      <c r="AN94" s="375"/>
      <c r="AO94" s="375"/>
      <c r="AP94" s="376"/>
      <c r="AQ94" s="376"/>
      <c r="AR94" s="376"/>
    </row>
  </sheetData>
  <sheetProtection algorithmName="SHA-512" hashValue="bdWB71iGI7mfaRHjHThUc2urgiTBrCw8Z9UK188JDG9bF8JwoUNX/exfl9kdlWSVBknKsBL9IcXOtScOr2qmrA==" saltValue="tmhq2SPSUM8A1yGBGgY9CA==" spinCount="100000" sheet="1" selectLockedCells="1"/>
  <mergeCells count="212">
    <mergeCell ref="A94:G94"/>
    <mergeCell ref="I94:O94"/>
    <mergeCell ref="Q94:W94"/>
    <mergeCell ref="AN94:AO94"/>
    <mergeCell ref="AP94:AR94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4:H66"/>
    <mergeCell ref="P64:P66"/>
    <mergeCell ref="X64:X66"/>
    <mergeCell ref="H67:H69"/>
    <mergeCell ref="P67:P69"/>
    <mergeCell ref="X67:X69"/>
    <mergeCell ref="H58:H60"/>
    <mergeCell ref="P58:P60"/>
    <mergeCell ref="X58:X60"/>
    <mergeCell ref="H61:H63"/>
    <mergeCell ref="P61:P63"/>
    <mergeCell ref="X61:X63"/>
    <mergeCell ref="H52:H54"/>
    <mergeCell ref="P52:P54"/>
    <mergeCell ref="X52:X54"/>
    <mergeCell ref="H55:H57"/>
    <mergeCell ref="P55:P57"/>
    <mergeCell ref="X55:X57"/>
    <mergeCell ref="B50:C50"/>
    <mergeCell ref="H50:H51"/>
    <mergeCell ref="J50:K50"/>
    <mergeCell ref="P50:P51"/>
    <mergeCell ref="R50:S50"/>
    <mergeCell ref="X50:X51"/>
    <mergeCell ref="AK43:AK45"/>
    <mergeCell ref="H44:H46"/>
    <mergeCell ref="P44:P46"/>
    <mergeCell ref="X44:X46"/>
    <mergeCell ref="A47:G47"/>
    <mergeCell ref="I47:O47"/>
    <mergeCell ref="Q47:W47"/>
    <mergeCell ref="AH40:AJ42"/>
    <mergeCell ref="AK40:AK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AF37:AG39"/>
    <mergeCell ref="AH37:AJ39"/>
    <mergeCell ref="AK37:AK39"/>
    <mergeCell ref="H38:H40"/>
    <mergeCell ref="P38:P40"/>
    <mergeCell ref="X38:X40"/>
    <mergeCell ref="Z40:AA42"/>
    <mergeCell ref="AB40:AC42"/>
    <mergeCell ref="AD40:AE42"/>
    <mergeCell ref="AF40:AG42"/>
    <mergeCell ref="H35:H37"/>
    <mergeCell ref="P35:P37"/>
    <mergeCell ref="X35:X37"/>
    <mergeCell ref="Z37:AA39"/>
    <mergeCell ref="AB37:AC39"/>
    <mergeCell ref="AD37:AE39"/>
    <mergeCell ref="AK24:AK27"/>
    <mergeCell ref="AH28:AJ30"/>
    <mergeCell ref="AK28:AK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AK31:AK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AK34:AK36"/>
    <mergeCell ref="AN20:AO20"/>
    <mergeCell ref="AP20:AR20"/>
    <mergeCell ref="AN24:AO24"/>
    <mergeCell ref="AP24:AR24"/>
    <mergeCell ref="AN26:AO26"/>
    <mergeCell ref="AP26:AR26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Z28:AA30"/>
    <mergeCell ref="AB28:AC30"/>
    <mergeCell ref="AD28:AE30"/>
    <mergeCell ref="AF28:AG30"/>
    <mergeCell ref="AF24:AG27"/>
    <mergeCell ref="AH24:AJ27"/>
    <mergeCell ref="H21:H23"/>
    <mergeCell ref="P21:P23"/>
    <mergeCell ref="X21:X23"/>
    <mergeCell ref="Z21:AA23"/>
    <mergeCell ref="AB21:AC23"/>
    <mergeCell ref="AD21:AE23"/>
    <mergeCell ref="AF21:AG23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H21:AJ23"/>
    <mergeCell ref="AK21:AK23"/>
    <mergeCell ref="AN21:AO21"/>
    <mergeCell ref="AP21:AR21"/>
    <mergeCell ref="AN23:AO23"/>
    <mergeCell ref="AP23:AR23"/>
    <mergeCell ref="AK18:AK20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AK15:AK17"/>
    <mergeCell ref="H12:H14"/>
    <mergeCell ref="P12:P14"/>
    <mergeCell ref="X12:X14"/>
    <mergeCell ref="Z12:AA14"/>
    <mergeCell ref="AB12:AC14"/>
    <mergeCell ref="AD12:AE14"/>
    <mergeCell ref="AF12:AG14"/>
    <mergeCell ref="AH12:AJ14"/>
    <mergeCell ref="AK12:AK14"/>
    <mergeCell ref="AF6:AG8"/>
    <mergeCell ref="AH6:AJ8"/>
    <mergeCell ref="AK6:AK8"/>
    <mergeCell ref="H9:H11"/>
    <mergeCell ref="P9:P11"/>
    <mergeCell ref="X9:X11"/>
    <mergeCell ref="Z9:AA11"/>
    <mergeCell ref="AB9:AC11"/>
    <mergeCell ref="AD9:AE11"/>
    <mergeCell ref="AF9:AG11"/>
    <mergeCell ref="H6:H8"/>
    <mergeCell ref="P6:P8"/>
    <mergeCell ref="X6:X8"/>
    <mergeCell ref="Z6:AA8"/>
    <mergeCell ref="AB6:AC8"/>
    <mergeCell ref="AD6:AE8"/>
    <mergeCell ref="AH9:AJ11"/>
    <mergeCell ref="AK9:AK11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B6:G6 J6:O6 R6:W6 B29:G29 R75:W75 J75:O75 B75:G75 R52:W52 J52:O52 B52:G52 J29:O29 R29:W29">
    <cfRule type="expression" dxfId="196" priority="69">
      <formula>DAY(B6)&gt;7</formula>
    </cfRule>
  </conditionalFormatting>
  <conditionalFormatting sqref="A18:G18 A21:G21 I18:O18 I21:O21 Q18:W18 Q21:W21 A41:G41 A44:G44 Q87:W87 Q90:W90 I87:O87 I90:O90 A87:G87 A90:G90 Q64:W64 Q67:W67 I64:O64 I67:O67 A64:G64 A67:G67 I41:O41 I44:O44 Q41:W41 Q44:W44">
    <cfRule type="expression" dxfId="195" priority="68">
      <formula>DAY(A18)&lt;=14</formula>
    </cfRule>
  </conditionalFormatting>
  <conditionalFormatting sqref="AL50:XFD70 A49:XFD49 AL72:XFD92 AA67:AG67 AH50:AK66 AA50:AG65 A94:X94 Y68:Z68 AL94:XFD94 AH68:AK68 Y50:Z66 A3:XFD5 A26:XFD28 A50:X51 A72:X74 A7:XFD24 B6:H6 J6:P6 R6:XFD6 A30:XFD47 B29:H29 J29:P29 R29:XFD29 A53:X70 B52:H52 J52:P52 R52:X52 A76:X92 B75:H75 J75:P75 R75:X75">
    <cfRule type="cellIs" dxfId="194" priority="65" operator="equal">
      <formula>0</formula>
    </cfRule>
  </conditionalFormatting>
  <conditionalFormatting sqref="A6">
    <cfRule type="expression" dxfId="193" priority="56">
      <formula>DAY(A6)&gt;7</formula>
    </cfRule>
  </conditionalFormatting>
  <conditionalFormatting sqref="A6">
    <cfRule type="cellIs" dxfId="192" priority="53" operator="equal">
      <formula>0</formula>
    </cfRule>
  </conditionalFormatting>
  <conditionalFormatting sqref="I6">
    <cfRule type="expression" dxfId="191" priority="48">
      <formula>DAY(I6)&gt;7</formula>
    </cfRule>
  </conditionalFormatting>
  <conditionalFormatting sqref="I6">
    <cfRule type="cellIs" dxfId="190" priority="45" operator="equal">
      <formula>0</formula>
    </cfRule>
  </conditionalFormatting>
  <conditionalFormatting sqref="Q6">
    <cfRule type="expression" dxfId="189" priority="44">
      <formula>DAY(Q6)&gt;7</formula>
    </cfRule>
  </conditionalFormatting>
  <conditionalFormatting sqref="Q6">
    <cfRule type="cellIs" dxfId="188" priority="41" operator="equal">
      <formula>0</formula>
    </cfRule>
  </conditionalFormatting>
  <conditionalFormatting sqref="A29">
    <cfRule type="expression" dxfId="187" priority="40">
      <formula>DAY(A29)&gt;7</formula>
    </cfRule>
  </conditionalFormatting>
  <conditionalFormatting sqref="A29">
    <cfRule type="cellIs" dxfId="186" priority="37" operator="equal">
      <formula>0</formula>
    </cfRule>
  </conditionalFormatting>
  <conditionalFormatting sqref="I29">
    <cfRule type="expression" dxfId="185" priority="36">
      <formula>DAY(I29)&gt;7</formula>
    </cfRule>
  </conditionalFormatting>
  <conditionalFormatting sqref="I29">
    <cfRule type="cellIs" dxfId="184" priority="33" operator="equal">
      <formula>0</formula>
    </cfRule>
  </conditionalFormatting>
  <conditionalFormatting sqref="Q29">
    <cfRule type="expression" dxfId="183" priority="32">
      <formula>DAY(Q29)&gt;7</formula>
    </cfRule>
  </conditionalFormatting>
  <conditionalFormatting sqref="Q29">
    <cfRule type="cellIs" dxfId="182" priority="29" operator="equal">
      <formula>0</formula>
    </cfRule>
  </conditionalFormatting>
  <conditionalFormatting sqref="A52">
    <cfRule type="expression" dxfId="181" priority="28">
      <formula>DAY(A52)&gt;7</formula>
    </cfRule>
  </conditionalFormatting>
  <conditionalFormatting sqref="A52">
    <cfRule type="cellIs" dxfId="180" priority="25" operator="equal">
      <formula>0</formula>
    </cfRule>
  </conditionalFormatting>
  <conditionalFormatting sqref="I52">
    <cfRule type="expression" dxfId="179" priority="24">
      <formula>DAY(I52)&gt;7</formula>
    </cfRule>
  </conditionalFormatting>
  <conditionalFormatting sqref="I52">
    <cfRule type="cellIs" dxfId="178" priority="21" operator="equal">
      <formula>0</formula>
    </cfRule>
  </conditionalFormatting>
  <conditionalFormatting sqref="Q52">
    <cfRule type="expression" dxfId="177" priority="20">
      <formula>DAY(Q52)&gt;7</formula>
    </cfRule>
  </conditionalFormatting>
  <conditionalFormatting sqref="Q52">
    <cfRule type="cellIs" dxfId="176" priority="17" operator="equal">
      <formula>0</formula>
    </cfRule>
  </conditionalFormatting>
  <conditionalFormatting sqref="A75">
    <cfRule type="expression" dxfId="175" priority="16">
      <formula>DAY(A75)&gt;7</formula>
    </cfRule>
  </conditionalFormatting>
  <conditionalFormatting sqref="A75">
    <cfRule type="cellIs" dxfId="174" priority="13" operator="equal">
      <formula>0</formula>
    </cfRule>
  </conditionalFormatting>
  <conditionalFormatting sqref="I75">
    <cfRule type="expression" dxfId="173" priority="8">
      <formula>DAY(I75)&gt;7</formula>
    </cfRule>
  </conditionalFormatting>
  <conditionalFormatting sqref="I75">
    <cfRule type="cellIs" dxfId="172" priority="5" operator="equal">
      <formula>0</formula>
    </cfRule>
  </conditionalFormatting>
  <conditionalFormatting sqref="Q75">
    <cfRule type="expression" dxfId="171" priority="4">
      <formula>DAY(Q75)&gt;7</formula>
    </cfRule>
  </conditionalFormatting>
  <conditionalFormatting sqref="Q75">
    <cfRule type="cellIs" dxfId="170" priority="1" operator="equal">
      <formula>0</formula>
    </cfRule>
  </conditionalFormatting>
  <dataValidations count="1">
    <dataValidation type="list" allowBlank="1" showInputMessage="1" showErrorMessage="1" sqref="Q88:W88 I88:O88 Q76:W76 A42:G42 I13:O13 A22:G22 Q65:W65 A10:G10 I7:O7 I76:O76 Q79:W79 I22:O22 A56:G56 A13:G13 I10:O10 I19:O19 Q19:W19 Q13:W13 Q7:W7 A7:G7 I16:O16 Q10:W10 Q16:W16 A45:G45 A36:G36 A19:G19 A16:G16 Q22:W22 A30:G30 I45:O45 A39:G39 I33:O33 Q33:W33 I30:O30 I39:O39 Q45:W45 Q36:W36 Q30:W30 I65:O65 Q39:W39 I36:O36 A68:G68 A59:G59 A33:G33 A53:G53 Q62:W62 A65:G65 I56:O56 I53:O53 I62:O62 A62:G62 I59:O59 Q53:W53 Q68:W68 Q59:W59 A79:G79 I42:O42 Q56:W56 I68:O68 A91:G91 Q85:W85 Q42:W42 A82:G82 A85:G85 A88:G88 A76:G76 I91:O91 I82:O82 I79:O79 Q82:W82 I85:O85 Q91:W91" xr:uid="{D413B5D8-7C19-4BB8-8AD4-388EE9A606E4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6" operator="containsText" id="{BE2B1A94-C80F-4D35-A702-8ED5E7D9A1A0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67" operator="containsText" id="{33BA25F4-E698-4C78-8F1A-C97F74898E50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I94:O94 A4:G5 I4:O5 Q4:W5 A27:G28 I27:O28 Q27:W28 A50:G51 I50:O51 Q50:W51 A73:G74 I73:O74 Q73:W74 A7:G24 B6:G6 I7:O24 J6:O6 Q7:W24 R6:W6 A30:G46 B29:G29 I30:O47 J29:O29 Q30:W47 R29:W29 A53:G70 B52:G52 I53:O70 J52:O52 Q53:W70 R52:W52 A76:G92 B75:G75 I76:O92 J75:O75 Q76:W92 R75:W75</xm:sqref>
        </x14:conditionalFormatting>
        <x14:conditionalFormatting xmlns:xm="http://schemas.microsoft.com/office/excel/2006/main">
          <x14:cfRule type="containsText" priority="63" operator="containsText" id="{08BC1754-2865-4CB0-A33B-D69AEED9357B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4" operator="containsText" id="{E87D7857-F30D-4A73-A7C7-8C64828D80EC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61" operator="containsText" id="{0ABC9784-0395-4361-B818-0776AF6FCE5B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2" operator="containsText" id="{7087B0EC-5BEC-4F56-9928-CA6B690F8EFA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59" operator="containsText" id="{05EB8043-3A9B-4A02-B711-E0953838945B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0" operator="containsText" id="{BCC2C69C-A19A-435D-8FC2-BA05376F2126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57" operator="containsText" id="{C46F80CD-7200-4149-96CE-23D309B5CF2D}">
            <xm:f>NOT(ISERROR(SEARCH($AP$7,A93)))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58" operator="containsText" id="{08D9B4E4-1608-4C95-99CE-4D2CF2590C0C}">
            <xm:f>NOT(ISERROR(SEARCH($AP$6,A93)))</xm:f>
            <xm:f>$AP$6</xm:f>
            <x14:dxf>
              <font>
                <b/>
                <i val="0"/>
                <color rgb="FFFF0000"/>
              </font>
            </x14:dxf>
          </x14:cfRule>
          <xm:sqref>A93:G93 I93:O93 Q93:W93</xm:sqref>
        </x14:conditionalFormatting>
        <x14:conditionalFormatting xmlns:xm="http://schemas.microsoft.com/office/excel/2006/main">
          <x14:cfRule type="containsText" priority="54" operator="containsText" id="{62AAE6FD-E22D-462B-8BAF-DA6B1C1F8A6E}">
            <xm:f>NOT(ISERROR(SEARCH($AN$7,A6)))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55" operator="containsText" id="{E37A6EB3-A5BD-4EB0-BF2F-2B2BD776ADC8}">
            <xm:f>NOT(ISERROR(SEARCH($AN$6,A6)))</xm:f>
            <xm:f>$AN$6</xm:f>
            <x14:dxf>
              <font>
                <b/>
                <i val="0"/>
                <color rgb="FFFF0000"/>
              </font>
            </x14:dxf>
          </x14:cfRule>
          <xm:sqref>A6</xm:sqref>
        </x14:conditionalFormatting>
        <x14:conditionalFormatting xmlns:xm="http://schemas.microsoft.com/office/excel/2006/main">
          <x14:cfRule type="containsText" priority="46" operator="containsText" id="{7BAF4F1A-2141-43B4-8106-29F9313FE995}">
            <xm:f>NOT(ISERROR(SEARCH($AN$7,I6)))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47" operator="containsText" id="{8B515BE2-0336-4D86-BF4B-DF5CC6C365CA}">
            <xm:f>NOT(ISERROR(SEARCH($AN$6,I6)))</xm:f>
            <xm:f>$AN$6</xm:f>
            <x14:dxf>
              <font>
                <b/>
                <i val="0"/>
                <color rgb="FFFF0000"/>
              </font>
            </x14:dxf>
          </x14:cfRule>
          <xm:sqref>I6</xm:sqref>
        </x14:conditionalFormatting>
        <x14:conditionalFormatting xmlns:xm="http://schemas.microsoft.com/office/excel/2006/main">
          <x14:cfRule type="containsText" priority="42" operator="containsText" id="{4776018D-FBC3-4586-8DFE-733F8CD3A2F2}">
            <xm:f>NOT(ISERROR(SEARCH($AN$7,Q6)))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43" operator="containsText" id="{A3B831BA-9F7E-4E89-A564-5F2DD876A420}">
            <xm:f>NOT(ISERROR(SEARCH($AN$6,Q6)))</xm:f>
            <xm:f>$AN$6</xm:f>
            <x14:dxf>
              <font>
                <b/>
                <i val="0"/>
                <color rgb="FFFF0000"/>
              </font>
            </x14:dxf>
          </x14:cfRule>
          <xm:sqref>Q6</xm:sqref>
        </x14:conditionalFormatting>
        <x14:conditionalFormatting xmlns:xm="http://schemas.microsoft.com/office/excel/2006/main">
          <x14:cfRule type="containsText" priority="38" operator="containsText" id="{80653A2B-48E3-41DF-A7B7-C44D1CCC6750}">
            <xm:f>NOT(ISERROR(SEARCH($AN$7,A29)))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9" operator="containsText" id="{23F2CA29-3F52-40BA-964F-DD7A1F184CA1}">
            <xm:f>NOT(ISERROR(SEARCH($AN$6,A29)))</xm:f>
            <xm:f>$AN$6</xm:f>
            <x14:dxf>
              <font>
                <b/>
                <i val="0"/>
                <color rgb="FFFF0000"/>
              </font>
            </x14:dxf>
          </x14:cfRule>
          <xm:sqref>A29</xm:sqref>
        </x14:conditionalFormatting>
        <x14:conditionalFormatting xmlns:xm="http://schemas.microsoft.com/office/excel/2006/main">
          <x14:cfRule type="containsText" priority="34" operator="containsText" id="{8986FB43-E1DD-441C-8389-F860A643042A}">
            <xm:f>NOT(ISERROR(SEARCH($AN$7,I29)))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5" operator="containsText" id="{8DBAE97E-DB26-4EEF-80F0-FD25118FA050}">
            <xm:f>NOT(ISERROR(SEARCH($AN$6,I29)))</xm:f>
            <xm:f>$AN$6</xm:f>
            <x14:dxf>
              <font>
                <b/>
                <i val="0"/>
                <color rgb="FFFF0000"/>
              </font>
            </x14:dxf>
          </x14:cfRule>
          <xm:sqref>I29</xm:sqref>
        </x14:conditionalFormatting>
        <x14:conditionalFormatting xmlns:xm="http://schemas.microsoft.com/office/excel/2006/main">
          <x14:cfRule type="containsText" priority="30" operator="containsText" id="{A971ECF5-0589-4DF6-8B1A-9355C3C68F4E}">
            <xm:f>NOT(ISERROR(SEARCH($AN$7,Q29)))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1" operator="containsText" id="{393CDB32-EDCA-4722-8FFC-EDE147195885}">
            <xm:f>NOT(ISERROR(SEARCH($AN$6,Q29)))</xm:f>
            <xm:f>$AN$6</xm:f>
            <x14:dxf>
              <font>
                <b/>
                <i val="0"/>
                <color rgb="FFFF0000"/>
              </font>
            </x14:dxf>
          </x14:cfRule>
          <xm:sqref>Q29</xm:sqref>
        </x14:conditionalFormatting>
        <x14:conditionalFormatting xmlns:xm="http://schemas.microsoft.com/office/excel/2006/main">
          <x14:cfRule type="containsText" priority="26" operator="containsText" id="{CF45E02D-B896-478E-B3D7-AC83BD86BBB2}">
            <xm:f>NOT(ISERROR(SEARCH($AN$7,A52)))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7" operator="containsText" id="{C1E3C9B9-2B2A-4BF5-B4C4-A2497D923A1F}">
            <xm:f>NOT(ISERROR(SEARCH($AN$6,A52)))</xm:f>
            <xm:f>$AN$6</xm:f>
            <x14:dxf>
              <font>
                <b/>
                <i val="0"/>
                <color rgb="FFFF0000"/>
              </font>
            </x14:dxf>
          </x14:cfRule>
          <xm:sqref>A52</xm:sqref>
        </x14:conditionalFormatting>
        <x14:conditionalFormatting xmlns:xm="http://schemas.microsoft.com/office/excel/2006/main">
          <x14:cfRule type="containsText" priority="22" operator="containsText" id="{EFD4072A-4C86-4729-AD49-A59C2768E52A}">
            <xm:f>NOT(ISERROR(SEARCH($AN$7,I52)))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3" operator="containsText" id="{E632C636-CEA9-432D-892F-50FD329BABB0}">
            <xm:f>NOT(ISERROR(SEARCH($AN$6,I52)))</xm:f>
            <xm:f>$AN$6</xm:f>
            <x14:dxf>
              <font>
                <b/>
                <i val="0"/>
                <color rgb="FFFF0000"/>
              </font>
            </x14:dxf>
          </x14:cfRule>
          <xm:sqref>I52</xm:sqref>
        </x14:conditionalFormatting>
        <x14:conditionalFormatting xmlns:xm="http://schemas.microsoft.com/office/excel/2006/main">
          <x14:cfRule type="containsText" priority="18" operator="containsText" id="{420444E8-D6D4-4264-B37B-4FD49B2791E6}">
            <xm:f>NOT(ISERROR(SEARCH($AN$7,Q52)))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9" operator="containsText" id="{1D118116-41EE-4842-9969-4E1ADFE1A760}">
            <xm:f>NOT(ISERROR(SEARCH($AN$6,Q52)))</xm:f>
            <xm:f>$AN$6</xm:f>
            <x14:dxf>
              <font>
                <b/>
                <i val="0"/>
                <color rgb="FFFF0000"/>
              </font>
            </x14:dxf>
          </x14:cfRule>
          <xm:sqref>Q52</xm:sqref>
        </x14:conditionalFormatting>
        <x14:conditionalFormatting xmlns:xm="http://schemas.microsoft.com/office/excel/2006/main">
          <x14:cfRule type="containsText" priority="14" operator="containsText" id="{0670C97D-EBDA-4860-B873-E452CC641558}">
            <xm:f>NOT(ISERROR(SEARCH($AN$7,A75)))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5" operator="containsText" id="{58AC8CA2-C783-4A67-B139-717FF1AC24D0}">
            <xm:f>NOT(ISERROR(SEARCH($AN$6,A75)))</xm:f>
            <xm:f>$AN$6</xm:f>
            <x14:dxf>
              <font>
                <b/>
                <i val="0"/>
                <color rgb="FFFF0000"/>
              </font>
            </x14:dxf>
          </x14:cfRule>
          <xm:sqref>A75</xm:sqref>
        </x14:conditionalFormatting>
        <x14:conditionalFormatting xmlns:xm="http://schemas.microsoft.com/office/excel/2006/main">
          <x14:cfRule type="containsText" priority="6" operator="containsText" id="{E86A9E2D-75B3-48B0-BB2B-477B327076F9}">
            <xm:f>NOT(ISERROR(SEARCH($AN$7,I75)))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7" operator="containsText" id="{FF57CD28-FEE9-4A14-B1BA-E7112E91BA03}">
            <xm:f>NOT(ISERROR(SEARCH($AN$6,I75)))</xm:f>
            <xm:f>$AN$6</xm:f>
            <x14:dxf>
              <font>
                <b/>
                <i val="0"/>
                <color rgb="FFFF0000"/>
              </font>
            </x14:dxf>
          </x14:cfRule>
          <xm:sqref>I75</xm:sqref>
        </x14:conditionalFormatting>
        <x14:conditionalFormatting xmlns:xm="http://schemas.microsoft.com/office/excel/2006/main">
          <x14:cfRule type="containsText" priority="2" operator="containsText" id="{7EE270B6-D996-4550-91F2-F8A504941CE5}">
            <xm:f>NOT(ISERROR(SEARCH($AN$7,Q75)))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28E4E80D-7956-4F0E-9625-0CD1F0C81C9E}">
            <xm:f>NOT(ISERROR(SEARCH($AN$6,Q75)))</xm:f>
            <xm:f>$AN$6</xm:f>
            <x14:dxf>
              <font>
                <b/>
                <i val="0"/>
                <color rgb="FFFF0000"/>
              </font>
            </x14:dxf>
          </x14:cfRule>
          <xm:sqref>Q75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ACE6-537E-4CE6-9D98-46A0C0EF6ECD}">
  <sheetPr>
    <tabColor theme="8" tint="0.59999389629810485"/>
    <pageSetUpPr fitToPage="1"/>
  </sheetPr>
  <dimension ref="A1:AT94"/>
  <sheetViews>
    <sheetView view="pageBreakPreview" zoomScale="85" zoomScaleNormal="85" zoomScaleSheetLayoutView="85" workbookViewId="0">
      <selection activeCell="B1" sqref="B1:D1"/>
    </sheetView>
  </sheetViews>
  <sheetFormatPr defaultRowHeight="13.5"/>
  <cols>
    <col min="1" max="7" width="5.125" style="23" customWidth="1"/>
    <col min="8" max="8" width="6.25" style="23" customWidth="1"/>
    <col min="9" max="15" width="5.125" style="23" customWidth="1"/>
    <col min="16" max="16" width="6.25" style="23" customWidth="1"/>
    <col min="17" max="23" width="5.125" style="23" customWidth="1"/>
    <col min="24" max="24" width="6.25" style="23" customWidth="1"/>
    <col min="25" max="25" width="4.625" style="23" customWidth="1"/>
    <col min="26" max="35" width="5" style="23" customWidth="1"/>
    <col min="36" max="36" width="7.5" style="23" bestFit="1" customWidth="1"/>
    <col min="37" max="37" width="14.5" style="23" customWidth="1"/>
    <col min="38" max="38" width="7" style="23" customWidth="1"/>
    <col min="39" max="44" width="5" style="23" customWidth="1"/>
    <col min="45" max="16384" width="9" style="23"/>
  </cols>
  <sheetData>
    <row r="1" spans="1:44" ht="25.5" customHeight="1">
      <c r="A1" s="21" t="s">
        <v>22</v>
      </c>
      <c r="B1" s="324"/>
      <c r="C1" s="324"/>
      <c r="D1" s="324"/>
      <c r="E1" s="325" t="s">
        <v>15</v>
      </c>
      <c r="F1" s="325"/>
      <c r="G1" s="325"/>
      <c r="H1" s="79"/>
      <c r="I1" s="22" t="s">
        <v>75</v>
      </c>
      <c r="K1" s="24"/>
      <c r="L1" s="25"/>
      <c r="M1" s="26" t="s">
        <v>18</v>
      </c>
      <c r="N1" s="27"/>
      <c r="O1" s="27"/>
      <c r="P1" s="27"/>
      <c r="Q1" s="28"/>
    </row>
    <row r="2" spans="1:44" ht="39.75" customHeight="1">
      <c r="A2" s="326" t="s">
        <v>90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</row>
    <row r="3" spans="1:44" ht="14.25">
      <c r="A3" s="30" t="s">
        <v>78</v>
      </c>
      <c r="G3" s="90" t="s">
        <v>79</v>
      </c>
      <c r="H3" s="91"/>
    </row>
    <row r="4" spans="1:44" ht="13.5" customHeight="1">
      <c r="A4" s="198" t="str">
        <f>IF(AND($B$1&lt;&gt;"",$H$1&lt;&gt;""),MONTH(DATE($B$1,$H$1,1)),"")</f>
        <v/>
      </c>
      <c r="B4" s="328" t="s">
        <v>16</v>
      </c>
      <c r="C4" s="328"/>
      <c r="D4" s="199"/>
      <c r="E4" s="200" t="str">
        <f>IF($B$1="","",(DATE($B$1,$A$4,1)-DAY(DATE($B$1,$A$4,1))+1))</f>
        <v/>
      </c>
      <c r="F4" s="201" t="s">
        <v>76</v>
      </c>
      <c r="G4" s="202" t="str">
        <f>IF($B$1="","",EOMONTH(DATE($B$1,A4,1),0))</f>
        <v/>
      </c>
      <c r="H4" s="329" t="s">
        <v>0</v>
      </c>
      <c r="I4" s="209" t="str">
        <f>IF(AND($B$1&lt;&gt;"",$H$1&lt;&gt;""),MONTH(DATE($B$1,$H$1+1,1)),"")</f>
        <v/>
      </c>
      <c r="J4" s="328" t="s">
        <v>16</v>
      </c>
      <c r="K4" s="328"/>
      <c r="L4" s="210"/>
      <c r="M4" s="200" t="str">
        <f>IF($B$1="","",(DATE($B$1,$I$4,1)-DAY(DATE($B$1,$I$4,1))+1))</f>
        <v/>
      </c>
      <c r="N4" s="201" t="s">
        <v>76</v>
      </c>
      <c r="O4" s="202" t="str">
        <f>IF($B$1="","",EOMONTH(DATE($B$1,I4,1),0))</f>
        <v/>
      </c>
      <c r="P4" s="329" t="s">
        <v>0</v>
      </c>
      <c r="Q4" s="209" t="str">
        <f>IF(AND($B$1&lt;&gt;"",$H$1&lt;&gt;""),MONTH(DATE($B$1,$H$1+2,1)),"")</f>
        <v/>
      </c>
      <c r="R4" s="328" t="s">
        <v>16</v>
      </c>
      <c r="S4" s="328"/>
      <c r="T4" s="210"/>
      <c r="U4" s="200" t="str">
        <f>IF($B$1="","",(DATE($B$1,$Q$4,1)-DAY(DATE($B$1,$Q$4,1))+1))</f>
        <v/>
      </c>
      <c r="V4" s="201" t="s">
        <v>76</v>
      </c>
      <c r="W4" s="202" t="str">
        <f>IF($B$1="","",EOMONTH(DATE($B$1,Q4,1),0))</f>
        <v/>
      </c>
      <c r="X4" s="331" t="s">
        <v>0</v>
      </c>
      <c r="Z4" s="219" t="s">
        <v>1</v>
      </c>
      <c r="AA4" s="217"/>
      <c r="AB4" s="217"/>
      <c r="AC4" s="220"/>
      <c r="AD4" s="217"/>
      <c r="AE4" s="220"/>
      <c r="AF4" s="217"/>
      <c r="AG4" s="221"/>
      <c r="AH4" s="216"/>
      <c r="AI4" s="216"/>
      <c r="AJ4" s="216"/>
      <c r="AK4" s="218"/>
    </row>
    <row r="5" spans="1:44">
      <c r="A5" s="203" t="s">
        <v>19</v>
      </c>
      <c r="B5" s="204" t="s">
        <v>20</v>
      </c>
      <c r="C5" s="204" t="s">
        <v>21</v>
      </c>
      <c r="D5" s="205" t="s">
        <v>2</v>
      </c>
      <c r="E5" s="204" t="s">
        <v>3</v>
      </c>
      <c r="F5" s="206" t="s">
        <v>4</v>
      </c>
      <c r="G5" s="205" t="s">
        <v>5</v>
      </c>
      <c r="H5" s="330"/>
      <c r="I5" s="211" t="s">
        <v>19</v>
      </c>
      <c r="J5" s="212" t="s">
        <v>20</v>
      </c>
      <c r="K5" s="212" t="s">
        <v>21</v>
      </c>
      <c r="L5" s="212" t="s">
        <v>2</v>
      </c>
      <c r="M5" s="212" t="s">
        <v>3</v>
      </c>
      <c r="N5" s="212" t="s">
        <v>4</v>
      </c>
      <c r="O5" s="206" t="s">
        <v>5</v>
      </c>
      <c r="P5" s="330"/>
      <c r="Q5" s="211" t="s">
        <v>19</v>
      </c>
      <c r="R5" s="212" t="s">
        <v>20</v>
      </c>
      <c r="S5" s="212" t="s">
        <v>21</v>
      </c>
      <c r="T5" s="212" t="s">
        <v>2</v>
      </c>
      <c r="U5" s="212" t="s">
        <v>3</v>
      </c>
      <c r="V5" s="212" t="s">
        <v>4</v>
      </c>
      <c r="W5" s="213" t="s">
        <v>5</v>
      </c>
      <c r="X5" s="332"/>
      <c r="Z5" s="222" t="s">
        <v>6</v>
      </c>
      <c r="AA5" s="223"/>
      <c r="AB5" s="222" t="s">
        <v>7</v>
      </c>
      <c r="AC5" s="223"/>
      <c r="AD5" s="222" t="s">
        <v>8</v>
      </c>
      <c r="AE5" s="223"/>
      <c r="AF5" s="222" t="s">
        <v>9</v>
      </c>
      <c r="AG5" s="223"/>
      <c r="AH5" s="222" t="s">
        <v>10</v>
      </c>
      <c r="AI5" s="223"/>
      <c r="AJ5" s="224"/>
      <c r="AK5" s="225" t="s">
        <v>87</v>
      </c>
      <c r="AN5" s="165"/>
    </row>
    <row r="6" spans="1:44" s="166" customFormat="1" ht="17.25" customHeight="1">
      <c r="A6" s="207" t="str">
        <f>IF($B$1="","",DATE($B$1,$H$1,1)-WEEKDAY(DATE($B$1,$H$1,1))+1)</f>
        <v/>
      </c>
      <c r="B6" s="208" t="str">
        <f>IF($B$1="","",A6+1)</f>
        <v/>
      </c>
      <c r="C6" s="208" t="str">
        <f>IF($B$1="","",B6+1)</f>
        <v/>
      </c>
      <c r="D6" s="208" t="str">
        <f t="shared" ref="D6:G6" si="0">IF($B$1="","",C6+1)</f>
        <v/>
      </c>
      <c r="E6" s="208" t="str">
        <f t="shared" si="0"/>
        <v/>
      </c>
      <c r="F6" s="208" t="str">
        <f t="shared" si="0"/>
        <v/>
      </c>
      <c r="G6" s="208" t="str">
        <f t="shared" si="0"/>
        <v/>
      </c>
      <c r="H6" s="351">
        <f>SUM(A8:G8)</f>
        <v>0</v>
      </c>
      <c r="I6" s="207" t="str">
        <f>IF($B$1="","",DATE($B$1,$H$1+1,1)-WEEKDAY(DATE($B$1,$H$1+1,1))+1)</f>
        <v/>
      </c>
      <c r="J6" s="208" t="str">
        <f>IF($B$1="","",I6+1)</f>
        <v/>
      </c>
      <c r="K6" s="208" t="str">
        <f t="shared" ref="K6:O6" si="1">IF($B$1="","",J6+1)</f>
        <v/>
      </c>
      <c r="L6" s="208" t="str">
        <f t="shared" si="1"/>
        <v/>
      </c>
      <c r="M6" s="208" t="str">
        <f t="shared" si="1"/>
        <v/>
      </c>
      <c r="N6" s="208" t="str">
        <f t="shared" si="1"/>
        <v/>
      </c>
      <c r="O6" s="208" t="str">
        <f t="shared" si="1"/>
        <v/>
      </c>
      <c r="P6" s="351">
        <f>SUM(I8:O8)</f>
        <v>0</v>
      </c>
      <c r="Q6" s="207" t="str">
        <f>IF($B$1="","",DATE($B$1,$H$1+2,1)-WEEKDAY(DATE($B$1,$H$1+2,1))+1)</f>
        <v/>
      </c>
      <c r="R6" s="208" t="str">
        <f>IF($B$1="","",Q6+1)</f>
        <v/>
      </c>
      <c r="S6" s="208" t="str">
        <f t="shared" ref="S6:W6" si="2">IF($B$1="","",R6+1)</f>
        <v/>
      </c>
      <c r="T6" s="208" t="str">
        <f t="shared" si="2"/>
        <v/>
      </c>
      <c r="U6" s="208" t="str">
        <f t="shared" si="2"/>
        <v/>
      </c>
      <c r="V6" s="208" t="str">
        <f t="shared" si="2"/>
        <v/>
      </c>
      <c r="W6" s="208" t="str">
        <f t="shared" si="2"/>
        <v/>
      </c>
      <c r="X6" s="351">
        <f>SUM(Q8:W8)</f>
        <v>0</v>
      </c>
      <c r="Z6" s="353" t="str">
        <f>$A$4</f>
        <v/>
      </c>
      <c r="AA6" s="354"/>
      <c r="AB6" s="359" t="str">
        <f>IF($B$1="","",DAY(EOMONTH(DATE($B$1,A4,1),0)))</f>
        <v/>
      </c>
      <c r="AC6" s="360"/>
      <c r="AD6" s="365">
        <f>COUNTIF(A6:G23,"○")</f>
        <v>0</v>
      </c>
      <c r="AE6" s="366"/>
      <c r="AF6" s="333" t="str">
        <f>IF($B$1="","",AB6-+AD6)</f>
        <v/>
      </c>
      <c r="AG6" s="334"/>
      <c r="AH6" s="339">
        <f>$H$24</f>
        <v>0</v>
      </c>
      <c r="AI6" s="340"/>
      <c r="AJ6" s="341"/>
      <c r="AK6" s="348">
        <f>IF($AB6=28,"176:00",IF($AB6=29,"182:17",IF($AB6=30,"188:34",IF($AB6=31,"194:51"))))*24</f>
        <v>0</v>
      </c>
      <c r="AN6" s="165" t="s">
        <v>13</v>
      </c>
      <c r="AO6" s="167" t="s">
        <v>77</v>
      </c>
    </row>
    <row r="7" spans="1:44" ht="11.25" customHeight="1">
      <c r="A7" s="8"/>
      <c r="B7" s="8"/>
      <c r="C7" s="8"/>
      <c r="D7" s="8"/>
      <c r="E7" s="8"/>
      <c r="F7" s="8"/>
      <c r="G7" s="8"/>
      <c r="H7" s="351"/>
      <c r="I7" s="8"/>
      <c r="J7" s="8"/>
      <c r="K7" s="8"/>
      <c r="L7" s="8"/>
      <c r="M7" s="8"/>
      <c r="N7" s="8"/>
      <c r="O7" s="8"/>
      <c r="P7" s="351"/>
      <c r="Q7" s="8"/>
      <c r="R7" s="8"/>
      <c r="S7" s="8"/>
      <c r="T7" s="8"/>
      <c r="U7" s="8"/>
      <c r="V7" s="8"/>
      <c r="W7" s="8"/>
      <c r="X7" s="351"/>
      <c r="Z7" s="355"/>
      <c r="AA7" s="356"/>
      <c r="AB7" s="361"/>
      <c r="AC7" s="362"/>
      <c r="AD7" s="367"/>
      <c r="AE7" s="368"/>
      <c r="AF7" s="335"/>
      <c r="AG7" s="336"/>
      <c r="AH7" s="342"/>
      <c r="AI7" s="343"/>
      <c r="AJ7" s="344"/>
      <c r="AK7" s="349"/>
      <c r="AN7" s="167" t="s">
        <v>14</v>
      </c>
    </row>
    <row r="8" spans="1:44" ht="11.25" customHeight="1">
      <c r="A8" s="7"/>
      <c r="B8" s="7"/>
      <c r="C8" s="7"/>
      <c r="D8" s="7"/>
      <c r="E8" s="7"/>
      <c r="F8" s="7"/>
      <c r="G8" s="7"/>
      <c r="H8" s="352"/>
      <c r="I8" s="7"/>
      <c r="J8" s="7"/>
      <c r="K8" s="7"/>
      <c r="L8" s="7"/>
      <c r="M8" s="7"/>
      <c r="N8" s="7"/>
      <c r="O8" s="7"/>
      <c r="P8" s="352"/>
      <c r="Q8" s="7"/>
      <c r="R8" s="7"/>
      <c r="S8" s="7"/>
      <c r="T8" s="7"/>
      <c r="U8" s="7"/>
      <c r="V8" s="7"/>
      <c r="W8" s="7"/>
      <c r="X8" s="352"/>
      <c r="Z8" s="357"/>
      <c r="AA8" s="358"/>
      <c r="AB8" s="363"/>
      <c r="AC8" s="364"/>
      <c r="AD8" s="369"/>
      <c r="AE8" s="370"/>
      <c r="AF8" s="337"/>
      <c r="AG8" s="338"/>
      <c r="AH8" s="345"/>
      <c r="AI8" s="346"/>
      <c r="AJ8" s="347"/>
      <c r="AK8" s="350"/>
    </row>
    <row r="9" spans="1:44" s="166" customFormat="1" ht="17.25" customHeight="1">
      <c r="A9" s="207" t="str">
        <f>IF($B$1="","",A6+7)</f>
        <v/>
      </c>
      <c r="B9" s="207" t="str">
        <f t="shared" ref="B9:G9" si="3">IF($B$1="","",B6+7)</f>
        <v/>
      </c>
      <c r="C9" s="207" t="str">
        <f t="shared" si="3"/>
        <v/>
      </c>
      <c r="D9" s="207" t="str">
        <f t="shared" si="3"/>
        <v/>
      </c>
      <c r="E9" s="207" t="str">
        <f t="shared" si="3"/>
        <v/>
      </c>
      <c r="F9" s="207" t="str">
        <f>IF($B$1="","",F6+7)</f>
        <v/>
      </c>
      <c r="G9" s="207" t="str">
        <f t="shared" si="3"/>
        <v/>
      </c>
      <c r="H9" s="351">
        <f>SUM(A11:G11)</f>
        <v>0</v>
      </c>
      <c r="I9" s="207" t="str">
        <f>IF($B$1="","",I6+7)</f>
        <v/>
      </c>
      <c r="J9" s="207" t="str">
        <f t="shared" ref="J9:O9" si="4">IF($B$1="","",J6+7)</f>
        <v/>
      </c>
      <c r="K9" s="207" t="str">
        <f t="shared" si="4"/>
        <v/>
      </c>
      <c r="L9" s="207" t="str">
        <f t="shared" si="4"/>
        <v/>
      </c>
      <c r="M9" s="207" t="str">
        <f t="shared" si="4"/>
        <v/>
      </c>
      <c r="N9" s="207" t="str">
        <f t="shared" si="4"/>
        <v/>
      </c>
      <c r="O9" s="207" t="str">
        <f t="shared" si="4"/>
        <v/>
      </c>
      <c r="P9" s="351">
        <f>SUM(I11:O11)</f>
        <v>0</v>
      </c>
      <c r="Q9" s="207" t="str">
        <f>IF($B$1="","",Q6+7)</f>
        <v/>
      </c>
      <c r="R9" s="207" t="str">
        <f t="shared" ref="R9:W9" si="5">IF($B$1="","",R6+7)</f>
        <v/>
      </c>
      <c r="S9" s="207" t="str">
        <f t="shared" si="5"/>
        <v/>
      </c>
      <c r="T9" s="207" t="str">
        <f t="shared" si="5"/>
        <v/>
      </c>
      <c r="U9" s="207" t="str">
        <f t="shared" si="5"/>
        <v/>
      </c>
      <c r="V9" s="207" t="str">
        <f t="shared" si="5"/>
        <v/>
      </c>
      <c r="W9" s="207" t="str">
        <f t="shared" si="5"/>
        <v/>
      </c>
      <c r="X9" s="351">
        <f>SUM(Q11:W11)</f>
        <v>0</v>
      </c>
      <c r="Z9" s="353" t="str">
        <f>$I$4</f>
        <v/>
      </c>
      <c r="AA9" s="354"/>
      <c r="AB9" s="359" t="str">
        <f>IF($B$1="","",DAY(EOMONTH(DATE($B$1,I4,1),0)))</f>
        <v/>
      </c>
      <c r="AC9" s="360"/>
      <c r="AD9" s="365">
        <f>COUNTIF(I6:O23,"○")</f>
        <v>0</v>
      </c>
      <c r="AE9" s="366"/>
      <c r="AF9" s="333" t="str">
        <f>IF($B$1="","",AB9-+AD9)</f>
        <v/>
      </c>
      <c r="AG9" s="334"/>
      <c r="AH9" s="339">
        <f>$P$24</f>
        <v>0</v>
      </c>
      <c r="AI9" s="340"/>
      <c r="AJ9" s="341"/>
      <c r="AK9" s="348">
        <f>IF($AB9=28,"176:00",IF($AB9=29,"182:17",IF($AB9=30,"188:34",IF($AB9=31,"194:51"))))*24</f>
        <v>0</v>
      </c>
    </row>
    <row r="10" spans="1:44" ht="11.25" customHeight="1">
      <c r="A10" s="8"/>
      <c r="B10" s="8"/>
      <c r="C10" s="8"/>
      <c r="D10" s="8"/>
      <c r="E10" s="8"/>
      <c r="F10" s="8"/>
      <c r="G10" s="8"/>
      <c r="H10" s="351"/>
      <c r="I10" s="8"/>
      <c r="J10" s="8"/>
      <c r="K10" s="8"/>
      <c r="L10" s="8"/>
      <c r="M10" s="8"/>
      <c r="N10" s="8"/>
      <c r="O10" s="8"/>
      <c r="P10" s="351"/>
      <c r="Q10" s="8"/>
      <c r="R10" s="8"/>
      <c r="S10" s="8"/>
      <c r="T10" s="8"/>
      <c r="U10" s="8"/>
      <c r="V10" s="8"/>
      <c r="W10" s="8"/>
      <c r="X10" s="351"/>
      <c r="Z10" s="355"/>
      <c r="AA10" s="356"/>
      <c r="AB10" s="361"/>
      <c r="AC10" s="362"/>
      <c r="AD10" s="367"/>
      <c r="AE10" s="368"/>
      <c r="AF10" s="335"/>
      <c r="AG10" s="336"/>
      <c r="AH10" s="342"/>
      <c r="AI10" s="343"/>
      <c r="AJ10" s="344"/>
      <c r="AK10" s="349"/>
    </row>
    <row r="11" spans="1:44" ht="11.25" customHeight="1">
      <c r="A11" s="7"/>
      <c r="B11" s="7"/>
      <c r="C11" s="7"/>
      <c r="D11" s="7"/>
      <c r="E11" s="7"/>
      <c r="F11" s="7"/>
      <c r="G11" s="7"/>
      <c r="H11" s="352"/>
      <c r="I11" s="7"/>
      <c r="J11" s="7"/>
      <c r="K11" s="7"/>
      <c r="L11" s="7"/>
      <c r="M11" s="7"/>
      <c r="N11" s="7"/>
      <c r="O11" s="7"/>
      <c r="P11" s="352"/>
      <c r="Q11" s="7"/>
      <c r="R11" s="7"/>
      <c r="S11" s="7"/>
      <c r="T11" s="7"/>
      <c r="U11" s="7"/>
      <c r="V11" s="7"/>
      <c r="W11" s="7"/>
      <c r="X11" s="352"/>
      <c r="Z11" s="357"/>
      <c r="AA11" s="358"/>
      <c r="AB11" s="363"/>
      <c r="AC11" s="364"/>
      <c r="AD11" s="369"/>
      <c r="AE11" s="370"/>
      <c r="AF11" s="337"/>
      <c r="AG11" s="338"/>
      <c r="AH11" s="345"/>
      <c r="AI11" s="346"/>
      <c r="AJ11" s="347"/>
      <c r="AK11" s="350"/>
    </row>
    <row r="12" spans="1:44" s="166" customFormat="1" ht="17.25" customHeight="1">
      <c r="A12" s="207" t="str">
        <f>IF($B$1="","",A9+7)</f>
        <v/>
      </c>
      <c r="B12" s="207" t="str">
        <f t="shared" ref="B12:G12" si="6">IF($B$1="","",B9+7)</f>
        <v/>
      </c>
      <c r="C12" s="207" t="str">
        <f t="shared" si="6"/>
        <v/>
      </c>
      <c r="D12" s="207" t="str">
        <f t="shared" si="6"/>
        <v/>
      </c>
      <c r="E12" s="207" t="str">
        <f t="shared" si="6"/>
        <v/>
      </c>
      <c r="F12" s="207" t="str">
        <f t="shared" si="6"/>
        <v/>
      </c>
      <c r="G12" s="207" t="str">
        <f t="shared" si="6"/>
        <v/>
      </c>
      <c r="H12" s="351">
        <f>SUM(A14:G14)</f>
        <v>0</v>
      </c>
      <c r="I12" s="207" t="str">
        <f>IF($B$1="","",I9+7)</f>
        <v/>
      </c>
      <c r="J12" s="207" t="str">
        <f t="shared" ref="J12:O12" si="7">IF($B$1="","",J9+7)</f>
        <v/>
      </c>
      <c r="K12" s="207" t="str">
        <f t="shared" si="7"/>
        <v/>
      </c>
      <c r="L12" s="207" t="str">
        <f t="shared" si="7"/>
        <v/>
      </c>
      <c r="M12" s="207" t="str">
        <f t="shared" si="7"/>
        <v/>
      </c>
      <c r="N12" s="207" t="str">
        <f t="shared" si="7"/>
        <v/>
      </c>
      <c r="O12" s="207" t="str">
        <f t="shared" si="7"/>
        <v/>
      </c>
      <c r="P12" s="351">
        <f>SUM(I14:O14)</f>
        <v>0</v>
      </c>
      <c r="Q12" s="207" t="str">
        <f>IF($B$1="","",Q9+7)</f>
        <v/>
      </c>
      <c r="R12" s="207" t="str">
        <f t="shared" ref="R12:W12" si="8">IF($B$1="","",R9+7)</f>
        <v/>
      </c>
      <c r="S12" s="207" t="str">
        <f t="shared" si="8"/>
        <v/>
      </c>
      <c r="T12" s="207" t="str">
        <f t="shared" si="8"/>
        <v/>
      </c>
      <c r="U12" s="207" t="str">
        <f t="shared" si="8"/>
        <v/>
      </c>
      <c r="V12" s="207" t="str">
        <f t="shared" si="8"/>
        <v/>
      </c>
      <c r="W12" s="207" t="str">
        <f t="shared" si="8"/>
        <v/>
      </c>
      <c r="X12" s="351">
        <f>SUM(Q14:W14)</f>
        <v>0</v>
      </c>
      <c r="Z12" s="353" t="str">
        <f>$Q$4</f>
        <v/>
      </c>
      <c r="AA12" s="354"/>
      <c r="AB12" s="359" t="str">
        <f>IF($B$1="","",DAY(EOMONTH(DATE($B$1,Q4,1),0)))</f>
        <v/>
      </c>
      <c r="AC12" s="360"/>
      <c r="AD12" s="365">
        <f>COUNTIF(Q6:W23,"○")</f>
        <v>0</v>
      </c>
      <c r="AE12" s="366"/>
      <c r="AF12" s="333" t="str">
        <f>IF($B$1="","",AB12-+AD12)</f>
        <v/>
      </c>
      <c r="AG12" s="334"/>
      <c r="AH12" s="339">
        <f>$X$24</f>
        <v>0</v>
      </c>
      <c r="AI12" s="340"/>
      <c r="AJ12" s="341"/>
      <c r="AK12" s="348">
        <f>IF($AB12=28,"176:00",IF($AB12=29,"182:17",IF($AB12=30,"188:34",IF($AB12=31,"194:51"))))*24</f>
        <v>0</v>
      </c>
    </row>
    <row r="13" spans="1:44" ht="11.25" customHeight="1">
      <c r="A13" s="8"/>
      <c r="B13" s="8"/>
      <c r="C13" s="8"/>
      <c r="D13" s="8"/>
      <c r="E13" s="8"/>
      <c r="F13" s="8"/>
      <c r="G13" s="8"/>
      <c r="H13" s="351"/>
      <c r="I13" s="8"/>
      <c r="J13" s="8"/>
      <c r="K13" s="8"/>
      <c r="L13" s="8"/>
      <c r="M13" s="8"/>
      <c r="N13" s="8"/>
      <c r="O13" s="8"/>
      <c r="P13" s="351"/>
      <c r="Q13" s="8"/>
      <c r="R13" s="8"/>
      <c r="S13" s="8"/>
      <c r="T13" s="8"/>
      <c r="U13" s="8"/>
      <c r="V13" s="8"/>
      <c r="W13" s="8"/>
      <c r="X13" s="351"/>
      <c r="Z13" s="355"/>
      <c r="AA13" s="356"/>
      <c r="AB13" s="361"/>
      <c r="AC13" s="362"/>
      <c r="AD13" s="367"/>
      <c r="AE13" s="368"/>
      <c r="AF13" s="335"/>
      <c r="AG13" s="336"/>
      <c r="AH13" s="342"/>
      <c r="AI13" s="343"/>
      <c r="AJ13" s="344"/>
      <c r="AK13" s="349"/>
    </row>
    <row r="14" spans="1:44" ht="11.25" customHeight="1">
      <c r="A14" s="7"/>
      <c r="B14" s="7"/>
      <c r="C14" s="7"/>
      <c r="D14" s="7"/>
      <c r="E14" s="7"/>
      <c r="F14" s="7"/>
      <c r="G14" s="7"/>
      <c r="H14" s="352"/>
      <c r="I14" s="7"/>
      <c r="J14" s="7"/>
      <c r="K14" s="7"/>
      <c r="L14" s="7"/>
      <c r="M14" s="7"/>
      <c r="N14" s="7"/>
      <c r="O14" s="7"/>
      <c r="P14" s="352"/>
      <c r="Q14" s="7"/>
      <c r="R14" s="7"/>
      <c r="S14" s="7"/>
      <c r="T14" s="7"/>
      <c r="U14" s="7"/>
      <c r="V14" s="7"/>
      <c r="W14" s="7"/>
      <c r="X14" s="352"/>
      <c r="Z14" s="357"/>
      <c r="AA14" s="358"/>
      <c r="AB14" s="363"/>
      <c r="AC14" s="364"/>
      <c r="AD14" s="369"/>
      <c r="AE14" s="370"/>
      <c r="AF14" s="337"/>
      <c r="AG14" s="338"/>
      <c r="AH14" s="345"/>
      <c r="AI14" s="346"/>
      <c r="AJ14" s="347"/>
      <c r="AK14" s="350"/>
    </row>
    <row r="15" spans="1:44" s="166" customFormat="1" ht="17.25" customHeight="1">
      <c r="A15" s="207" t="str">
        <f>IF($B$1="","",A12+7)</f>
        <v/>
      </c>
      <c r="B15" s="207" t="str">
        <f t="shared" ref="B15:G15" si="9">IF($B$1="","",B12+7)</f>
        <v/>
      </c>
      <c r="C15" s="207" t="str">
        <f t="shared" si="9"/>
        <v/>
      </c>
      <c r="D15" s="207" t="str">
        <f t="shared" si="9"/>
        <v/>
      </c>
      <c r="E15" s="207" t="str">
        <f t="shared" si="9"/>
        <v/>
      </c>
      <c r="F15" s="207" t="str">
        <f t="shared" si="9"/>
        <v/>
      </c>
      <c r="G15" s="207" t="str">
        <f t="shared" si="9"/>
        <v/>
      </c>
      <c r="H15" s="351">
        <f>SUM(A17:G17)</f>
        <v>0</v>
      </c>
      <c r="I15" s="207" t="str">
        <f>IF($B$1="","",I12+7)</f>
        <v/>
      </c>
      <c r="J15" s="207" t="str">
        <f t="shared" ref="J15:O15" si="10">IF($B$1="","",J12+7)</f>
        <v/>
      </c>
      <c r="K15" s="207" t="str">
        <f t="shared" si="10"/>
        <v/>
      </c>
      <c r="L15" s="207" t="str">
        <f t="shared" si="10"/>
        <v/>
      </c>
      <c r="M15" s="207" t="str">
        <f t="shared" si="10"/>
        <v/>
      </c>
      <c r="N15" s="207" t="str">
        <f t="shared" si="10"/>
        <v/>
      </c>
      <c r="O15" s="207" t="str">
        <f t="shared" si="10"/>
        <v/>
      </c>
      <c r="P15" s="351">
        <f>SUM(I17:O17)</f>
        <v>0</v>
      </c>
      <c r="Q15" s="207" t="str">
        <f>IF($B$1="","",Q12+7)</f>
        <v/>
      </c>
      <c r="R15" s="207" t="str">
        <f t="shared" ref="R15:W15" si="11">IF($B$1="","",R12+7)</f>
        <v/>
      </c>
      <c r="S15" s="207" t="str">
        <f t="shared" si="11"/>
        <v/>
      </c>
      <c r="T15" s="207" t="str">
        <f t="shared" si="11"/>
        <v/>
      </c>
      <c r="U15" s="207" t="str">
        <f t="shared" si="11"/>
        <v/>
      </c>
      <c r="V15" s="207" t="str">
        <f t="shared" si="11"/>
        <v/>
      </c>
      <c r="W15" s="207" t="str">
        <f t="shared" si="11"/>
        <v/>
      </c>
      <c r="X15" s="351">
        <f>SUM(Q17:W17)</f>
        <v>0</v>
      </c>
      <c r="Z15" s="353" t="str">
        <f>$A$27</f>
        <v/>
      </c>
      <c r="AA15" s="354"/>
      <c r="AB15" s="359" t="str">
        <f>IF($B$1="","",DAY(EOMONTH(DATE($B$1,A27,1),0)))</f>
        <v/>
      </c>
      <c r="AC15" s="360"/>
      <c r="AD15" s="365">
        <f>COUNTIF(A29:G46,"○")</f>
        <v>0</v>
      </c>
      <c r="AE15" s="366"/>
      <c r="AF15" s="333" t="str">
        <f>IF($B$1="","",AB15-+AD15)</f>
        <v/>
      </c>
      <c r="AG15" s="334"/>
      <c r="AH15" s="339">
        <f>$H$47</f>
        <v>0</v>
      </c>
      <c r="AI15" s="340"/>
      <c r="AJ15" s="341"/>
      <c r="AK15" s="348">
        <f>IF($AB15=28,"176:00",IF($AB15=29,"182:17",IF($AB15=30,"188:34",IF($AB15=31,"194:51"))))*24</f>
        <v>0</v>
      </c>
      <c r="AL15" s="168"/>
      <c r="AM15" s="169"/>
      <c r="AN15" s="163"/>
      <c r="AO15" s="170"/>
      <c r="AP15" s="170"/>
      <c r="AQ15" s="170"/>
      <c r="AR15" s="170"/>
    </row>
    <row r="16" spans="1:44" ht="11.25" customHeight="1">
      <c r="A16" s="8"/>
      <c r="B16" s="8"/>
      <c r="C16" s="8"/>
      <c r="D16" s="8"/>
      <c r="E16" s="8"/>
      <c r="F16" s="8"/>
      <c r="G16" s="8"/>
      <c r="H16" s="351"/>
      <c r="I16" s="8"/>
      <c r="J16" s="8"/>
      <c r="K16" s="8"/>
      <c r="L16" s="8"/>
      <c r="M16" s="8"/>
      <c r="N16" s="8"/>
      <c r="O16" s="8"/>
      <c r="P16" s="351"/>
      <c r="Q16" s="8"/>
      <c r="R16" s="8"/>
      <c r="S16" s="8"/>
      <c r="T16" s="8"/>
      <c r="U16" s="8"/>
      <c r="V16" s="8"/>
      <c r="W16" s="8"/>
      <c r="X16" s="351"/>
      <c r="Z16" s="355"/>
      <c r="AA16" s="356"/>
      <c r="AB16" s="361"/>
      <c r="AC16" s="362"/>
      <c r="AD16" s="367"/>
      <c r="AE16" s="368"/>
      <c r="AF16" s="335"/>
      <c r="AG16" s="336"/>
      <c r="AH16" s="342"/>
      <c r="AI16" s="343"/>
      <c r="AJ16" s="344"/>
      <c r="AK16" s="349"/>
    </row>
    <row r="17" spans="1:46" ht="11.25" customHeight="1">
      <c r="A17" s="7"/>
      <c r="B17" s="7"/>
      <c r="C17" s="7"/>
      <c r="D17" s="7"/>
      <c r="E17" s="7"/>
      <c r="F17" s="7"/>
      <c r="G17" s="7"/>
      <c r="H17" s="352"/>
      <c r="I17" s="7"/>
      <c r="J17" s="7"/>
      <c r="K17" s="7"/>
      <c r="L17" s="7"/>
      <c r="M17" s="7"/>
      <c r="N17" s="7"/>
      <c r="O17" s="7"/>
      <c r="P17" s="352"/>
      <c r="Q17" s="7"/>
      <c r="R17" s="7"/>
      <c r="S17" s="7"/>
      <c r="T17" s="7"/>
      <c r="U17" s="7"/>
      <c r="V17" s="7"/>
      <c r="W17" s="7"/>
      <c r="X17" s="352"/>
      <c r="Z17" s="357"/>
      <c r="AA17" s="358"/>
      <c r="AB17" s="363"/>
      <c r="AC17" s="364"/>
      <c r="AD17" s="369"/>
      <c r="AE17" s="370"/>
      <c r="AF17" s="337"/>
      <c r="AG17" s="338"/>
      <c r="AH17" s="345"/>
      <c r="AI17" s="346"/>
      <c r="AJ17" s="347"/>
      <c r="AK17" s="350"/>
      <c r="AL17" s="171"/>
      <c r="AM17" s="172"/>
      <c r="AN17" s="371"/>
      <c r="AO17" s="371"/>
      <c r="AP17" s="372"/>
      <c r="AQ17" s="372"/>
      <c r="AR17" s="372"/>
    </row>
    <row r="18" spans="1:46" s="166" customFormat="1" ht="17.25" customHeight="1">
      <c r="A18" s="207" t="str">
        <f>IF($B$1="","",A15+7)</f>
        <v/>
      </c>
      <c r="B18" s="207" t="str">
        <f t="shared" ref="B18:G18" si="12">IF($B$1="","",B15+7)</f>
        <v/>
      </c>
      <c r="C18" s="207" t="str">
        <f t="shared" si="12"/>
        <v/>
      </c>
      <c r="D18" s="207" t="str">
        <f t="shared" si="12"/>
        <v/>
      </c>
      <c r="E18" s="207" t="str">
        <f t="shared" si="12"/>
        <v/>
      </c>
      <c r="F18" s="207" t="str">
        <f t="shared" si="12"/>
        <v/>
      </c>
      <c r="G18" s="207" t="str">
        <f t="shared" si="12"/>
        <v/>
      </c>
      <c r="H18" s="351">
        <f>SUM(A20:G20)</f>
        <v>0</v>
      </c>
      <c r="I18" s="207" t="str">
        <f>IF($B$1="","",I15+7)</f>
        <v/>
      </c>
      <c r="J18" s="207" t="str">
        <f t="shared" ref="J18:O18" si="13">IF($B$1="","",J15+7)</f>
        <v/>
      </c>
      <c r="K18" s="207" t="str">
        <f t="shared" si="13"/>
        <v/>
      </c>
      <c r="L18" s="207" t="str">
        <f t="shared" si="13"/>
        <v/>
      </c>
      <c r="M18" s="207" t="str">
        <f t="shared" si="13"/>
        <v/>
      </c>
      <c r="N18" s="207" t="str">
        <f t="shared" si="13"/>
        <v/>
      </c>
      <c r="O18" s="207" t="str">
        <f t="shared" si="13"/>
        <v/>
      </c>
      <c r="P18" s="351">
        <f>SUM(I20:O20)</f>
        <v>0</v>
      </c>
      <c r="Q18" s="207" t="str">
        <f>IF($B$1="","",Q15+7)</f>
        <v/>
      </c>
      <c r="R18" s="207" t="str">
        <f t="shared" ref="R18:W18" si="14">IF($B$1="","",R15+7)</f>
        <v/>
      </c>
      <c r="S18" s="207" t="str">
        <f t="shared" si="14"/>
        <v/>
      </c>
      <c r="T18" s="207" t="str">
        <f t="shared" si="14"/>
        <v/>
      </c>
      <c r="U18" s="207" t="str">
        <f t="shared" si="14"/>
        <v/>
      </c>
      <c r="V18" s="207" t="str">
        <f t="shared" si="14"/>
        <v/>
      </c>
      <c r="W18" s="207" t="str">
        <f t="shared" si="14"/>
        <v/>
      </c>
      <c r="X18" s="351">
        <f>SUM(Q20:W20)</f>
        <v>0</v>
      </c>
      <c r="Z18" s="353" t="str">
        <f>$I$27</f>
        <v/>
      </c>
      <c r="AA18" s="354"/>
      <c r="AB18" s="359" t="str">
        <f>IF($B$1="","",DAY(EOMONTH(DATE($B$1,I27,1),0)))</f>
        <v/>
      </c>
      <c r="AC18" s="360"/>
      <c r="AD18" s="365">
        <f>COUNTIF(I29:O46,"○")</f>
        <v>0</v>
      </c>
      <c r="AE18" s="366"/>
      <c r="AF18" s="333" t="str">
        <f>IF($B$1="","",AB18-+AD18)</f>
        <v/>
      </c>
      <c r="AG18" s="334"/>
      <c r="AH18" s="339">
        <f>$P$47</f>
        <v>0</v>
      </c>
      <c r="AI18" s="340"/>
      <c r="AJ18" s="341"/>
      <c r="AK18" s="348">
        <f>IF($AB18=28,"176:00",IF($AB18=29,"182:17",IF($AB18=30,"188:34",IF($AB18=31,"194:51"))))*24</f>
        <v>0</v>
      </c>
      <c r="AL18" s="168"/>
      <c r="AM18" s="169"/>
      <c r="AN18" s="163"/>
      <c r="AO18" s="170"/>
      <c r="AP18" s="170"/>
      <c r="AQ18" s="170"/>
      <c r="AR18" s="170"/>
    </row>
    <row r="19" spans="1:46" ht="11.25" customHeight="1">
      <c r="A19" s="8"/>
      <c r="B19" s="8"/>
      <c r="C19" s="8"/>
      <c r="D19" s="8"/>
      <c r="E19" s="8"/>
      <c r="F19" s="8"/>
      <c r="G19" s="8"/>
      <c r="H19" s="351"/>
      <c r="I19" s="8"/>
      <c r="J19" s="8"/>
      <c r="K19" s="8"/>
      <c r="L19" s="8"/>
      <c r="M19" s="8"/>
      <c r="N19" s="8"/>
      <c r="O19" s="8"/>
      <c r="P19" s="351"/>
      <c r="Q19" s="8"/>
      <c r="R19" s="8"/>
      <c r="S19" s="8"/>
      <c r="T19" s="8"/>
      <c r="U19" s="8"/>
      <c r="V19" s="8"/>
      <c r="W19" s="8"/>
      <c r="X19" s="351"/>
      <c r="Z19" s="355"/>
      <c r="AA19" s="356"/>
      <c r="AB19" s="361"/>
      <c r="AC19" s="362"/>
      <c r="AD19" s="367"/>
      <c r="AE19" s="368"/>
      <c r="AF19" s="335"/>
      <c r="AG19" s="336"/>
      <c r="AH19" s="342"/>
      <c r="AI19" s="343"/>
      <c r="AJ19" s="344"/>
      <c r="AK19" s="349"/>
    </row>
    <row r="20" spans="1:46" ht="11.25" customHeight="1">
      <c r="A20" s="7"/>
      <c r="B20" s="7"/>
      <c r="C20" s="7"/>
      <c r="D20" s="7"/>
      <c r="E20" s="7"/>
      <c r="F20" s="7"/>
      <c r="G20" s="7"/>
      <c r="H20" s="352"/>
      <c r="I20" s="7"/>
      <c r="J20" s="7"/>
      <c r="K20" s="7"/>
      <c r="L20" s="7"/>
      <c r="M20" s="7"/>
      <c r="N20" s="7"/>
      <c r="O20" s="7"/>
      <c r="P20" s="352"/>
      <c r="Q20" s="7"/>
      <c r="R20" s="7"/>
      <c r="S20" s="7"/>
      <c r="T20" s="7"/>
      <c r="U20" s="7"/>
      <c r="V20" s="7"/>
      <c r="W20" s="7"/>
      <c r="X20" s="352"/>
      <c r="Z20" s="357"/>
      <c r="AA20" s="358"/>
      <c r="AB20" s="363"/>
      <c r="AC20" s="364"/>
      <c r="AD20" s="369"/>
      <c r="AE20" s="370"/>
      <c r="AF20" s="337"/>
      <c r="AG20" s="338"/>
      <c r="AH20" s="345"/>
      <c r="AI20" s="346"/>
      <c r="AJ20" s="347"/>
      <c r="AK20" s="350"/>
      <c r="AL20" s="171"/>
      <c r="AM20" s="172"/>
      <c r="AN20" s="371"/>
      <c r="AO20" s="371"/>
      <c r="AP20" s="372"/>
      <c r="AQ20" s="372"/>
      <c r="AR20" s="372"/>
    </row>
    <row r="21" spans="1:46" s="166" customFormat="1" ht="17.25" customHeight="1">
      <c r="A21" s="207" t="str">
        <f>IF($B$1="","",A18+7)</f>
        <v/>
      </c>
      <c r="B21" s="207" t="str">
        <f t="shared" ref="B21:G21" si="15">IF($B$1="","",B18+7)</f>
        <v/>
      </c>
      <c r="C21" s="207" t="str">
        <f t="shared" si="15"/>
        <v/>
      </c>
      <c r="D21" s="207" t="str">
        <f t="shared" si="15"/>
        <v/>
      </c>
      <c r="E21" s="207" t="str">
        <f t="shared" si="15"/>
        <v/>
      </c>
      <c r="F21" s="207" t="str">
        <f t="shared" si="15"/>
        <v/>
      </c>
      <c r="G21" s="207" t="str">
        <f t="shared" si="15"/>
        <v/>
      </c>
      <c r="H21" s="351">
        <f>SUM(A23:G23)</f>
        <v>0</v>
      </c>
      <c r="I21" s="207" t="str">
        <f>IF($B$1="","",I18+7)</f>
        <v/>
      </c>
      <c r="J21" s="207" t="str">
        <f t="shared" ref="J21:O21" si="16">IF($B$1="","",J18+7)</f>
        <v/>
      </c>
      <c r="K21" s="207" t="str">
        <f t="shared" si="16"/>
        <v/>
      </c>
      <c r="L21" s="207" t="str">
        <f t="shared" si="16"/>
        <v/>
      </c>
      <c r="M21" s="207" t="str">
        <f t="shared" si="16"/>
        <v/>
      </c>
      <c r="N21" s="207" t="str">
        <f t="shared" si="16"/>
        <v/>
      </c>
      <c r="O21" s="207" t="str">
        <f t="shared" si="16"/>
        <v/>
      </c>
      <c r="P21" s="351">
        <f>SUM(I23:O23)</f>
        <v>0</v>
      </c>
      <c r="Q21" s="207" t="str">
        <f>IF($B$1="","",Q18+7)</f>
        <v/>
      </c>
      <c r="R21" s="207" t="str">
        <f t="shared" ref="R21:W21" si="17">IF($B$1="","",R18+7)</f>
        <v/>
      </c>
      <c r="S21" s="207" t="str">
        <f t="shared" si="17"/>
        <v/>
      </c>
      <c r="T21" s="207" t="str">
        <f t="shared" si="17"/>
        <v/>
      </c>
      <c r="U21" s="207" t="str">
        <f t="shared" si="17"/>
        <v/>
      </c>
      <c r="V21" s="207" t="str">
        <f t="shared" si="17"/>
        <v/>
      </c>
      <c r="W21" s="207" t="str">
        <f t="shared" si="17"/>
        <v/>
      </c>
      <c r="X21" s="351">
        <f>SUM(Q23:W23)</f>
        <v>0</v>
      </c>
      <c r="Z21" s="353" t="str">
        <f>$Q$27</f>
        <v/>
      </c>
      <c r="AA21" s="354"/>
      <c r="AB21" s="359" t="str">
        <f>IF($B$1="","",DAY(EOMONTH(DATE($B$1,Q27,1),0)))</f>
        <v/>
      </c>
      <c r="AC21" s="360"/>
      <c r="AD21" s="365">
        <f>COUNTIF(Q29:W46,"○")</f>
        <v>0</v>
      </c>
      <c r="AE21" s="366"/>
      <c r="AF21" s="333" t="str">
        <f>IF($B$1="","",AB21-+AD21)</f>
        <v/>
      </c>
      <c r="AG21" s="334"/>
      <c r="AH21" s="339">
        <f>$X$47</f>
        <v>0</v>
      </c>
      <c r="AI21" s="340"/>
      <c r="AJ21" s="341"/>
      <c r="AK21" s="348">
        <f>IF($AB21=28,"176:00",IF($AB21=29,"182:17",IF($AB21=30,"188:34",IF($AB21=31,"194:51"))))*24</f>
        <v>0</v>
      </c>
      <c r="AL21" s="173"/>
      <c r="AM21" s="174"/>
      <c r="AN21" s="373"/>
      <c r="AO21" s="373"/>
      <c r="AP21" s="374"/>
      <c r="AQ21" s="374"/>
      <c r="AR21" s="374"/>
    </row>
    <row r="22" spans="1:46" ht="11.25" customHeight="1">
      <c r="A22" s="8"/>
      <c r="B22" s="8"/>
      <c r="C22" s="8"/>
      <c r="D22" s="8"/>
      <c r="E22" s="8"/>
      <c r="F22" s="8"/>
      <c r="G22" s="8"/>
      <c r="H22" s="351"/>
      <c r="I22" s="8"/>
      <c r="J22" s="8"/>
      <c r="K22" s="8"/>
      <c r="L22" s="8"/>
      <c r="M22" s="8"/>
      <c r="N22" s="8"/>
      <c r="O22" s="8"/>
      <c r="P22" s="351"/>
      <c r="Q22" s="8"/>
      <c r="R22" s="8"/>
      <c r="S22" s="8"/>
      <c r="T22" s="8"/>
      <c r="U22" s="8"/>
      <c r="V22" s="8"/>
      <c r="W22" s="8"/>
      <c r="X22" s="351"/>
      <c r="Z22" s="355"/>
      <c r="AA22" s="356"/>
      <c r="AB22" s="361"/>
      <c r="AC22" s="362"/>
      <c r="AD22" s="367"/>
      <c r="AE22" s="368"/>
      <c r="AF22" s="335"/>
      <c r="AG22" s="336"/>
      <c r="AH22" s="342"/>
      <c r="AI22" s="343"/>
      <c r="AJ22" s="344"/>
      <c r="AK22" s="349"/>
    </row>
    <row r="23" spans="1:46" ht="11.25" customHeight="1">
      <c r="A23" s="7"/>
      <c r="B23" s="7"/>
      <c r="C23" s="7"/>
      <c r="D23" s="7"/>
      <c r="E23" s="7"/>
      <c r="F23" s="7"/>
      <c r="G23" s="7"/>
      <c r="H23" s="352"/>
      <c r="I23" s="7">
        <f>IF(I22="出",$G$3,0)</f>
        <v>0</v>
      </c>
      <c r="J23" s="7">
        <f t="shared" ref="J23:O23" si="18">IF(J22="出",$G$3,0)</f>
        <v>0</v>
      </c>
      <c r="K23" s="7">
        <f t="shared" si="18"/>
        <v>0</v>
      </c>
      <c r="L23" s="7">
        <f t="shared" si="18"/>
        <v>0</v>
      </c>
      <c r="M23" s="7">
        <f t="shared" si="18"/>
        <v>0</v>
      </c>
      <c r="N23" s="7">
        <f t="shared" si="18"/>
        <v>0</v>
      </c>
      <c r="O23" s="7">
        <f t="shared" si="18"/>
        <v>0</v>
      </c>
      <c r="P23" s="352"/>
      <c r="Q23" s="7"/>
      <c r="R23" s="7"/>
      <c r="S23" s="7"/>
      <c r="T23" s="7"/>
      <c r="U23" s="7"/>
      <c r="V23" s="7"/>
      <c r="W23" s="7"/>
      <c r="X23" s="352"/>
      <c r="Z23" s="357"/>
      <c r="AA23" s="358"/>
      <c r="AB23" s="363"/>
      <c r="AC23" s="364"/>
      <c r="AD23" s="369"/>
      <c r="AE23" s="370"/>
      <c r="AF23" s="337"/>
      <c r="AG23" s="338"/>
      <c r="AH23" s="345"/>
      <c r="AI23" s="346"/>
      <c r="AJ23" s="347"/>
      <c r="AK23" s="350"/>
      <c r="AL23" s="171"/>
      <c r="AM23" s="175"/>
      <c r="AN23" s="375"/>
      <c r="AO23" s="375"/>
      <c r="AP23" s="376"/>
      <c r="AQ23" s="376"/>
      <c r="AR23" s="376"/>
    </row>
    <row r="24" spans="1:46">
      <c r="A24" s="377"/>
      <c r="B24" s="378"/>
      <c r="C24" s="378"/>
      <c r="D24" s="378"/>
      <c r="E24" s="378"/>
      <c r="F24" s="378"/>
      <c r="G24" s="379"/>
      <c r="H24" s="214">
        <f>SUM(H6:H23)</f>
        <v>0</v>
      </c>
      <c r="I24" s="377"/>
      <c r="J24" s="378"/>
      <c r="K24" s="378"/>
      <c r="L24" s="378"/>
      <c r="M24" s="378"/>
      <c r="N24" s="378"/>
      <c r="O24" s="379"/>
      <c r="P24" s="214">
        <f>SUM(P6:P23)</f>
        <v>0</v>
      </c>
      <c r="Q24" s="377"/>
      <c r="R24" s="378"/>
      <c r="S24" s="378"/>
      <c r="T24" s="378"/>
      <c r="U24" s="378"/>
      <c r="V24" s="378"/>
      <c r="W24" s="379"/>
      <c r="X24" s="214">
        <f>SUM(X6:X23)</f>
        <v>0</v>
      </c>
      <c r="Z24" s="353" t="str">
        <f t="shared" ref="Z24" si="19">$A$50</f>
        <v/>
      </c>
      <c r="AA24" s="354"/>
      <c r="AB24" s="359" t="str">
        <f>IF($B$1="","",DAY(EOMONTH(DATE($B$1,A50,1),0)))</f>
        <v/>
      </c>
      <c r="AC24" s="360"/>
      <c r="AD24" s="365">
        <f>COUNTIF(A52:G69,"○")</f>
        <v>0</v>
      </c>
      <c r="AE24" s="366"/>
      <c r="AF24" s="333" t="str">
        <f>IF($B$1="","",AB24-+AD24)</f>
        <v/>
      </c>
      <c r="AG24" s="334"/>
      <c r="AH24" s="339">
        <f>$H$70</f>
        <v>0</v>
      </c>
      <c r="AI24" s="340"/>
      <c r="AJ24" s="341"/>
      <c r="AK24" s="348">
        <f>IF($AB24=28,"176:00",IF($AB24=29,"182:17",IF($AB24=30,"188:34",IF($AB24=31,"194:51"))))*24</f>
        <v>0</v>
      </c>
      <c r="AL24" s="171"/>
      <c r="AM24" s="175"/>
      <c r="AN24" s="375"/>
      <c r="AO24" s="375"/>
      <c r="AP24" s="376"/>
      <c r="AQ24" s="376"/>
      <c r="AR24" s="376"/>
    </row>
    <row r="25" spans="1:46">
      <c r="A25" s="85"/>
      <c r="B25" s="85"/>
      <c r="C25" s="85"/>
      <c r="D25" s="85"/>
      <c r="E25" s="85"/>
      <c r="F25" s="85"/>
      <c r="G25" s="88" t="s">
        <v>82</v>
      </c>
      <c r="H25" s="215" t="str">
        <f>IF(AH6-AK6&lt;=0,"OK","超過")</f>
        <v>OK</v>
      </c>
      <c r="I25" s="85"/>
      <c r="J25" s="85"/>
      <c r="K25" s="85"/>
      <c r="L25" s="85"/>
      <c r="M25" s="85"/>
      <c r="N25" s="85"/>
      <c r="O25" s="88" t="s">
        <v>82</v>
      </c>
      <c r="P25" s="215" t="str">
        <f>IF(AH9-AK9&lt;=0,"OK","超過")</f>
        <v>OK</v>
      </c>
      <c r="Q25" s="85"/>
      <c r="R25" s="85"/>
      <c r="S25" s="85"/>
      <c r="T25" s="85"/>
      <c r="U25" s="85"/>
      <c r="V25" s="85"/>
      <c r="W25" s="88" t="s">
        <v>82</v>
      </c>
      <c r="X25" s="215" t="str">
        <f>IF(AH12-AK12&lt;=0,"OK","超過")</f>
        <v>OK</v>
      </c>
      <c r="Z25" s="355"/>
      <c r="AA25" s="356"/>
      <c r="AB25" s="361"/>
      <c r="AC25" s="362"/>
      <c r="AD25" s="367"/>
      <c r="AE25" s="368"/>
      <c r="AF25" s="335"/>
      <c r="AG25" s="336"/>
      <c r="AH25" s="342"/>
      <c r="AI25" s="343"/>
      <c r="AJ25" s="344"/>
      <c r="AK25" s="349"/>
      <c r="AL25" s="171"/>
      <c r="AM25" s="171"/>
      <c r="AN25" s="171"/>
      <c r="AO25" s="175"/>
      <c r="AP25" s="175"/>
      <c r="AQ25" s="175"/>
      <c r="AR25" s="176"/>
      <c r="AS25" s="176"/>
      <c r="AT25" s="176"/>
    </row>
    <row r="26" spans="1:46">
      <c r="A26" s="164"/>
      <c r="B26" s="164"/>
      <c r="C26" s="164"/>
      <c r="D26" s="164"/>
      <c r="E26" s="164"/>
      <c r="F26" s="164"/>
      <c r="G26" s="164"/>
      <c r="H26" s="216"/>
      <c r="I26" s="164"/>
      <c r="J26" s="164"/>
      <c r="K26" s="164"/>
      <c r="L26" s="164"/>
      <c r="M26" s="164"/>
      <c r="N26" s="164"/>
      <c r="O26" s="164"/>
      <c r="P26" s="216"/>
      <c r="Q26" s="164"/>
      <c r="R26" s="164"/>
      <c r="S26" s="164"/>
      <c r="T26" s="164"/>
      <c r="U26" s="164"/>
      <c r="V26" s="164"/>
      <c r="W26" s="164"/>
      <c r="X26" s="218"/>
      <c r="Z26" s="355"/>
      <c r="AA26" s="356"/>
      <c r="AB26" s="361"/>
      <c r="AC26" s="362"/>
      <c r="AD26" s="367"/>
      <c r="AE26" s="368"/>
      <c r="AF26" s="335"/>
      <c r="AG26" s="336"/>
      <c r="AH26" s="342"/>
      <c r="AI26" s="343"/>
      <c r="AJ26" s="344"/>
      <c r="AK26" s="349"/>
      <c r="AL26" s="171"/>
      <c r="AM26" s="175"/>
      <c r="AN26" s="375"/>
      <c r="AO26" s="375"/>
      <c r="AP26" s="376"/>
      <c r="AQ26" s="376"/>
      <c r="AR26" s="376"/>
    </row>
    <row r="27" spans="1:46" ht="13.5" customHeight="1">
      <c r="A27" s="198" t="str">
        <f>IF(AND($B$1&lt;&gt;"",$H$1&lt;&gt;""),MONTH(DATE($B$1,$H$1+3,1)),"")</f>
        <v/>
      </c>
      <c r="B27" s="328" t="s">
        <v>16</v>
      </c>
      <c r="C27" s="328"/>
      <c r="D27" s="210"/>
      <c r="E27" s="200" t="str">
        <f>IF($B$1="","",(DATE($B$1,$A$27,1)-DAY(DATE($B$1,$A$27,1))+1))</f>
        <v/>
      </c>
      <c r="F27" s="201" t="s">
        <v>76</v>
      </c>
      <c r="G27" s="202" t="str">
        <f>IF($B$1="","",EOMONTH(DATE($B$1,A27,1),0))</f>
        <v/>
      </c>
      <c r="H27" s="329" t="s">
        <v>0</v>
      </c>
      <c r="I27" s="209" t="str">
        <f>IF(AND($B$1&lt;&gt;"",$H$1&lt;&gt;""),MONTH(DATE($B$1,$H$1+4,1)),"")</f>
        <v/>
      </c>
      <c r="J27" s="328" t="s">
        <v>16</v>
      </c>
      <c r="K27" s="328"/>
      <c r="L27" s="210"/>
      <c r="M27" s="200" t="str">
        <f>IF($B$1="","",(DATE($B$1,$I$27,1)-DAY(DATE($B$1,$I$27,1))+1))</f>
        <v/>
      </c>
      <c r="N27" s="201" t="s">
        <v>76</v>
      </c>
      <c r="O27" s="202" t="str">
        <f>IF($B$1="","",EOMONTH(DATE($B$1,I27,1),0))</f>
        <v/>
      </c>
      <c r="P27" s="329" t="s">
        <v>0</v>
      </c>
      <c r="Q27" s="209" t="str">
        <f>IF(AND($B$1&lt;&gt;"",$H$1&lt;&gt;""),MONTH(DATE($B$1,$H$1+5,1)),"")</f>
        <v/>
      </c>
      <c r="R27" s="328" t="s">
        <v>16</v>
      </c>
      <c r="S27" s="328"/>
      <c r="T27" s="210"/>
      <c r="U27" s="200" t="str">
        <f>IF($B$1="","",(DATE($B$1,$Q$27,1)-DAY(DATE($B$1,$Q$27,1))+1))</f>
        <v/>
      </c>
      <c r="V27" s="201" t="s">
        <v>76</v>
      </c>
      <c r="W27" s="202" t="str">
        <f>IF($B$1="","",EOMONTH(DATE($B$1,Q27,1),0))</f>
        <v/>
      </c>
      <c r="X27" s="331" t="s">
        <v>0</v>
      </c>
      <c r="Z27" s="357"/>
      <c r="AA27" s="358"/>
      <c r="AB27" s="363"/>
      <c r="AC27" s="364"/>
      <c r="AD27" s="369"/>
      <c r="AE27" s="370"/>
      <c r="AF27" s="337"/>
      <c r="AG27" s="338"/>
      <c r="AH27" s="345"/>
      <c r="AI27" s="346"/>
      <c r="AJ27" s="347"/>
      <c r="AK27" s="350"/>
      <c r="AL27" s="177"/>
      <c r="AM27" s="177"/>
      <c r="AN27" s="177"/>
      <c r="AO27" s="177"/>
      <c r="AP27" s="177"/>
      <c r="AQ27" s="177"/>
      <c r="AR27" s="177"/>
      <c r="AS27" s="177"/>
    </row>
    <row r="28" spans="1:46">
      <c r="A28" s="203" t="s">
        <v>19</v>
      </c>
      <c r="B28" s="204" t="s">
        <v>20</v>
      </c>
      <c r="C28" s="204" t="s">
        <v>21</v>
      </c>
      <c r="D28" s="205" t="s">
        <v>2</v>
      </c>
      <c r="E28" s="204" t="s">
        <v>3</v>
      </c>
      <c r="F28" s="206" t="s">
        <v>4</v>
      </c>
      <c r="G28" s="205" t="s">
        <v>5</v>
      </c>
      <c r="H28" s="380"/>
      <c r="I28" s="211" t="s">
        <v>19</v>
      </c>
      <c r="J28" s="212" t="s">
        <v>20</v>
      </c>
      <c r="K28" s="212" t="s">
        <v>21</v>
      </c>
      <c r="L28" s="212" t="s">
        <v>2</v>
      </c>
      <c r="M28" s="212" t="s">
        <v>3</v>
      </c>
      <c r="N28" s="212" t="s">
        <v>4</v>
      </c>
      <c r="O28" s="206" t="s">
        <v>5</v>
      </c>
      <c r="P28" s="380"/>
      <c r="Q28" s="211" t="s">
        <v>19</v>
      </c>
      <c r="R28" s="212" t="s">
        <v>20</v>
      </c>
      <c r="S28" s="212" t="s">
        <v>21</v>
      </c>
      <c r="T28" s="212" t="s">
        <v>2</v>
      </c>
      <c r="U28" s="212" t="s">
        <v>3</v>
      </c>
      <c r="V28" s="212" t="s">
        <v>4</v>
      </c>
      <c r="W28" s="213" t="s">
        <v>5</v>
      </c>
      <c r="X28" s="381"/>
      <c r="Z28" s="353" t="str">
        <f t="shared" ref="Z28" si="20">$I$50</f>
        <v/>
      </c>
      <c r="AA28" s="354"/>
      <c r="AB28" s="359" t="str">
        <f>IF($B$1="","",DAY(EOMONTH(DATE($B$1,I50,1),0)))</f>
        <v/>
      </c>
      <c r="AC28" s="360"/>
      <c r="AD28" s="365">
        <f>COUNTIF(I52:O69,"○")</f>
        <v>0</v>
      </c>
      <c r="AE28" s="366"/>
      <c r="AF28" s="333" t="str">
        <f>IF($B$1="","",AB28-+AD28)</f>
        <v/>
      </c>
      <c r="AG28" s="334"/>
      <c r="AH28" s="339">
        <f>$P$70</f>
        <v>0</v>
      </c>
      <c r="AI28" s="340"/>
      <c r="AJ28" s="341"/>
      <c r="AK28" s="348">
        <f>IF($AB28=28,"176:00",IF($AB28=29,"182:17",IF($AB28=30,"188:34",IF($AB28=31,"194:51"))))*24</f>
        <v>0</v>
      </c>
      <c r="AL28" s="177"/>
      <c r="AM28" s="177"/>
      <c r="AN28" s="178"/>
      <c r="AO28" s="177"/>
      <c r="AP28" s="177"/>
      <c r="AQ28" s="177"/>
      <c r="AR28" s="177"/>
      <c r="AS28" s="177"/>
    </row>
    <row r="29" spans="1:46" s="166" customFormat="1" ht="17.25" customHeight="1">
      <c r="A29" s="207" t="str">
        <f>IF($B$1="","",DATE($B$1,$H$1+3,1)-WEEKDAY(DATE($B$1,$H$1+3,1))+1)</f>
        <v/>
      </c>
      <c r="B29" s="208" t="str">
        <f>IF($B$1="","",A29+1)</f>
        <v/>
      </c>
      <c r="C29" s="208" t="str">
        <f t="shared" ref="C29:G29" si="21">IF($B$1="","",B29+1)</f>
        <v/>
      </c>
      <c r="D29" s="208" t="str">
        <f t="shared" si="21"/>
        <v/>
      </c>
      <c r="E29" s="208" t="str">
        <f t="shared" si="21"/>
        <v/>
      </c>
      <c r="F29" s="208" t="str">
        <f t="shared" si="21"/>
        <v/>
      </c>
      <c r="G29" s="208" t="str">
        <f t="shared" si="21"/>
        <v/>
      </c>
      <c r="H29" s="351">
        <f>SUM(A31:G31)</f>
        <v>0</v>
      </c>
      <c r="I29" s="207" t="str">
        <f>IF($B$1="","",DATE($B$1,$H$1+4,1)-WEEKDAY(DATE($B$1,$H$1+4,1))+1)</f>
        <v/>
      </c>
      <c r="J29" s="208" t="str">
        <f>IF($B$1="","",I29+1)</f>
        <v/>
      </c>
      <c r="K29" s="208" t="str">
        <f t="shared" ref="K29:O29" si="22">IF($B$1="","",J29+1)</f>
        <v/>
      </c>
      <c r="L29" s="208" t="str">
        <f t="shared" si="22"/>
        <v/>
      </c>
      <c r="M29" s="208" t="str">
        <f t="shared" si="22"/>
        <v/>
      </c>
      <c r="N29" s="208" t="str">
        <f t="shared" si="22"/>
        <v/>
      </c>
      <c r="O29" s="208" t="str">
        <f t="shared" si="22"/>
        <v/>
      </c>
      <c r="P29" s="351">
        <f>SUM(I31:O31)</f>
        <v>0</v>
      </c>
      <c r="Q29" s="207" t="str">
        <f>IF($B$1="","",DATE($B$1,$H$1+5,1)-WEEKDAY(DATE($B$1,$H$1+5,1))+1)</f>
        <v/>
      </c>
      <c r="R29" s="208" t="str">
        <f>IF($B$1="","",Q29+1)</f>
        <v/>
      </c>
      <c r="S29" s="208" t="str">
        <f t="shared" ref="S29:W29" si="23">IF($B$1="","",R29+1)</f>
        <v/>
      </c>
      <c r="T29" s="208" t="str">
        <f t="shared" si="23"/>
        <v/>
      </c>
      <c r="U29" s="208" t="str">
        <f t="shared" si="23"/>
        <v/>
      </c>
      <c r="V29" s="208" t="str">
        <f t="shared" si="23"/>
        <v/>
      </c>
      <c r="W29" s="208" t="str">
        <f t="shared" si="23"/>
        <v/>
      </c>
      <c r="X29" s="351">
        <f>SUM(Q31:W31)</f>
        <v>0</v>
      </c>
      <c r="Z29" s="355"/>
      <c r="AA29" s="356"/>
      <c r="AB29" s="361"/>
      <c r="AC29" s="362"/>
      <c r="AD29" s="367"/>
      <c r="AE29" s="368"/>
      <c r="AF29" s="335"/>
      <c r="AG29" s="336"/>
      <c r="AH29" s="342"/>
      <c r="AI29" s="343"/>
      <c r="AJ29" s="344"/>
      <c r="AK29" s="349"/>
      <c r="AL29" s="173"/>
      <c r="AM29" s="179"/>
      <c r="AN29" s="179"/>
      <c r="AO29" s="179"/>
      <c r="AP29" s="179"/>
      <c r="AQ29" s="180"/>
      <c r="AR29" s="180"/>
      <c r="AS29" s="180"/>
    </row>
    <row r="30" spans="1:46" ht="11.25" customHeight="1">
      <c r="A30" s="8"/>
      <c r="B30" s="8"/>
      <c r="C30" s="8"/>
      <c r="D30" s="8"/>
      <c r="E30" s="8"/>
      <c r="F30" s="8"/>
      <c r="G30" s="8"/>
      <c r="H30" s="351"/>
      <c r="I30" s="8"/>
      <c r="J30" s="8"/>
      <c r="K30" s="8"/>
      <c r="L30" s="8"/>
      <c r="M30" s="8"/>
      <c r="N30" s="8"/>
      <c r="O30" s="8"/>
      <c r="P30" s="351"/>
      <c r="Q30" s="8"/>
      <c r="R30" s="8"/>
      <c r="S30" s="8"/>
      <c r="T30" s="8"/>
      <c r="U30" s="8"/>
      <c r="V30" s="8"/>
      <c r="W30" s="8"/>
      <c r="X30" s="351"/>
      <c r="Z30" s="357"/>
      <c r="AA30" s="358"/>
      <c r="AB30" s="363"/>
      <c r="AC30" s="364"/>
      <c r="AD30" s="369"/>
      <c r="AE30" s="370"/>
      <c r="AF30" s="337"/>
      <c r="AG30" s="338"/>
      <c r="AH30" s="345"/>
      <c r="AI30" s="346"/>
      <c r="AJ30" s="347"/>
      <c r="AK30" s="350"/>
      <c r="AL30" s="171"/>
      <c r="AM30" s="181"/>
      <c r="AN30" s="181"/>
      <c r="AO30" s="181"/>
      <c r="AP30" s="181"/>
      <c r="AQ30" s="182"/>
      <c r="AR30" s="182"/>
      <c r="AS30" s="182"/>
    </row>
    <row r="31" spans="1:46" ht="11.25" customHeight="1">
      <c r="A31" s="7"/>
      <c r="B31" s="7"/>
      <c r="C31" s="7"/>
      <c r="D31" s="7"/>
      <c r="E31" s="7"/>
      <c r="F31" s="7"/>
      <c r="G31" s="7"/>
      <c r="H31" s="352"/>
      <c r="I31" s="7"/>
      <c r="J31" s="7"/>
      <c r="K31" s="7"/>
      <c r="L31" s="7"/>
      <c r="M31" s="7"/>
      <c r="N31" s="7"/>
      <c r="O31" s="7"/>
      <c r="P31" s="352"/>
      <c r="Q31" s="7"/>
      <c r="R31" s="7"/>
      <c r="S31" s="7"/>
      <c r="T31" s="7"/>
      <c r="U31" s="7"/>
      <c r="V31" s="7"/>
      <c r="W31" s="7"/>
      <c r="X31" s="352"/>
      <c r="Z31" s="353" t="str">
        <f t="shared" ref="Z31" si="24">$Q$50</f>
        <v/>
      </c>
      <c r="AA31" s="354"/>
      <c r="AB31" s="359" t="str">
        <f>IF($B$1="","",DAY(EOMONTH(DATE($B$1,Q50,1),0)))</f>
        <v/>
      </c>
      <c r="AC31" s="360"/>
      <c r="AD31" s="365">
        <f>COUNTIF(Q52:W69,"○")</f>
        <v>0</v>
      </c>
      <c r="AE31" s="366"/>
      <c r="AF31" s="333" t="str">
        <f>IF($B$1="","",AB31-+AD31)</f>
        <v/>
      </c>
      <c r="AG31" s="334"/>
      <c r="AH31" s="339">
        <f>$X$70</f>
        <v>0</v>
      </c>
      <c r="AI31" s="340"/>
      <c r="AJ31" s="341"/>
      <c r="AK31" s="348">
        <f>IF($AB31=28,"176:00",IF($AB31=29,"182:17",IF($AB31=30,"188:34",IF($AB31=31,"194:51"))))*24</f>
        <v>0</v>
      </c>
      <c r="AL31" s="171"/>
      <c r="AM31" s="181"/>
      <c r="AN31" s="181"/>
      <c r="AO31" s="181"/>
      <c r="AP31" s="181"/>
      <c r="AQ31" s="182"/>
      <c r="AR31" s="182"/>
      <c r="AS31" s="182"/>
    </row>
    <row r="32" spans="1:46" s="166" customFormat="1" ht="17.25" customHeight="1">
      <c r="A32" s="207" t="str">
        <f>IF($B$1="","",A29+7)</f>
        <v/>
      </c>
      <c r="B32" s="207" t="str">
        <f t="shared" ref="B32:G32" si="25">IF($B$1="","",B29+7)</f>
        <v/>
      </c>
      <c r="C32" s="207" t="str">
        <f t="shared" si="25"/>
        <v/>
      </c>
      <c r="D32" s="207" t="str">
        <f t="shared" si="25"/>
        <v/>
      </c>
      <c r="E32" s="207" t="str">
        <f t="shared" si="25"/>
        <v/>
      </c>
      <c r="F32" s="207" t="str">
        <f t="shared" si="25"/>
        <v/>
      </c>
      <c r="G32" s="207" t="str">
        <f t="shared" si="25"/>
        <v/>
      </c>
      <c r="H32" s="351">
        <f>SUM(A34:G34)</f>
        <v>0</v>
      </c>
      <c r="I32" s="207" t="str">
        <f>IF($B$1="","",I29+7)</f>
        <v/>
      </c>
      <c r="J32" s="207" t="str">
        <f t="shared" ref="J32:O32" si="26">IF($B$1="","",J29+7)</f>
        <v/>
      </c>
      <c r="K32" s="207" t="str">
        <f t="shared" si="26"/>
        <v/>
      </c>
      <c r="L32" s="207" t="str">
        <f t="shared" si="26"/>
        <v/>
      </c>
      <c r="M32" s="207" t="str">
        <f t="shared" si="26"/>
        <v/>
      </c>
      <c r="N32" s="207" t="str">
        <f t="shared" si="26"/>
        <v/>
      </c>
      <c r="O32" s="207" t="str">
        <f t="shared" si="26"/>
        <v/>
      </c>
      <c r="P32" s="351">
        <f>SUM(I34:O34)</f>
        <v>0</v>
      </c>
      <c r="Q32" s="207" t="str">
        <f>IF($B$1="","",Q29+7)</f>
        <v/>
      </c>
      <c r="R32" s="207" t="str">
        <f t="shared" ref="R32:W32" si="27">IF($B$1="","",R29+7)</f>
        <v/>
      </c>
      <c r="S32" s="207" t="str">
        <f t="shared" si="27"/>
        <v/>
      </c>
      <c r="T32" s="207" t="str">
        <f t="shared" si="27"/>
        <v/>
      </c>
      <c r="U32" s="207" t="str">
        <f t="shared" si="27"/>
        <v/>
      </c>
      <c r="V32" s="207" t="str">
        <f t="shared" si="27"/>
        <v/>
      </c>
      <c r="W32" s="207" t="str">
        <f t="shared" si="27"/>
        <v/>
      </c>
      <c r="X32" s="351">
        <f>SUM(Q34:W34)</f>
        <v>0</v>
      </c>
      <c r="Z32" s="355"/>
      <c r="AA32" s="356"/>
      <c r="AB32" s="361"/>
      <c r="AC32" s="362"/>
      <c r="AD32" s="367"/>
      <c r="AE32" s="368"/>
      <c r="AF32" s="335"/>
      <c r="AG32" s="336"/>
      <c r="AH32" s="342"/>
      <c r="AI32" s="343"/>
      <c r="AJ32" s="344"/>
      <c r="AK32" s="349"/>
      <c r="AL32" s="173"/>
      <c r="AM32" s="179"/>
      <c r="AN32" s="179"/>
      <c r="AO32" s="179"/>
      <c r="AP32" s="179"/>
      <c r="AQ32" s="180"/>
      <c r="AR32" s="180"/>
      <c r="AS32" s="180"/>
    </row>
    <row r="33" spans="1:46" ht="11.25" customHeight="1">
      <c r="A33" s="8"/>
      <c r="B33" s="8"/>
      <c r="C33" s="8"/>
      <c r="D33" s="8"/>
      <c r="E33" s="8"/>
      <c r="F33" s="8"/>
      <c r="G33" s="8"/>
      <c r="H33" s="351"/>
      <c r="I33" s="8"/>
      <c r="J33" s="8"/>
      <c r="K33" s="8"/>
      <c r="L33" s="8"/>
      <c r="M33" s="8"/>
      <c r="N33" s="8"/>
      <c r="O33" s="8"/>
      <c r="P33" s="351"/>
      <c r="Q33" s="8"/>
      <c r="R33" s="8"/>
      <c r="S33" s="8"/>
      <c r="T33" s="8"/>
      <c r="U33" s="8"/>
      <c r="V33" s="8"/>
      <c r="W33" s="8"/>
      <c r="X33" s="351"/>
      <c r="Z33" s="357"/>
      <c r="AA33" s="358"/>
      <c r="AB33" s="363"/>
      <c r="AC33" s="364"/>
      <c r="AD33" s="369"/>
      <c r="AE33" s="370"/>
      <c r="AF33" s="337"/>
      <c r="AG33" s="338"/>
      <c r="AH33" s="345"/>
      <c r="AI33" s="346"/>
      <c r="AJ33" s="347"/>
      <c r="AK33" s="350"/>
      <c r="AL33" s="171"/>
      <c r="AM33" s="181"/>
      <c r="AN33" s="181"/>
      <c r="AO33" s="181"/>
      <c r="AP33" s="181"/>
      <c r="AQ33" s="182"/>
      <c r="AR33" s="182"/>
      <c r="AS33" s="182"/>
    </row>
    <row r="34" spans="1:46" ht="11.25" customHeight="1">
      <c r="A34" s="7"/>
      <c r="B34" s="7"/>
      <c r="C34" s="7"/>
      <c r="D34" s="7"/>
      <c r="E34" s="7"/>
      <c r="F34" s="7"/>
      <c r="G34" s="7"/>
      <c r="H34" s="352"/>
      <c r="I34" s="7"/>
      <c r="J34" s="7"/>
      <c r="K34" s="7"/>
      <c r="L34" s="7"/>
      <c r="M34" s="7"/>
      <c r="N34" s="7"/>
      <c r="O34" s="7"/>
      <c r="P34" s="352"/>
      <c r="Q34" s="7"/>
      <c r="R34" s="7"/>
      <c r="S34" s="7"/>
      <c r="T34" s="7"/>
      <c r="U34" s="7"/>
      <c r="V34" s="7"/>
      <c r="W34" s="7"/>
      <c r="X34" s="352"/>
      <c r="Z34" s="353" t="str">
        <f t="shared" ref="Z34" si="28">$A$73</f>
        <v/>
      </c>
      <c r="AA34" s="354"/>
      <c r="AB34" s="359" t="str">
        <f>IF($B$1="","",DAY(EOMONTH(DATE($B$1,A73,1),0)))</f>
        <v/>
      </c>
      <c r="AC34" s="360"/>
      <c r="AD34" s="365">
        <f>COUNTIF(A75:G92,"○")</f>
        <v>0</v>
      </c>
      <c r="AE34" s="366"/>
      <c r="AF34" s="333" t="str">
        <f>IF($B$1="","",AB34-+AD34)</f>
        <v/>
      </c>
      <c r="AG34" s="334"/>
      <c r="AH34" s="339">
        <f>$H$94</f>
        <v>0</v>
      </c>
      <c r="AI34" s="340"/>
      <c r="AJ34" s="341"/>
      <c r="AK34" s="348">
        <f>IF($AB34=28,"176:00",IF($AB34=29,"182:17",IF($AB34=30,"188:34",IF($AB34=31,"194:51"))))*24</f>
        <v>0</v>
      </c>
      <c r="AL34" s="171"/>
      <c r="AM34" s="181"/>
      <c r="AN34" s="181"/>
      <c r="AO34" s="181"/>
      <c r="AP34" s="181"/>
      <c r="AQ34" s="182"/>
      <c r="AR34" s="182"/>
      <c r="AS34" s="182"/>
    </row>
    <row r="35" spans="1:46" s="166" customFormat="1" ht="17.25" customHeight="1">
      <c r="A35" s="207" t="str">
        <f>IF($B$1="","",A32+7)</f>
        <v/>
      </c>
      <c r="B35" s="207" t="str">
        <f t="shared" ref="B35:G35" si="29">IF($B$1="","",B32+7)</f>
        <v/>
      </c>
      <c r="C35" s="207" t="str">
        <f t="shared" si="29"/>
        <v/>
      </c>
      <c r="D35" s="207" t="str">
        <f t="shared" si="29"/>
        <v/>
      </c>
      <c r="E35" s="207" t="str">
        <f t="shared" si="29"/>
        <v/>
      </c>
      <c r="F35" s="207" t="str">
        <f t="shared" si="29"/>
        <v/>
      </c>
      <c r="G35" s="207" t="str">
        <f t="shared" si="29"/>
        <v/>
      </c>
      <c r="H35" s="351">
        <f>SUM(A37:G37)</f>
        <v>0</v>
      </c>
      <c r="I35" s="207" t="str">
        <f>IF($B$1="","",I32+7)</f>
        <v/>
      </c>
      <c r="J35" s="207" t="str">
        <f t="shared" ref="J35:O35" si="30">IF($B$1="","",J32+7)</f>
        <v/>
      </c>
      <c r="K35" s="207" t="str">
        <f t="shared" si="30"/>
        <v/>
      </c>
      <c r="L35" s="207" t="str">
        <f t="shared" si="30"/>
        <v/>
      </c>
      <c r="M35" s="207" t="str">
        <f t="shared" si="30"/>
        <v/>
      </c>
      <c r="N35" s="207" t="str">
        <f t="shared" si="30"/>
        <v/>
      </c>
      <c r="O35" s="207" t="str">
        <f t="shared" si="30"/>
        <v/>
      </c>
      <c r="P35" s="351">
        <f>SUM(I37:O37)</f>
        <v>0</v>
      </c>
      <c r="Q35" s="207" t="str">
        <f>IF($B$1="","",Q32+7)</f>
        <v/>
      </c>
      <c r="R35" s="207" t="str">
        <f t="shared" ref="R35:W35" si="31">IF($B$1="","",R32+7)</f>
        <v/>
      </c>
      <c r="S35" s="207" t="str">
        <f t="shared" si="31"/>
        <v/>
      </c>
      <c r="T35" s="207" t="str">
        <f t="shared" si="31"/>
        <v/>
      </c>
      <c r="U35" s="207" t="str">
        <f t="shared" si="31"/>
        <v/>
      </c>
      <c r="V35" s="207" t="str">
        <f t="shared" si="31"/>
        <v/>
      </c>
      <c r="W35" s="207" t="str">
        <f t="shared" si="31"/>
        <v/>
      </c>
      <c r="X35" s="351">
        <f>SUM(Q37:W37)</f>
        <v>0</v>
      </c>
      <c r="Z35" s="355"/>
      <c r="AA35" s="356"/>
      <c r="AB35" s="361"/>
      <c r="AC35" s="362"/>
      <c r="AD35" s="367"/>
      <c r="AE35" s="368"/>
      <c r="AF35" s="335"/>
      <c r="AG35" s="336"/>
      <c r="AH35" s="342"/>
      <c r="AI35" s="343"/>
      <c r="AJ35" s="344"/>
      <c r="AK35" s="349"/>
      <c r="AL35" s="173"/>
      <c r="AM35" s="179"/>
      <c r="AN35" s="179"/>
      <c r="AO35" s="179"/>
      <c r="AP35" s="179"/>
      <c r="AQ35" s="180"/>
      <c r="AR35" s="180"/>
      <c r="AS35" s="180"/>
    </row>
    <row r="36" spans="1:46" ht="11.25" customHeight="1">
      <c r="A36" s="8"/>
      <c r="B36" s="8"/>
      <c r="C36" s="8"/>
      <c r="D36" s="8"/>
      <c r="E36" s="8"/>
      <c r="F36" s="8"/>
      <c r="G36" s="8"/>
      <c r="H36" s="351"/>
      <c r="I36" s="8"/>
      <c r="J36" s="8"/>
      <c r="K36" s="8"/>
      <c r="L36" s="8"/>
      <c r="M36" s="8"/>
      <c r="N36" s="8"/>
      <c r="O36" s="8"/>
      <c r="P36" s="351"/>
      <c r="Q36" s="8"/>
      <c r="R36" s="8"/>
      <c r="S36" s="8"/>
      <c r="T36" s="8"/>
      <c r="U36" s="8"/>
      <c r="V36" s="8"/>
      <c r="W36" s="8"/>
      <c r="X36" s="351"/>
      <c r="Z36" s="357"/>
      <c r="AA36" s="358"/>
      <c r="AB36" s="363"/>
      <c r="AC36" s="364"/>
      <c r="AD36" s="369"/>
      <c r="AE36" s="370"/>
      <c r="AF36" s="337"/>
      <c r="AG36" s="338"/>
      <c r="AH36" s="345"/>
      <c r="AI36" s="346"/>
      <c r="AJ36" s="347"/>
      <c r="AK36" s="350"/>
      <c r="AL36" s="171"/>
      <c r="AM36" s="181"/>
      <c r="AN36" s="181"/>
      <c r="AO36" s="181"/>
      <c r="AP36" s="181"/>
      <c r="AQ36" s="182"/>
      <c r="AR36" s="182"/>
      <c r="AS36" s="182"/>
    </row>
    <row r="37" spans="1:46" ht="11.25" customHeight="1">
      <c r="A37" s="7"/>
      <c r="B37" s="7"/>
      <c r="C37" s="7"/>
      <c r="D37" s="7"/>
      <c r="E37" s="7"/>
      <c r="F37" s="7"/>
      <c r="G37" s="7"/>
      <c r="H37" s="352"/>
      <c r="I37" s="7"/>
      <c r="J37" s="7"/>
      <c r="K37" s="7"/>
      <c r="L37" s="7"/>
      <c r="M37" s="7"/>
      <c r="N37" s="7"/>
      <c r="O37" s="7"/>
      <c r="P37" s="352"/>
      <c r="Q37" s="7"/>
      <c r="R37" s="7"/>
      <c r="S37" s="7"/>
      <c r="T37" s="7"/>
      <c r="U37" s="7"/>
      <c r="V37" s="7"/>
      <c r="W37" s="7"/>
      <c r="X37" s="352"/>
      <c r="Z37" s="353" t="str">
        <f t="shared" ref="Z37" si="32">$I$73</f>
        <v/>
      </c>
      <c r="AA37" s="354"/>
      <c r="AB37" s="359" t="str">
        <f>IF($B$1="","",DAY(EOMONTH(DATE($B$1,I73,1),0)))</f>
        <v/>
      </c>
      <c r="AC37" s="360"/>
      <c r="AD37" s="365">
        <f>COUNTIF(I75:O92,"○")</f>
        <v>0</v>
      </c>
      <c r="AE37" s="366"/>
      <c r="AF37" s="333" t="str">
        <f>IF($B$1="","",AB37-+AD37)</f>
        <v/>
      </c>
      <c r="AG37" s="334"/>
      <c r="AH37" s="339">
        <f>$P$94</f>
        <v>0</v>
      </c>
      <c r="AI37" s="340"/>
      <c r="AJ37" s="341"/>
      <c r="AK37" s="348">
        <f>IF($AB37=28,"176:00",IF($AB37=29,"182:17",IF($AB37=30,"188:34",IF($AB37=31,"194:51"))))*24</f>
        <v>0</v>
      </c>
      <c r="AL37" s="171"/>
      <c r="AM37" s="181"/>
      <c r="AN37" s="181"/>
      <c r="AO37" s="181"/>
      <c r="AP37" s="181"/>
      <c r="AQ37" s="182"/>
      <c r="AR37" s="182"/>
      <c r="AS37" s="182"/>
    </row>
    <row r="38" spans="1:46" s="166" customFormat="1" ht="17.25" customHeight="1">
      <c r="A38" s="207" t="str">
        <f>IF($B$1="","",A35+7)</f>
        <v/>
      </c>
      <c r="B38" s="207" t="str">
        <f t="shared" ref="B38:G38" si="33">IF($B$1="","",B35+7)</f>
        <v/>
      </c>
      <c r="C38" s="207" t="str">
        <f t="shared" si="33"/>
        <v/>
      </c>
      <c r="D38" s="207" t="str">
        <f t="shared" si="33"/>
        <v/>
      </c>
      <c r="E38" s="207" t="str">
        <f t="shared" si="33"/>
        <v/>
      </c>
      <c r="F38" s="207" t="str">
        <f t="shared" si="33"/>
        <v/>
      </c>
      <c r="G38" s="207" t="str">
        <f t="shared" si="33"/>
        <v/>
      </c>
      <c r="H38" s="351">
        <f>SUM(A40:G40)</f>
        <v>0</v>
      </c>
      <c r="I38" s="207" t="str">
        <f>IF($B$1="","",I35+7)</f>
        <v/>
      </c>
      <c r="J38" s="207" t="str">
        <f t="shared" ref="J38:O38" si="34">IF($B$1="","",J35+7)</f>
        <v/>
      </c>
      <c r="K38" s="207" t="str">
        <f t="shared" si="34"/>
        <v/>
      </c>
      <c r="L38" s="207" t="str">
        <f t="shared" si="34"/>
        <v/>
      </c>
      <c r="M38" s="207" t="str">
        <f t="shared" si="34"/>
        <v/>
      </c>
      <c r="N38" s="207" t="str">
        <f t="shared" si="34"/>
        <v/>
      </c>
      <c r="O38" s="207" t="str">
        <f t="shared" si="34"/>
        <v/>
      </c>
      <c r="P38" s="351">
        <f>SUM(I40:O40)</f>
        <v>0</v>
      </c>
      <c r="Q38" s="207" t="str">
        <f>IF($B$1="","",Q35+7)</f>
        <v/>
      </c>
      <c r="R38" s="207" t="str">
        <f t="shared" ref="R38:W38" si="35">IF($B$1="","",R35+7)</f>
        <v/>
      </c>
      <c r="S38" s="207" t="str">
        <f t="shared" si="35"/>
        <v/>
      </c>
      <c r="T38" s="207" t="str">
        <f t="shared" si="35"/>
        <v/>
      </c>
      <c r="U38" s="207" t="str">
        <f t="shared" si="35"/>
        <v/>
      </c>
      <c r="V38" s="207" t="str">
        <f t="shared" si="35"/>
        <v/>
      </c>
      <c r="W38" s="207" t="str">
        <f t="shared" si="35"/>
        <v/>
      </c>
      <c r="X38" s="351">
        <f>SUM(Q40:W40)</f>
        <v>0</v>
      </c>
      <c r="Z38" s="355"/>
      <c r="AA38" s="356"/>
      <c r="AB38" s="361"/>
      <c r="AC38" s="362"/>
      <c r="AD38" s="367"/>
      <c r="AE38" s="368"/>
      <c r="AF38" s="335"/>
      <c r="AG38" s="336"/>
      <c r="AH38" s="342"/>
      <c r="AI38" s="343"/>
      <c r="AJ38" s="344"/>
      <c r="AK38" s="349"/>
      <c r="AL38" s="173"/>
      <c r="AM38" s="179"/>
      <c r="AN38" s="179"/>
      <c r="AO38" s="179"/>
      <c r="AP38" s="179"/>
      <c r="AQ38" s="180"/>
      <c r="AR38" s="180"/>
      <c r="AS38" s="180"/>
    </row>
    <row r="39" spans="1:46" ht="11.25" customHeight="1">
      <c r="A39" s="8"/>
      <c r="B39" s="8"/>
      <c r="C39" s="8"/>
      <c r="D39" s="8"/>
      <c r="E39" s="8"/>
      <c r="F39" s="8"/>
      <c r="G39" s="8"/>
      <c r="H39" s="351"/>
      <c r="I39" s="8"/>
      <c r="J39" s="8"/>
      <c r="K39" s="8"/>
      <c r="L39" s="8"/>
      <c r="M39" s="8"/>
      <c r="N39" s="8"/>
      <c r="O39" s="8"/>
      <c r="P39" s="351"/>
      <c r="Q39" s="8"/>
      <c r="R39" s="8"/>
      <c r="S39" s="8"/>
      <c r="T39" s="8"/>
      <c r="U39" s="8"/>
      <c r="V39" s="8"/>
      <c r="W39" s="8"/>
      <c r="X39" s="351"/>
      <c r="Z39" s="357"/>
      <c r="AA39" s="358"/>
      <c r="AB39" s="363"/>
      <c r="AC39" s="364"/>
      <c r="AD39" s="369"/>
      <c r="AE39" s="370"/>
      <c r="AF39" s="337"/>
      <c r="AG39" s="338"/>
      <c r="AH39" s="345"/>
      <c r="AI39" s="346"/>
      <c r="AJ39" s="347"/>
      <c r="AK39" s="350"/>
      <c r="AL39" s="171"/>
      <c r="AM39" s="181"/>
      <c r="AN39" s="181"/>
      <c r="AO39" s="181"/>
      <c r="AP39" s="181"/>
      <c r="AQ39" s="182"/>
      <c r="AR39" s="182"/>
      <c r="AS39" s="182"/>
    </row>
    <row r="40" spans="1:46" ht="11.25" customHeight="1">
      <c r="A40" s="7"/>
      <c r="B40" s="7"/>
      <c r="C40" s="7"/>
      <c r="D40" s="7"/>
      <c r="E40" s="7"/>
      <c r="F40" s="7"/>
      <c r="G40" s="7"/>
      <c r="H40" s="352"/>
      <c r="I40" s="7"/>
      <c r="J40" s="7"/>
      <c r="K40" s="7"/>
      <c r="L40" s="7"/>
      <c r="M40" s="7"/>
      <c r="N40" s="7"/>
      <c r="O40" s="7"/>
      <c r="P40" s="352"/>
      <c r="Q40" s="8"/>
      <c r="R40" s="8"/>
      <c r="S40" s="8"/>
      <c r="T40" s="8"/>
      <c r="U40" s="8"/>
      <c r="V40" s="8"/>
      <c r="W40" s="8"/>
      <c r="X40" s="352"/>
      <c r="Z40" s="353" t="str">
        <f>$Q$73</f>
        <v/>
      </c>
      <c r="AA40" s="354"/>
      <c r="AB40" s="359" t="str">
        <f>IF($B$1="","",DAY(EOMONTH(DATE($B$1,Q73,1),0)))</f>
        <v/>
      </c>
      <c r="AC40" s="360"/>
      <c r="AD40" s="365">
        <f>COUNTIF(Q75:W92,"○")</f>
        <v>0</v>
      </c>
      <c r="AE40" s="366"/>
      <c r="AF40" s="384" t="str">
        <f>IF($B$1="","",AB40-+AD40)</f>
        <v/>
      </c>
      <c r="AG40" s="334"/>
      <c r="AH40" s="339">
        <f>$X$94</f>
        <v>0</v>
      </c>
      <c r="AI40" s="340"/>
      <c r="AJ40" s="341"/>
      <c r="AK40" s="348">
        <f>IF($AB40=28,"176:00",IF($AB40=29,"182:17",IF($AB40=30,"188:34",IF($AB40=31,"194:51"))))*24</f>
        <v>0</v>
      </c>
      <c r="AL40" s="171"/>
      <c r="AM40" s="181"/>
      <c r="AN40" s="181"/>
      <c r="AO40" s="181"/>
      <c r="AP40" s="181"/>
      <c r="AQ40" s="182"/>
      <c r="AR40" s="182"/>
      <c r="AS40" s="182"/>
    </row>
    <row r="41" spans="1:46" s="166" customFormat="1" ht="17.25" customHeight="1">
      <c r="A41" s="207" t="str">
        <f>IF($B$1="","",A38+7)</f>
        <v/>
      </c>
      <c r="B41" s="207" t="str">
        <f t="shared" ref="B41:G41" si="36">IF($B$1="","",B38+7)</f>
        <v/>
      </c>
      <c r="C41" s="207" t="str">
        <f t="shared" si="36"/>
        <v/>
      </c>
      <c r="D41" s="207" t="str">
        <f t="shared" si="36"/>
        <v/>
      </c>
      <c r="E41" s="207" t="str">
        <f t="shared" si="36"/>
        <v/>
      </c>
      <c r="F41" s="207" t="str">
        <f t="shared" si="36"/>
        <v/>
      </c>
      <c r="G41" s="207" t="str">
        <f t="shared" si="36"/>
        <v/>
      </c>
      <c r="H41" s="351">
        <f>SUM(A43:G43)</f>
        <v>0</v>
      </c>
      <c r="I41" s="207" t="str">
        <f>IF($B$1="","",I38+7)</f>
        <v/>
      </c>
      <c r="J41" s="207" t="str">
        <f t="shared" ref="J41:O41" si="37">IF($B$1="","",J38+7)</f>
        <v/>
      </c>
      <c r="K41" s="207" t="str">
        <f t="shared" si="37"/>
        <v/>
      </c>
      <c r="L41" s="207" t="str">
        <f t="shared" si="37"/>
        <v/>
      </c>
      <c r="M41" s="207" t="str">
        <f t="shared" si="37"/>
        <v/>
      </c>
      <c r="N41" s="207" t="str">
        <f t="shared" si="37"/>
        <v/>
      </c>
      <c r="O41" s="207" t="str">
        <f t="shared" si="37"/>
        <v/>
      </c>
      <c r="P41" s="351">
        <f>SUM(I43:O43)</f>
        <v>0</v>
      </c>
      <c r="Q41" s="207" t="str">
        <f>IF($B$1="","",Q38+7)</f>
        <v/>
      </c>
      <c r="R41" s="207" t="str">
        <f t="shared" ref="R41:W41" si="38">IF($B$1="","",R38+7)</f>
        <v/>
      </c>
      <c r="S41" s="207" t="str">
        <f t="shared" si="38"/>
        <v/>
      </c>
      <c r="T41" s="207" t="str">
        <f t="shared" si="38"/>
        <v/>
      </c>
      <c r="U41" s="207" t="str">
        <f t="shared" si="38"/>
        <v/>
      </c>
      <c r="V41" s="207" t="str">
        <f t="shared" si="38"/>
        <v/>
      </c>
      <c r="W41" s="207" t="str">
        <f t="shared" si="38"/>
        <v/>
      </c>
      <c r="X41" s="351">
        <f>SUM(Q43:W43)</f>
        <v>0</v>
      </c>
      <c r="Z41" s="355"/>
      <c r="AA41" s="356"/>
      <c r="AB41" s="361"/>
      <c r="AC41" s="362"/>
      <c r="AD41" s="367"/>
      <c r="AE41" s="368"/>
      <c r="AF41" s="335"/>
      <c r="AG41" s="336"/>
      <c r="AH41" s="342"/>
      <c r="AI41" s="343"/>
      <c r="AJ41" s="344"/>
      <c r="AK41" s="349"/>
      <c r="AL41" s="173"/>
      <c r="AM41" s="179"/>
      <c r="AN41" s="179"/>
      <c r="AO41" s="179"/>
      <c r="AP41" s="179"/>
      <c r="AQ41" s="180"/>
      <c r="AR41" s="180"/>
      <c r="AS41" s="180"/>
    </row>
    <row r="42" spans="1:46" ht="11.25" customHeight="1" thickBot="1">
      <c r="A42" s="8"/>
      <c r="B42" s="8"/>
      <c r="C42" s="8"/>
      <c r="D42" s="8"/>
      <c r="E42" s="8"/>
      <c r="F42" s="8"/>
      <c r="G42" s="8"/>
      <c r="H42" s="351"/>
      <c r="I42" s="8"/>
      <c r="J42" s="8"/>
      <c r="K42" s="8"/>
      <c r="L42" s="8"/>
      <c r="M42" s="8"/>
      <c r="N42" s="8"/>
      <c r="O42" s="8"/>
      <c r="P42" s="351"/>
      <c r="Q42" s="8"/>
      <c r="R42" s="8"/>
      <c r="S42" s="8"/>
      <c r="T42" s="8"/>
      <c r="U42" s="8"/>
      <c r="V42" s="8"/>
      <c r="W42" s="8"/>
      <c r="X42" s="351"/>
      <c r="Z42" s="357"/>
      <c r="AA42" s="358"/>
      <c r="AB42" s="382"/>
      <c r="AC42" s="383"/>
      <c r="AD42" s="369"/>
      <c r="AE42" s="370"/>
      <c r="AF42" s="337"/>
      <c r="AG42" s="338"/>
      <c r="AH42" s="345"/>
      <c r="AI42" s="346"/>
      <c r="AJ42" s="347"/>
      <c r="AK42" s="350"/>
      <c r="AL42" s="171"/>
      <c r="AM42" s="181"/>
      <c r="AN42" s="181"/>
      <c r="AO42" s="181"/>
      <c r="AP42" s="181"/>
      <c r="AQ42" s="182"/>
      <c r="AR42" s="182"/>
      <c r="AS42" s="182"/>
    </row>
    <row r="43" spans="1:46" ht="11.25" customHeight="1" thickTop="1">
      <c r="A43" s="7"/>
      <c r="B43" s="7"/>
      <c r="C43" s="7"/>
      <c r="D43" s="7"/>
      <c r="E43" s="7"/>
      <c r="F43" s="7"/>
      <c r="G43" s="7"/>
      <c r="H43" s="352"/>
      <c r="I43" s="7"/>
      <c r="J43" s="7"/>
      <c r="K43" s="7"/>
      <c r="L43" s="7"/>
      <c r="M43" s="7"/>
      <c r="N43" s="7"/>
      <c r="O43" s="7"/>
      <c r="P43" s="352"/>
      <c r="Q43" s="7"/>
      <c r="R43" s="7"/>
      <c r="S43" s="7"/>
      <c r="T43" s="7"/>
      <c r="U43" s="7"/>
      <c r="V43" s="7"/>
      <c r="W43" s="7"/>
      <c r="X43" s="352"/>
      <c r="Z43" s="386" t="s">
        <v>11</v>
      </c>
      <c r="AA43" s="387"/>
      <c r="AB43" s="392">
        <f>SUM(AB6:AC42)</f>
        <v>0</v>
      </c>
      <c r="AC43" s="393"/>
      <c r="AD43" s="398">
        <f t="shared" ref="AD43" si="39">SUM(AD6:AE42)</f>
        <v>0</v>
      </c>
      <c r="AE43" s="399"/>
      <c r="AF43" s="400" t="str">
        <f>IF($B$1="","",SUM(AF6:AG42))</f>
        <v/>
      </c>
      <c r="AG43" s="401"/>
      <c r="AH43" s="402">
        <f>SUM(AH6:AI42)</f>
        <v>0</v>
      </c>
      <c r="AI43" s="403"/>
      <c r="AJ43" s="404"/>
      <c r="AK43" s="385">
        <f>SUM(AK6:AK42)</f>
        <v>0</v>
      </c>
      <c r="AL43" s="171"/>
      <c r="AM43" s="181"/>
      <c r="AN43" s="181"/>
      <c r="AO43" s="181"/>
      <c r="AP43" s="181"/>
      <c r="AQ43" s="182"/>
      <c r="AR43" s="182"/>
      <c r="AS43" s="182"/>
    </row>
    <row r="44" spans="1:46" s="166" customFormat="1" ht="17.25" customHeight="1">
      <c r="A44" s="207" t="str">
        <f>IF($B$1="","",A41+7)</f>
        <v/>
      </c>
      <c r="B44" s="207" t="str">
        <f t="shared" ref="B44:G44" si="40">IF($B$1="","",B41+7)</f>
        <v/>
      </c>
      <c r="C44" s="207" t="str">
        <f t="shared" si="40"/>
        <v/>
      </c>
      <c r="D44" s="207" t="str">
        <f t="shared" si="40"/>
        <v/>
      </c>
      <c r="E44" s="207" t="str">
        <f t="shared" si="40"/>
        <v/>
      </c>
      <c r="F44" s="207" t="str">
        <f t="shared" si="40"/>
        <v/>
      </c>
      <c r="G44" s="207" t="str">
        <f t="shared" si="40"/>
        <v/>
      </c>
      <c r="H44" s="351">
        <f>SUM(A46:G46)</f>
        <v>0</v>
      </c>
      <c r="I44" s="207" t="str">
        <f>IF($B$1="","",I41+7)</f>
        <v/>
      </c>
      <c r="J44" s="207" t="str">
        <f t="shared" ref="J44:O44" si="41">IF($B$1="","",J41+7)</f>
        <v/>
      </c>
      <c r="K44" s="207" t="str">
        <f t="shared" si="41"/>
        <v/>
      </c>
      <c r="L44" s="207" t="str">
        <f t="shared" si="41"/>
        <v/>
      </c>
      <c r="M44" s="207" t="str">
        <f t="shared" si="41"/>
        <v/>
      </c>
      <c r="N44" s="207" t="str">
        <f t="shared" si="41"/>
        <v/>
      </c>
      <c r="O44" s="207" t="str">
        <f t="shared" si="41"/>
        <v/>
      </c>
      <c r="P44" s="351">
        <f>SUM(I46:O46)</f>
        <v>0</v>
      </c>
      <c r="Q44" s="207" t="str">
        <f>IF($B$1="","",Q41+7)</f>
        <v/>
      </c>
      <c r="R44" s="207" t="str">
        <f t="shared" ref="R44:W44" si="42">IF($B$1="","",R41+7)</f>
        <v/>
      </c>
      <c r="S44" s="207" t="str">
        <f t="shared" si="42"/>
        <v/>
      </c>
      <c r="T44" s="207" t="str">
        <f t="shared" si="42"/>
        <v/>
      </c>
      <c r="U44" s="207" t="str">
        <f t="shared" si="42"/>
        <v/>
      </c>
      <c r="V44" s="207" t="str">
        <f t="shared" si="42"/>
        <v/>
      </c>
      <c r="W44" s="207" t="str">
        <f t="shared" si="42"/>
        <v/>
      </c>
      <c r="X44" s="351">
        <f>SUM(Q46:W46)</f>
        <v>0</v>
      </c>
      <c r="Z44" s="388"/>
      <c r="AA44" s="389"/>
      <c r="AB44" s="394"/>
      <c r="AC44" s="395"/>
      <c r="AD44" s="367"/>
      <c r="AE44" s="368"/>
      <c r="AF44" s="335"/>
      <c r="AG44" s="336"/>
      <c r="AH44" s="342"/>
      <c r="AI44" s="343"/>
      <c r="AJ44" s="344"/>
      <c r="AK44" s="349"/>
      <c r="AL44" s="173"/>
      <c r="AM44" s="179"/>
      <c r="AN44" s="179"/>
      <c r="AO44" s="179"/>
      <c r="AP44" s="179"/>
      <c r="AQ44" s="180"/>
      <c r="AR44" s="180"/>
      <c r="AS44" s="180"/>
    </row>
    <row r="45" spans="1:46" ht="11.25" customHeight="1">
      <c r="A45" s="8"/>
      <c r="B45" s="8"/>
      <c r="C45" s="8"/>
      <c r="D45" s="8"/>
      <c r="E45" s="8"/>
      <c r="F45" s="8"/>
      <c r="G45" s="8"/>
      <c r="H45" s="351"/>
      <c r="I45" s="8"/>
      <c r="J45" s="8"/>
      <c r="K45" s="8"/>
      <c r="L45" s="8"/>
      <c r="M45" s="8"/>
      <c r="N45" s="8"/>
      <c r="O45" s="8"/>
      <c r="P45" s="351"/>
      <c r="Q45" s="8"/>
      <c r="R45" s="8"/>
      <c r="S45" s="8"/>
      <c r="T45" s="8"/>
      <c r="U45" s="8"/>
      <c r="V45" s="8"/>
      <c r="W45" s="8"/>
      <c r="X45" s="351"/>
      <c r="Z45" s="390"/>
      <c r="AA45" s="391"/>
      <c r="AB45" s="396"/>
      <c r="AC45" s="397"/>
      <c r="AD45" s="369"/>
      <c r="AE45" s="370"/>
      <c r="AF45" s="337"/>
      <c r="AG45" s="338"/>
      <c r="AH45" s="345"/>
      <c r="AI45" s="346"/>
      <c r="AJ45" s="347"/>
      <c r="AK45" s="350"/>
      <c r="AL45" s="171"/>
      <c r="AM45" s="181"/>
      <c r="AN45" s="181"/>
      <c r="AO45" s="181"/>
      <c r="AP45" s="181"/>
      <c r="AQ45" s="182"/>
      <c r="AR45" s="182"/>
      <c r="AS45" s="182"/>
    </row>
    <row r="46" spans="1:46" ht="11.25" customHeight="1">
      <c r="A46" s="7">
        <f>IF(A45="出",$G$3,0)</f>
        <v>0</v>
      </c>
      <c r="B46" s="7">
        <f t="shared" ref="B46:G46" si="43">IF(B45="出",$G$3,0)</f>
        <v>0</v>
      </c>
      <c r="C46" s="7">
        <f t="shared" si="43"/>
        <v>0</v>
      </c>
      <c r="D46" s="7">
        <f t="shared" si="43"/>
        <v>0</v>
      </c>
      <c r="E46" s="7">
        <f t="shared" si="43"/>
        <v>0</v>
      </c>
      <c r="F46" s="7">
        <f t="shared" si="43"/>
        <v>0</v>
      </c>
      <c r="G46" s="7">
        <f t="shared" si="43"/>
        <v>0</v>
      </c>
      <c r="H46" s="352"/>
      <c r="I46" s="7"/>
      <c r="J46" s="7"/>
      <c r="K46" s="7"/>
      <c r="L46" s="7"/>
      <c r="M46" s="7"/>
      <c r="N46" s="7"/>
      <c r="O46" s="7"/>
      <c r="P46" s="352"/>
      <c r="Q46" s="7"/>
      <c r="R46" s="7"/>
      <c r="S46" s="7"/>
      <c r="T46" s="7"/>
      <c r="U46" s="7"/>
      <c r="V46" s="7"/>
      <c r="W46" s="7"/>
      <c r="X46" s="352"/>
      <c r="Z46" s="171"/>
      <c r="AA46" s="171"/>
      <c r="AB46" s="171"/>
      <c r="AC46" s="171"/>
      <c r="AD46" s="181"/>
      <c r="AE46" s="181"/>
      <c r="AF46" s="183"/>
      <c r="AG46" s="183"/>
      <c r="AH46" s="184"/>
      <c r="AI46" s="184"/>
      <c r="AJ46" s="184"/>
      <c r="AK46" s="171"/>
      <c r="AL46" s="171"/>
      <c r="AM46" s="181"/>
      <c r="AN46" s="181"/>
      <c r="AO46" s="181"/>
      <c r="AP46" s="181"/>
      <c r="AQ46" s="182"/>
      <c r="AR46" s="182"/>
      <c r="AS46" s="182"/>
    </row>
    <row r="47" spans="1:46">
      <c r="A47" s="377"/>
      <c r="B47" s="378"/>
      <c r="C47" s="378"/>
      <c r="D47" s="378"/>
      <c r="E47" s="378"/>
      <c r="F47" s="378"/>
      <c r="G47" s="379"/>
      <c r="H47" s="214">
        <f>SUM(H29:H46)</f>
        <v>0</v>
      </c>
      <c r="I47" s="377"/>
      <c r="J47" s="378"/>
      <c r="K47" s="378"/>
      <c r="L47" s="378"/>
      <c r="M47" s="378"/>
      <c r="N47" s="378"/>
      <c r="O47" s="379"/>
      <c r="P47" s="214">
        <f>SUM(P29:P46)</f>
        <v>0</v>
      </c>
      <c r="Q47" s="377"/>
      <c r="R47" s="378"/>
      <c r="S47" s="378"/>
      <c r="T47" s="378"/>
      <c r="U47" s="378"/>
      <c r="V47" s="378"/>
      <c r="W47" s="379"/>
      <c r="X47" s="214">
        <f>SUM(X29:X46)</f>
        <v>0</v>
      </c>
      <c r="Z47" s="185"/>
      <c r="AA47" s="185"/>
      <c r="AB47" s="185"/>
      <c r="AC47" s="185"/>
      <c r="AD47" s="186"/>
      <c r="AE47" s="186"/>
      <c r="AF47" s="181"/>
      <c r="AG47" s="181"/>
      <c r="AH47" s="187"/>
      <c r="AI47" s="187"/>
      <c r="AJ47" s="187"/>
      <c r="AK47" s="171"/>
      <c r="AL47" s="171"/>
      <c r="AM47" s="175"/>
      <c r="AN47" s="188"/>
      <c r="AO47" s="188"/>
      <c r="AP47" s="189"/>
      <c r="AQ47" s="189"/>
      <c r="AR47" s="189"/>
      <c r="AS47" s="177"/>
    </row>
    <row r="48" spans="1:46">
      <c r="A48" s="85"/>
      <c r="B48" s="85"/>
      <c r="C48" s="85"/>
      <c r="D48" s="85"/>
      <c r="E48" s="85"/>
      <c r="F48" s="85"/>
      <c r="G48" s="88" t="s">
        <v>82</v>
      </c>
      <c r="H48" s="215" t="str">
        <f>IF(AH15-AK15&lt;=0,"OK","超過")</f>
        <v>OK</v>
      </c>
      <c r="I48" s="85"/>
      <c r="J48" s="85"/>
      <c r="K48" s="85"/>
      <c r="L48" s="85"/>
      <c r="M48" s="85"/>
      <c r="N48" s="85"/>
      <c r="O48" s="88" t="s">
        <v>82</v>
      </c>
      <c r="P48" s="215" t="str">
        <f>IF(AH18-AK18&lt;=0,"OK","超過")</f>
        <v>OK</v>
      </c>
      <c r="Q48" s="85"/>
      <c r="R48" s="85"/>
      <c r="S48" s="85"/>
      <c r="T48" s="85"/>
      <c r="U48" s="85"/>
      <c r="V48" s="85"/>
      <c r="W48" s="88" t="s">
        <v>82</v>
      </c>
      <c r="X48" s="215" t="str">
        <f>IF(AH21-AK21&lt;=0,"OK","超過")</f>
        <v>OK</v>
      </c>
      <c r="Z48" s="185"/>
      <c r="AA48" s="185"/>
      <c r="AB48" s="185"/>
      <c r="AC48" s="185"/>
      <c r="AD48" s="186"/>
      <c r="AE48" s="186"/>
      <c r="AF48" s="181"/>
      <c r="AG48" s="181"/>
      <c r="AH48" s="187"/>
      <c r="AI48" s="187"/>
      <c r="AJ48" s="187"/>
      <c r="AK48" s="171"/>
      <c r="AL48" s="171"/>
      <c r="AM48" s="171"/>
      <c r="AN48" s="171"/>
      <c r="AO48" s="175"/>
      <c r="AP48" s="175"/>
      <c r="AQ48" s="175"/>
      <c r="AR48" s="176"/>
      <c r="AS48" s="176"/>
      <c r="AT48" s="176"/>
    </row>
    <row r="49" spans="1:37">
      <c r="A49" s="190"/>
      <c r="B49" s="190"/>
      <c r="C49" s="190"/>
      <c r="D49" s="190"/>
      <c r="E49" s="190"/>
      <c r="F49" s="190"/>
      <c r="G49" s="190"/>
      <c r="H49" s="216"/>
      <c r="I49" s="191"/>
      <c r="J49" s="191"/>
      <c r="K49" s="191"/>
      <c r="L49" s="191"/>
      <c r="M49" s="191"/>
      <c r="N49" s="191"/>
      <c r="O49" s="191"/>
      <c r="P49" s="217"/>
      <c r="Q49" s="192"/>
      <c r="R49" s="193"/>
      <c r="S49" s="172"/>
      <c r="T49" s="172"/>
      <c r="U49" s="172"/>
      <c r="V49" s="172"/>
      <c r="W49" s="172"/>
      <c r="X49" s="218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</row>
    <row r="50" spans="1:37" ht="13.5" customHeight="1">
      <c r="A50" s="198" t="str">
        <f>IF(AND($B$1&lt;&gt;"",$H$1&lt;&gt;""),MONTH(DATE($B$1,$H$1+6,1)),"")</f>
        <v/>
      </c>
      <c r="B50" s="328" t="s">
        <v>16</v>
      </c>
      <c r="C50" s="328"/>
      <c r="D50" s="210"/>
      <c r="E50" s="200" t="str">
        <f>IF($B$1="","",(DATE($B$1,$A$50,1)-DAY(DATE($B$1,$A$50,1))+1))</f>
        <v/>
      </c>
      <c r="F50" s="201" t="s">
        <v>76</v>
      </c>
      <c r="G50" s="202" t="str">
        <f>IF($B$1="","",EOMONTH(DATE($B$1,A50,1),0))</f>
        <v/>
      </c>
      <c r="H50" s="329" t="s">
        <v>0</v>
      </c>
      <c r="I50" s="209" t="str">
        <f>IF(AND($B$1&lt;&gt;"",$H$1&lt;&gt;""),MONTH(DATE($B$1,$H$1+7,1)),"")</f>
        <v/>
      </c>
      <c r="J50" s="328" t="s">
        <v>16</v>
      </c>
      <c r="K50" s="328"/>
      <c r="L50" s="210"/>
      <c r="M50" s="200" t="str">
        <f>IF($B$1="","",DATE($B$1,$I$50,1)-DAY(DATE($B$1,$I$50,1))+1)</f>
        <v/>
      </c>
      <c r="N50" s="201" t="s">
        <v>76</v>
      </c>
      <c r="O50" s="202" t="str">
        <f>IF($B$1="","",EOMONTH(DATE($B$1,I50,1),0))</f>
        <v/>
      </c>
      <c r="P50" s="329" t="s">
        <v>0</v>
      </c>
      <c r="Q50" s="209" t="str">
        <f>IF(AND($B$1&lt;&gt;"",$H$1&lt;&gt;""),MONTH(DATE($B$1,$H$1+8,1)),"")</f>
        <v/>
      </c>
      <c r="R50" s="328" t="s">
        <v>16</v>
      </c>
      <c r="S50" s="328"/>
      <c r="T50" s="210"/>
      <c r="U50" s="200" t="str">
        <f>IF($B$1="","",(DATE($B$1,$Q$50,1)-DAY(DATE($B$1,$Q$50,1))+1))</f>
        <v/>
      </c>
      <c r="V50" s="201" t="s">
        <v>76</v>
      </c>
      <c r="W50" s="202" t="str">
        <f>IF($B$1="","",EOMONTH(DATE($B$1,Q50,1),0))</f>
        <v/>
      </c>
      <c r="X50" s="331" t="s">
        <v>0</v>
      </c>
      <c r="Z50" s="171"/>
      <c r="AA50" s="171"/>
      <c r="AB50" s="171"/>
      <c r="AC50" s="171"/>
      <c r="AD50" s="181"/>
      <c r="AE50" s="181"/>
      <c r="AF50" s="181"/>
      <c r="AG50" s="181"/>
      <c r="AH50" s="182"/>
      <c r="AI50" s="182"/>
      <c r="AJ50" s="182"/>
      <c r="AK50" s="171"/>
    </row>
    <row r="51" spans="1:37">
      <c r="A51" s="203" t="s">
        <v>19</v>
      </c>
      <c r="B51" s="204" t="s">
        <v>20</v>
      </c>
      <c r="C51" s="204" t="s">
        <v>21</v>
      </c>
      <c r="D51" s="205" t="s">
        <v>2</v>
      </c>
      <c r="E51" s="204" t="s">
        <v>3</v>
      </c>
      <c r="F51" s="206" t="s">
        <v>4</v>
      </c>
      <c r="G51" s="205" t="s">
        <v>5</v>
      </c>
      <c r="H51" s="380"/>
      <c r="I51" s="211" t="s">
        <v>19</v>
      </c>
      <c r="J51" s="212" t="s">
        <v>20</v>
      </c>
      <c r="K51" s="212" t="s">
        <v>21</v>
      </c>
      <c r="L51" s="212" t="s">
        <v>2</v>
      </c>
      <c r="M51" s="212" t="s">
        <v>3</v>
      </c>
      <c r="N51" s="212" t="s">
        <v>4</v>
      </c>
      <c r="O51" s="206" t="s">
        <v>5</v>
      </c>
      <c r="P51" s="380"/>
      <c r="Q51" s="211" t="s">
        <v>19</v>
      </c>
      <c r="R51" s="212" t="s">
        <v>20</v>
      </c>
      <c r="S51" s="212" t="s">
        <v>21</v>
      </c>
      <c r="T51" s="212" t="s">
        <v>2</v>
      </c>
      <c r="U51" s="212" t="s">
        <v>3</v>
      </c>
      <c r="V51" s="212" t="s">
        <v>4</v>
      </c>
      <c r="W51" s="213" t="s">
        <v>5</v>
      </c>
      <c r="X51" s="381"/>
      <c r="Z51" s="171"/>
      <c r="AA51" s="173"/>
      <c r="AB51" s="173"/>
      <c r="AC51" s="173"/>
      <c r="AD51" s="179"/>
      <c r="AE51" s="179"/>
      <c r="AF51" s="179"/>
      <c r="AG51" s="179"/>
      <c r="AH51" s="182"/>
      <c r="AI51" s="182"/>
      <c r="AJ51" s="182"/>
      <c r="AK51" s="171"/>
    </row>
    <row r="52" spans="1:37" s="166" customFormat="1" ht="17.25" customHeight="1">
      <c r="A52" s="207" t="str">
        <f>IF($B$1="","",DATE($B$1,$H$1+6,1)-WEEKDAY(DATE($B$1,$H$1+6,1))+1)</f>
        <v/>
      </c>
      <c r="B52" s="208" t="str">
        <f>IF($B$1="","",A52+1)</f>
        <v/>
      </c>
      <c r="C52" s="208" t="str">
        <f t="shared" ref="C52:G52" si="44">IF($B$1="","",B52+1)</f>
        <v/>
      </c>
      <c r="D52" s="208" t="str">
        <f t="shared" si="44"/>
        <v/>
      </c>
      <c r="E52" s="208" t="str">
        <f t="shared" si="44"/>
        <v/>
      </c>
      <c r="F52" s="208" t="str">
        <f t="shared" si="44"/>
        <v/>
      </c>
      <c r="G52" s="208" t="str">
        <f t="shared" si="44"/>
        <v/>
      </c>
      <c r="H52" s="351">
        <f>SUM(A54:G54)</f>
        <v>0</v>
      </c>
      <c r="I52" s="207" t="str">
        <f>IF($B$1="","",DATE($B$1,$H$1+7,1)-WEEKDAY(DATE($B$1,$H$1+7,1))+1)</f>
        <v/>
      </c>
      <c r="J52" s="208" t="str">
        <f>IF($B$1="","",I52+1)</f>
        <v/>
      </c>
      <c r="K52" s="208" t="str">
        <f t="shared" ref="K52:O52" si="45">IF($B$1="","",J52+1)</f>
        <v/>
      </c>
      <c r="L52" s="208" t="str">
        <f t="shared" si="45"/>
        <v/>
      </c>
      <c r="M52" s="208" t="str">
        <f t="shared" si="45"/>
        <v/>
      </c>
      <c r="N52" s="208" t="str">
        <f t="shared" si="45"/>
        <v/>
      </c>
      <c r="O52" s="208" t="str">
        <f t="shared" si="45"/>
        <v/>
      </c>
      <c r="P52" s="351">
        <f>SUM(I54:O54)</f>
        <v>0</v>
      </c>
      <c r="Q52" s="207" t="str">
        <f>IF($B$1="","",DATE($B$1,$H$1+8,1)-WEEKDAY(DATE($B$1,$H$1+8,1))+1)</f>
        <v/>
      </c>
      <c r="R52" s="208" t="str">
        <f>IF($B$1="","",Q52+1)</f>
        <v/>
      </c>
      <c r="S52" s="208" t="str">
        <f t="shared" ref="S52:W52" si="46">IF($B$1="","",R52+1)</f>
        <v/>
      </c>
      <c r="T52" s="208" t="str">
        <f t="shared" si="46"/>
        <v/>
      </c>
      <c r="U52" s="208" t="str">
        <f t="shared" si="46"/>
        <v/>
      </c>
      <c r="V52" s="208" t="str">
        <f t="shared" si="46"/>
        <v/>
      </c>
      <c r="W52" s="208" t="str">
        <f t="shared" si="46"/>
        <v/>
      </c>
      <c r="X52" s="351">
        <f>SUM(Q54:W54)</f>
        <v>0</v>
      </c>
      <c r="Z52" s="173"/>
      <c r="AA52" s="171"/>
      <c r="AB52" s="171"/>
      <c r="AC52" s="171"/>
      <c r="AD52" s="181"/>
      <c r="AE52" s="181"/>
      <c r="AF52" s="181"/>
      <c r="AG52" s="181"/>
      <c r="AH52" s="180"/>
      <c r="AI52" s="180"/>
      <c r="AJ52" s="180"/>
      <c r="AK52" s="173"/>
    </row>
    <row r="53" spans="1:37" ht="11.25" customHeight="1">
      <c r="A53" s="8"/>
      <c r="B53" s="8"/>
      <c r="C53" s="8"/>
      <c r="D53" s="8"/>
      <c r="E53" s="8"/>
      <c r="F53" s="8"/>
      <c r="G53" s="8"/>
      <c r="H53" s="351"/>
      <c r="I53" s="8"/>
      <c r="J53" s="8"/>
      <c r="K53" s="8"/>
      <c r="L53" s="8"/>
      <c r="M53" s="8"/>
      <c r="N53" s="8"/>
      <c r="O53" s="8"/>
      <c r="P53" s="351"/>
      <c r="Q53" s="8"/>
      <c r="R53" s="8"/>
      <c r="S53" s="8"/>
      <c r="T53" s="8"/>
      <c r="U53" s="8"/>
      <c r="V53" s="8"/>
      <c r="W53" s="8"/>
      <c r="X53" s="351"/>
      <c r="Z53" s="171"/>
      <c r="AA53" s="171"/>
      <c r="AB53" s="171"/>
      <c r="AC53" s="171"/>
      <c r="AD53" s="181"/>
      <c r="AE53" s="181"/>
      <c r="AF53" s="181"/>
      <c r="AG53" s="181"/>
      <c r="AH53" s="182"/>
      <c r="AI53" s="182"/>
      <c r="AJ53" s="182"/>
      <c r="AK53" s="171"/>
    </row>
    <row r="54" spans="1:37" ht="11.25" customHeight="1">
      <c r="A54" s="7"/>
      <c r="B54" s="7"/>
      <c r="C54" s="7"/>
      <c r="D54" s="7"/>
      <c r="E54" s="7"/>
      <c r="F54" s="7"/>
      <c r="G54" s="7"/>
      <c r="H54" s="352"/>
      <c r="I54" s="7"/>
      <c r="J54" s="7"/>
      <c r="K54" s="7"/>
      <c r="L54" s="7"/>
      <c r="M54" s="7"/>
      <c r="N54" s="7"/>
      <c r="O54" s="7"/>
      <c r="P54" s="352"/>
      <c r="Q54" s="7"/>
      <c r="R54" s="7"/>
      <c r="S54" s="7"/>
      <c r="T54" s="7"/>
      <c r="U54" s="7"/>
      <c r="V54" s="7"/>
      <c r="W54" s="7"/>
      <c r="X54" s="352"/>
      <c r="Z54" s="171"/>
      <c r="AA54" s="173"/>
      <c r="AB54" s="173"/>
      <c r="AC54" s="173"/>
      <c r="AD54" s="179"/>
      <c r="AE54" s="179"/>
      <c r="AF54" s="179"/>
      <c r="AG54" s="179"/>
      <c r="AH54" s="182"/>
      <c r="AI54" s="182"/>
      <c r="AJ54" s="182"/>
      <c r="AK54" s="171"/>
    </row>
    <row r="55" spans="1:37" s="166" customFormat="1" ht="17.25" customHeight="1">
      <c r="A55" s="207" t="str">
        <f>IF($B$1="","",A52+7)</f>
        <v/>
      </c>
      <c r="B55" s="207" t="str">
        <f t="shared" ref="B55:G55" si="47">IF($B$1="","",B52+7)</f>
        <v/>
      </c>
      <c r="C55" s="207" t="str">
        <f t="shared" si="47"/>
        <v/>
      </c>
      <c r="D55" s="207" t="str">
        <f t="shared" si="47"/>
        <v/>
      </c>
      <c r="E55" s="207" t="str">
        <f t="shared" si="47"/>
        <v/>
      </c>
      <c r="F55" s="207" t="str">
        <f t="shared" si="47"/>
        <v/>
      </c>
      <c r="G55" s="207" t="str">
        <f t="shared" si="47"/>
        <v/>
      </c>
      <c r="H55" s="351">
        <f>SUM(A57:G57)</f>
        <v>0</v>
      </c>
      <c r="I55" s="207" t="str">
        <f>IF($B$1="","",I52+7)</f>
        <v/>
      </c>
      <c r="J55" s="207" t="str">
        <f t="shared" ref="J55:O55" si="48">IF($B$1="","",J52+7)</f>
        <v/>
      </c>
      <c r="K55" s="207" t="str">
        <f t="shared" si="48"/>
        <v/>
      </c>
      <c r="L55" s="207" t="str">
        <f t="shared" si="48"/>
        <v/>
      </c>
      <c r="M55" s="207" t="str">
        <f t="shared" si="48"/>
        <v/>
      </c>
      <c r="N55" s="207" t="str">
        <f t="shared" si="48"/>
        <v/>
      </c>
      <c r="O55" s="207" t="str">
        <f t="shared" si="48"/>
        <v/>
      </c>
      <c r="P55" s="351">
        <f>SUM(I57:O57)</f>
        <v>0</v>
      </c>
      <c r="Q55" s="207" t="str">
        <f>IF($B$1="","",Q52+7)</f>
        <v/>
      </c>
      <c r="R55" s="207" t="str">
        <f t="shared" ref="R55:W55" si="49">IF($B$1="","",R52+7)</f>
        <v/>
      </c>
      <c r="S55" s="207" t="str">
        <f t="shared" si="49"/>
        <v/>
      </c>
      <c r="T55" s="207" t="str">
        <f t="shared" si="49"/>
        <v/>
      </c>
      <c r="U55" s="207" t="str">
        <f t="shared" si="49"/>
        <v/>
      </c>
      <c r="V55" s="207" t="str">
        <f t="shared" si="49"/>
        <v/>
      </c>
      <c r="W55" s="207" t="str">
        <f t="shared" si="49"/>
        <v/>
      </c>
      <c r="X55" s="351">
        <f>SUM(Q57:W57)</f>
        <v>0</v>
      </c>
      <c r="Z55" s="173"/>
      <c r="AA55" s="171"/>
      <c r="AB55" s="171"/>
      <c r="AC55" s="171"/>
      <c r="AD55" s="181"/>
      <c r="AE55" s="181"/>
      <c r="AF55" s="181"/>
      <c r="AG55" s="181"/>
      <c r="AH55" s="180"/>
      <c r="AI55" s="180"/>
      <c r="AJ55" s="180"/>
      <c r="AK55" s="194"/>
    </row>
    <row r="56" spans="1:37" ht="11.25" customHeight="1">
      <c r="A56" s="8"/>
      <c r="B56" s="8"/>
      <c r="C56" s="8"/>
      <c r="D56" s="8"/>
      <c r="E56" s="8"/>
      <c r="F56" s="8"/>
      <c r="G56" s="8"/>
      <c r="H56" s="351"/>
      <c r="I56" s="8"/>
      <c r="J56" s="8"/>
      <c r="K56" s="8"/>
      <c r="L56" s="8"/>
      <c r="M56" s="8"/>
      <c r="N56" s="8"/>
      <c r="O56" s="8"/>
      <c r="P56" s="351"/>
      <c r="Q56" s="8"/>
      <c r="R56" s="8"/>
      <c r="S56" s="8"/>
      <c r="T56" s="8"/>
      <c r="U56" s="8"/>
      <c r="V56" s="8"/>
      <c r="W56" s="8"/>
      <c r="X56" s="351"/>
      <c r="Z56" s="171"/>
      <c r="AA56" s="171"/>
      <c r="AB56" s="171"/>
      <c r="AC56" s="171"/>
      <c r="AD56" s="181"/>
      <c r="AE56" s="181"/>
      <c r="AF56" s="181"/>
      <c r="AG56" s="181"/>
      <c r="AH56" s="182"/>
      <c r="AI56" s="182"/>
      <c r="AJ56" s="182"/>
      <c r="AK56" s="171"/>
    </row>
    <row r="57" spans="1:37" ht="11.25" customHeight="1">
      <c r="A57" s="7"/>
      <c r="B57" s="7"/>
      <c r="C57" s="7"/>
      <c r="D57" s="7"/>
      <c r="E57" s="7"/>
      <c r="F57" s="7"/>
      <c r="G57" s="7"/>
      <c r="H57" s="352"/>
      <c r="I57" s="7"/>
      <c r="J57" s="7"/>
      <c r="K57" s="7"/>
      <c r="L57" s="7"/>
      <c r="M57" s="7"/>
      <c r="N57" s="7"/>
      <c r="O57" s="7"/>
      <c r="P57" s="352"/>
      <c r="Q57" s="7"/>
      <c r="R57" s="7"/>
      <c r="S57" s="7"/>
      <c r="T57" s="7"/>
      <c r="U57" s="7"/>
      <c r="V57" s="7"/>
      <c r="W57" s="7"/>
      <c r="X57" s="352"/>
      <c r="Z57" s="171"/>
      <c r="AA57" s="173"/>
      <c r="AB57" s="173"/>
      <c r="AC57" s="173"/>
      <c r="AD57" s="179"/>
      <c r="AE57" s="179"/>
      <c r="AF57" s="179"/>
      <c r="AG57" s="179"/>
      <c r="AH57" s="182"/>
      <c r="AI57" s="182"/>
      <c r="AJ57" s="182"/>
      <c r="AK57" s="171"/>
    </row>
    <row r="58" spans="1:37" s="166" customFormat="1" ht="17.25" customHeight="1">
      <c r="A58" s="207" t="str">
        <f>IF($B$1="","",A55+7)</f>
        <v/>
      </c>
      <c r="B58" s="207" t="str">
        <f t="shared" ref="B58:G58" si="50">IF($B$1="","",B55+7)</f>
        <v/>
      </c>
      <c r="C58" s="207" t="str">
        <f t="shared" si="50"/>
        <v/>
      </c>
      <c r="D58" s="207" t="str">
        <f t="shared" si="50"/>
        <v/>
      </c>
      <c r="E58" s="207" t="str">
        <f t="shared" si="50"/>
        <v/>
      </c>
      <c r="F58" s="207" t="str">
        <f t="shared" si="50"/>
        <v/>
      </c>
      <c r="G58" s="207" t="str">
        <f t="shared" si="50"/>
        <v/>
      </c>
      <c r="H58" s="351">
        <f>SUM(A60:G60)</f>
        <v>0</v>
      </c>
      <c r="I58" s="207" t="str">
        <f>IF($B$1="","",I55+7)</f>
        <v/>
      </c>
      <c r="J58" s="207" t="str">
        <f t="shared" ref="J58:O58" si="51">IF($B$1="","",J55+7)</f>
        <v/>
      </c>
      <c r="K58" s="207" t="str">
        <f t="shared" si="51"/>
        <v/>
      </c>
      <c r="L58" s="207" t="str">
        <f t="shared" si="51"/>
        <v/>
      </c>
      <c r="M58" s="207" t="str">
        <f t="shared" si="51"/>
        <v/>
      </c>
      <c r="N58" s="207" t="str">
        <f t="shared" si="51"/>
        <v/>
      </c>
      <c r="O58" s="207" t="str">
        <f t="shared" si="51"/>
        <v/>
      </c>
      <c r="P58" s="351">
        <f>SUM(I60:O60)</f>
        <v>0</v>
      </c>
      <c r="Q58" s="207" t="str">
        <f>IF($B$1="","",Q55+7)</f>
        <v/>
      </c>
      <c r="R58" s="207" t="str">
        <f t="shared" ref="R58:W58" si="52">IF($B$1="","",R55+7)</f>
        <v/>
      </c>
      <c r="S58" s="207" t="str">
        <f t="shared" si="52"/>
        <v/>
      </c>
      <c r="T58" s="207" t="str">
        <f t="shared" si="52"/>
        <v/>
      </c>
      <c r="U58" s="207" t="str">
        <f t="shared" si="52"/>
        <v/>
      </c>
      <c r="V58" s="207" t="str">
        <f t="shared" si="52"/>
        <v/>
      </c>
      <c r="W58" s="207" t="str">
        <f t="shared" si="52"/>
        <v/>
      </c>
      <c r="X58" s="351">
        <f>SUM(Q60:W60)</f>
        <v>0</v>
      </c>
      <c r="Z58" s="173"/>
      <c r="AA58" s="171"/>
      <c r="AB58" s="171"/>
      <c r="AC58" s="171"/>
      <c r="AD58" s="181"/>
      <c r="AE58" s="181"/>
      <c r="AF58" s="181"/>
      <c r="AG58" s="181"/>
      <c r="AH58" s="180"/>
      <c r="AI58" s="180"/>
      <c r="AJ58" s="180"/>
      <c r="AK58" s="173"/>
    </row>
    <row r="59" spans="1:37" ht="11.25" customHeight="1">
      <c r="A59" s="8"/>
      <c r="B59" s="8"/>
      <c r="C59" s="8"/>
      <c r="D59" s="8"/>
      <c r="E59" s="8"/>
      <c r="F59" s="8"/>
      <c r="G59" s="8"/>
      <c r="H59" s="351"/>
      <c r="I59" s="8"/>
      <c r="J59" s="8"/>
      <c r="K59" s="8"/>
      <c r="L59" s="8"/>
      <c r="M59" s="8"/>
      <c r="N59" s="8"/>
      <c r="O59" s="8"/>
      <c r="P59" s="351"/>
      <c r="Q59" s="8"/>
      <c r="R59" s="8"/>
      <c r="S59" s="8"/>
      <c r="T59" s="8"/>
      <c r="U59" s="8"/>
      <c r="V59" s="8"/>
      <c r="W59" s="8"/>
      <c r="X59" s="351"/>
      <c r="Z59" s="171"/>
      <c r="AA59" s="171"/>
      <c r="AB59" s="171"/>
      <c r="AC59" s="171"/>
      <c r="AD59" s="181"/>
      <c r="AE59" s="181"/>
      <c r="AF59" s="181"/>
      <c r="AG59" s="181"/>
      <c r="AH59" s="182"/>
      <c r="AI59" s="182"/>
      <c r="AJ59" s="182"/>
      <c r="AK59" s="171"/>
    </row>
    <row r="60" spans="1:37" ht="11.25" customHeight="1">
      <c r="A60" s="7"/>
      <c r="B60" s="7"/>
      <c r="C60" s="7"/>
      <c r="D60" s="7"/>
      <c r="E60" s="7"/>
      <c r="F60" s="7"/>
      <c r="G60" s="7"/>
      <c r="H60" s="352"/>
      <c r="I60" s="7"/>
      <c r="J60" s="7"/>
      <c r="K60" s="7"/>
      <c r="L60" s="7"/>
      <c r="M60" s="7"/>
      <c r="N60" s="7"/>
      <c r="O60" s="7"/>
      <c r="P60" s="352"/>
      <c r="Q60" s="7"/>
      <c r="R60" s="7"/>
      <c r="S60" s="7"/>
      <c r="T60" s="7"/>
      <c r="U60" s="7"/>
      <c r="V60" s="7"/>
      <c r="W60" s="7"/>
      <c r="X60" s="352"/>
      <c r="Z60" s="171"/>
      <c r="AA60" s="173"/>
      <c r="AB60" s="173"/>
      <c r="AC60" s="173"/>
      <c r="AD60" s="179"/>
      <c r="AE60" s="179"/>
      <c r="AF60" s="179"/>
      <c r="AG60" s="179"/>
      <c r="AH60" s="182"/>
      <c r="AI60" s="182"/>
      <c r="AJ60" s="182"/>
      <c r="AK60" s="171"/>
    </row>
    <row r="61" spans="1:37" s="166" customFormat="1" ht="17.25" customHeight="1">
      <c r="A61" s="207" t="str">
        <f>IF($B$1="","",A58+7)</f>
        <v/>
      </c>
      <c r="B61" s="207" t="str">
        <f t="shared" ref="B61:G61" si="53">IF($B$1="","",B58+7)</f>
        <v/>
      </c>
      <c r="C61" s="207" t="str">
        <f t="shared" si="53"/>
        <v/>
      </c>
      <c r="D61" s="207" t="str">
        <f t="shared" si="53"/>
        <v/>
      </c>
      <c r="E61" s="207" t="str">
        <f t="shared" si="53"/>
        <v/>
      </c>
      <c r="F61" s="207" t="str">
        <f t="shared" si="53"/>
        <v/>
      </c>
      <c r="G61" s="207" t="str">
        <f t="shared" si="53"/>
        <v/>
      </c>
      <c r="H61" s="351">
        <f>SUM(A63:G63)</f>
        <v>0</v>
      </c>
      <c r="I61" s="207" t="str">
        <f>IF($B$1="","",I58+7)</f>
        <v/>
      </c>
      <c r="J61" s="207" t="str">
        <f t="shared" ref="J61:O61" si="54">IF($B$1="","",J58+7)</f>
        <v/>
      </c>
      <c r="K61" s="207" t="str">
        <f t="shared" si="54"/>
        <v/>
      </c>
      <c r="L61" s="207" t="str">
        <f t="shared" si="54"/>
        <v/>
      </c>
      <c r="M61" s="207" t="str">
        <f t="shared" si="54"/>
        <v/>
      </c>
      <c r="N61" s="207" t="str">
        <f t="shared" si="54"/>
        <v/>
      </c>
      <c r="O61" s="207" t="str">
        <f t="shared" si="54"/>
        <v/>
      </c>
      <c r="P61" s="351">
        <f>SUM(I63:O63)</f>
        <v>0</v>
      </c>
      <c r="Q61" s="207" t="str">
        <f>IF($B$1="","",Q58+7)</f>
        <v/>
      </c>
      <c r="R61" s="207" t="str">
        <f t="shared" ref="R61:W61" si="55">IF($B$1="","",R58+7)</f>
        <v/>
      </c>
      <c r="S61" s="207" t="str">
        <f t="shared" si="55"/>
        <v/>
      </c>
      <c r="T61" s="207" t="str">
        <f t="shared" si="55"/>
        <v/>
      </c>
      <c r="U61" s="207" t="str">
        <f t="shared" si="55"/>
        <v/>
      </c>
      <c r="V61" s="207" t="str">
        <f t="shared" si="55"/>
        <v/>
      </c>
      <c r="W61" s="207" t="str">
        <f t="shared" si="55"/>
        <v/>
      </c>
      <c r="X61" s="351">
        <f>SUM(Q63:W63)</f>
        <v>0</v>
      </c>
      <c r="Z61" s="173"/>
      <c r="AA61" s="171"/>
      <c r="AB61" s="171"/>
      <c r="AC61" s="171"/>
      <c r="AD61" s="181"/>
      <c r="AE61" s="181"/>
      <c r="AF61" s="181"/>
      <c r="AG61" s="181"/>
      <c r="AH61" s="180"/>
      <c r="AI61" s="180"/>
      <c r="AJ61" s="180"/>
      <c r="AK61" s="173"/>
    </row>
    <row r="62" spans="1:37" ht="11.25" customHeight="1">
      <c r="A62" s="8"/>
      <c r="B62" s="8"/>
      <c r="C62" s="8"/>
      <c r="D62" s="8"/>
      <c r="E62" s="8"/>
      <c r="F62" s="8"/>
      <c r="G62" s="8"/>
      <c r="H62" s="351"/>
      <c r="I62" s="8"/>
      <c r="J62" s="8"/>
      <c r="K62" s="8"/>
      <c r="L62" s="8"/>
      <c r="M62" s="8"/>
      <c r="N62" s="8"/>
      <c r="O62" s="8"/>
      <c r="P62" s="351"/>
      <c r="Q62" s="8"/>
      <c r="R62" s="8"/>
      <c r="S62" s="8"/>
      <c r="T62" s="8"/>
      <c r="U62" s="8"/>
      <c r="V62" s="8"/>
      <c r="W62" s="8"/>
      <c r="X62" s="351"/>
      <c r="Z62" s="171"/>
      <c r="AA62" s="171"/>
      <c r="AB62" s="171"/>
      <c r="AC62" s="171"/>
      <c r="AD62" s="181"/>
      <c r="AE62" s="181"/>
      <c r="AF62" s="181"/>
      <c r="AG62" s="181"/>
      <c r="AH62" s="182"/>
      <c r="AI62" s="182"/>
      <c r="AJ62" s="182"/>
      <c r="AK62" s="171"/>
    </row>
    <row r="63" spans="1:37" ht="11.25" customHeight="1">
      <c r="A63" s="7"/>
      <c r="B63" s="7"/>
      <c r="C63" s="7"/>
      <c r="D63" s="7"/>
      <c r="E63" s="7"/>
      <c r="F63" s="7"/>
      <c r="G63" s="7"/>
      <c r="H63" s="352"/>
      <c r="I63" s="7"/>
      <c r="J63" s="7"/>
      <c r="K63" s="7"/>
      <c r="L63" s="7"/>
      <c r="M63" s="7"/>
      <c r="N63" s="7"/>
      <c r="O63" s="7"/>
      <c r="P63" s="352"/>
      <c r="Q63" s="7"/>
      <c r="R63" s="7"/>
      <c r="S63" s="7"/>
      <c r="T63" s="7"/>
      <c r="U63" s="7"/>
      <c r="V63" s="7"/>
      <c r="W63" s="7"/>
      <c r="X63" s="352"/>
      <c r="Z63" s="171"/>
      <c r="AA63" s="173"/>
      <c r="AB63" s="173"/>
      <c r="AC63" s="173"/>
      <c r="AD63" s="179"/>
      <c r="AE63" s="179"/>
      <c r="AF63" s="179"/>
      <c r="AG63" s="179"/>
      <c r="AH63" s="182"/>
      <c r="AI63" s="182"/>
      <c r="AJ63" s="182"/>
      <c r="AK63" s="171"/>
    </row>
    <row r="64" spans="1:37" s="166" customFormat="1" ht="17.25" customHeight="1">
      <c r="A64" s="207" t="str">
        <f>IF($B$1="","",A61+7)</f>
        <v/>
      </c>
      <c r="B64" s="207" t="str">
        <f t="shared" ref="B64:G64" si="56">IF($B$1="","",B61+7)</f>
        <v/>
      </c>
      <c r="C64" s="207" t="str">
        <f t="shared" si="56"/>
        <v/>
      </c>
      <c r="D64" s="207" t="str">
        <f t="shared" si="56"/>
        <v/>
      </c>
      <c r="E64" s="207" t="str">
        <f t="shared" si="56"/>
        <v/>
      </c>
      <c r="F64" s="207" t="str">
        <f t="shared" si="56"/>
        <v/>
      </c>
      <c r="G64" s="207" t="str">
        <f t="shared" si="56"/>
        <v/>
      </c>
      <c r="H64" s="351">
        <f>SUM(A66:G66)</f>
        <v>0</v>
      </c>
      <c r="I64" s="207" t="str">
        <f>IF($B$1="","",I61+7)</f>
        <v/>
      </c>
      <c r="J64" s="207" t="str">
        <f t="shared" ref="J64:O64" si="57">IF($B$1="","",J61+7)</f>
        <v/>
      </c>
      <c r="K64" s="207" t="str">
        <f t="shared" si="57"/>
        <v/>
      </c>
      <c r="L64" s="207" t="str">
        <f t="shared" si="57"/>
        <v/>
      </c>
      <c r="M64" s="207" t="str">
        <f t="shared" si="57"/>
        <v/>
      </c>
      <c r="N64" s="207" t="str">
        <f t="shared" si="57"/>
        <v/>
      </c>
      <c r="O64" s="207" t="str">
        <f t="shared" si="57"/>
        <v/>
      </c>
      <c r="P64" s="351">
        <f>SUM(I66:O66)</f>
        <v>0</v>
      </c>
      <c r="Q64" s="207" t="str">
        <f>IF($B$1="","",Q61+7)</f>
        <v/>
      </c>
      <c r="R64" s="207" t="str">
        <f t="shared" ref="R64:W64" si="58">IF($B$1="","",R61+7)</f>
        <v/>
      </c>
      <c r="S64" s="207" t="str">
        <f t="shared" si="58"/>
        <v/>
      </c>
      <c r="T64" s="207" t="str">
        <f t="shared" si="58"/>
        <v/>
      </c>
      <c r="U64" s="207" t="str">
        <f t="shared" si="58"/>
        <v/>
      </c>
      <c r="V64" s="207" t="str">
        <f t="shared" si="58"/>
        <v/>
      </c>
      <c r="W64" s="207" t="str">
        <f t="shared" si="58"/>
        <v/>
      </c>
      <c r="X64" s="351">
        <f>SUM(Q66:W66)</f>
        <v>0</v>
      </c>
      <c r="Z64" s="173"/>
      <c r="AA64" s="171"/>
      <c r="AB64" s="171"/>
      <c r="AC64" s="171"/>
      <c r="AD64" s="181"/>
      <c r="AE64" s="181"/>
      <c r="AF64" s="181"/>
      <c r="AG64" s="181"/>
      <c r="AH64" s="180"/>
      <c r="AI64" s="180"/>
      <c r="AJ64" s="180"/>
      <c r="AK64" s="173"/>
    </row>
    <row r="65" spans="1:46" ht="11.25" customHeight="1">
      <c r="A65" s="8"/>
      <c r="B65" s="8"/>
      <c r="C65" s="8"/>
      <c r="D65" s="8"/>
      <c r="E65" s="8"/>
      <c r="F65" s="8"/>
      <c r="G65" s="8"/>
      <c r="H65" s="351"/>
      <c r="I65" s="8"/>
      <c r="J65" s="8"/>
      <c r="K65" s="8"/>
      <c r="L65" s="8"/>
      <c r="M65" s="8"/>
      <c r="N65" s="8"/>
      <c r="O65" s="8"/>
      <c r="P65" s="351"/>
      <c r="Q65" s="8"/>
      <c r="R65" s="8"/>
      <c r="S65" s="8"/>
      <c r="T65" s="8"/>
      <c r="U65" s="8"/>
      <c r="V65" s="8"/>
      <c r="W65" s="8"/>
      <c r="X65" s="351"/>
      <c r="Z65" s="171"/>
      <c r="AA65" s="171"/>
      <c r="AB65" s="171"/>
      <c r="AC65" s="171"/>
      <c r="AD65" s="181"/>
      <c r="AE65" s="181"/>
      <c r="AF65" s="181"/>
      <c r="AG65" s="181"/>
      <c r="AH65" s="182"/>
      <c r="AI65" s="182"/>
      <c r="AJ65" s="182"/>
      <c r="AK65" s="171"/>
    </row>
    <row r="66" spans="1:46" ht="11.25" customHeight="1">
      <c r="A66" s="7"/>
      <c r="B66" s="7"/>
      <c r="C66" s="7"/>
      <c r="D66" s="7"/>
      <c r="E66" s="7"/>
      <c r="F66" s="7"/>
      <c r="G66" s="7"/>
      <c r="H66" s="352"/>
      <c r="I66" s="7"/>
      <c r="J66" s="7"/>
      <c r="K66" s="7"/>
      <c r="L66" s="7"/>
      <c r="M66" s="7"/>
      <c r="N66" s="7"/>
      <c r="O66" s="7"/>
      <c r="P66" s="352"/>
      <c r="Q66" s="7"/>
      <c r="R66" s="7"/>
      <c r="S66" s="7"/>
      <c r="T66" s="7"/>
      <c r="U66" s="7"/>
      <c r="V66" s="7"/>
      <c r="W66" s="7"/>
      <c r="X66" s="352"/>
      <c r="Z66" s="171"/>
      <c r="AA66" s="185"/>
      <c r="AB66" s="185"/>
      <c r="AC66" s="185"/>
      <c r="AD66" s="186"/>
      <c r="AE66" s="186"/>
      <c r="AF66" s="181"/>
      <c r="AG66" s="181"/>
      <c r="AH66" s="182"/>
      <c r="AI66" s="182"/>
      <c r="AJ66" s="182"/>
      <c r="AK66" s="171"/>
    </row>
    <row r="67" spans="1:46" s="166" customFormat="1" ht="17.25" customHeight="1">
      <c r="A67" s="207" t="str">
        <f>IF($B$1="","",A64+7)</f>
        <v/>
      </c>
      <c r="B67" s="207" t="str">
        <f t="shared" ref="B67:G67" si="59">IF($B$1="","",B64+7)</f>
        <v/>
      </c>
      <c r="C67" s="207" t="str">
        <f t="shared" si="59"/>
        <v/>
      </c>
      <c r="D67" s="207" t="str">
        <f t="shared" si="59"/>
        <v/>
      </c>
      <c r="E67" s="207" t="str">
        <f t="shared" si="59"/>
        <v/>
      </c>
      <c r="F67" s="207" t="str">
        <f t="shared" si="59"/>
        <v/>
      </c>
      <c r="G67" s="207" t="str">
        <f t="shared" si="59"/>
        <v/>
      </c>
      <c r="H67" s="351">
        <f>SUM(A69:G69)</f>
        <v>0</v>
      </c>
      <c r="I67" s="207" t="str">
        <f>IF($B$1="","",I64+7)</f>
        <v/>
      </c>
      <c r="J67" s="207" t="str">
        <f t="shared" ref="J67:O67" si="60">IF($B$1="","",J64+7)</f>
        <v/>
      </c>
      <c r="K67" s="207" t="str">
        <f t="shared" si="60"/>
        <v/>
      </c>
      <c r="L67" s="207" t="str">
        <f t="shared" si="60"/>
        <v/>
      </c>
      <c r="M67" s="207" t="str">
        <f t="shared" si="60"/>
        <v/>
      </c>
      <c r="N67" s="207" t="str">
        <f t="shared" si="60"/>
        <v/>
      </c>
      <c r="O67" s="207" t="str">
        <f t="shared" si="60"/>
        <v/>
      </c>
      <c r="P67" s="351">
        <f>SUM(I69:O69)</f>
        <v>0</v>
      </c>
      <c r="Q67" s="207" t="str">
        <f>IF($B$1="","",Q64+7)</f>
        <v/>
      </c>
      <c r="R67" s="207" t="str">
        <f t="shared" ref="R67:W67" si="61">IF($B$1="","",R64+7)</f>
        <v/>
      </c>
      <c r="S67" s="207" t="str">
        <f t="shared" si="61"/>
        <v/>
      </c>
      <c r="T67" s="207" t="str">
        <f t="shared" si="61"/>
        <v/>
      </c>
      <c r="U67" s="207" t="str">
        <f t="shared" si="61"/>
        <v/>
      </c>
      <c r="V67" s="207" t="str">
        <f t="shared" si="61"/>
        <v/>
      </c>
      <c r="W67" s="207" t="str">
        <f t="shared" si="61"/>
        <v/>
      </c>
      <c r="X67" s="351">
        <f>SUM(Q69:W69)</f>
        <v>0</v>
      </c>
      <c r="Y67" s="23"/>
      <c r="Z67" s="171"/>
      <c r="AA67" s="185"/>
      <c r="AB67" s="185"/>
      <c r="AC67" s="185"/>
      <c r="AD67" s="186"/>
      <c r="AE67" s="186"/>
      <c r="AF67" s="186"/>
      <c r="AG67" s="186"/>
      <c r="AH67" s="187"/>
      <c r="AI67" s="187"/>
      <c r="AJ67" s="187"/>
      <c r="AK67" s="171"/>
    </row>
    <row r="68" spans="1:46" ht="11.25" customHeight="1">
      <c r="A68" s="8"/>
      <c r="B68" s="8"/>
      <c r="C68" s="8"/>
      <c r="D68" s="8"/>
      <c r="E68" s="8"/>
      <c r="F68" s="8"/>
      <c r="G68" s="8"/>
      <c r="H68" s="351"/>
      <c r="I68" s="8"/>
      <c r="J68" s="8"/>
      <c r="K68" s="8"/>
      <c r="L68" s="8"/>
      <c r="M68" s="8"/>
      <c r="N68" s="8"/>
      <c r="O68" s="8"/>
      <c r="P68" s="351"/>
      <c r="Q68" s="8"/>
      <c r="R68" s="8"/>
      <c r="S68" s="8"/>
      <c r="T68" s="8"/>
      <c r="U68" s="8"/>
      <c r="V68" s="8"/>
      <c r="W68" s="8"/>
      <c r="X68" s="351"/>
      <c r="Z68" s="185"/>
      <c r="AA68" s="177"/>
      <c r="AB68" s="177"/>
      <c r="AC68" s="177"/>
      <c r="AD68" s="177"/>
      <c r="AE68" s="177"/>
      <c r="AF68" s="177"/>
      <c r="AG68" s="177"/>
      <c r="AH68" s="195"/>
      <c r="AI68" s="195"/>
      <c r="AJ68" s="195"/>
      <c r="AK68" s="171"/>
    </row>
    <row r="69" spans="1:46" ht="11.25" customHeight="1">
      <c r="A69" s="7"/>
      <c r="B69" s="7"/>
      <c r="C69" s="7"/>
      <c r="D69" s="7"/>
      <c r="E69" s="7"/>
      <c r="F69" s="7"/>
      <c r="G69" s="7"/>
      <c r="H69" s="352"/>
      <c r="I69" s="7"/>
      <c r="J69" s="7"/>
      <c r="K69" s="7"/>
      <c r="L69" s="7"/>
      <c r="M69" s="7"/>
      <c r="N69" s="7"/>
      <c r="O69" s="7"/>
      <c r="P69" s="352"/>
      <c r="Q69" s="7">
        <f>IF(Q68="出",$G$3,0)</f>
        <v>0</v>
      </c>
      <c r="R69" s="7">
        <f t="shared" ref="R69:W69" si="62">IF(R68="出",$G$3,0)</f>
        <v>0</v>
      </c>
      <c r="S69" s="7">
        <f t="shared" si="62"/>
        <v>0</v>
      </c>
      <c r="T69" s="7">
        <f t="shared" si="62"/>
        <v>0</v>
      </c>
      <c r="U69" s="7">
        <f t="shared" si="62"/>
        <v>0</v>
      </c>
      <c r="V69" s="7">
        <f t="shared" si="62"/>
        <v>0</v>
      </c>
      <c r="W69" s="7">
        <f t="shared" si="62"/>
        <v>0</v>
      </c>
      <c r="X69" s="352"/>
      <c r="Z69" s="177"/>
      <c r="AH69" s="177"/>
      <c r="AI69" s="177"/>
      <c r="AJ69" s="177"/>
      <c r="AK69" s="177"/>
    </row>
    <row r="70" spans="1:46" ht="13.5" customHeight="1">
      <c r="A70" s="377"/>
      <c r="B70" s="378"/>
      <c r="C70" s="378"/>
      <c r="D70" s="378"/>
      <c r="E70" s="378"/>
      <c r="F70" s="378"/>
      <c r="G70" s="379"/>
      <c r="H70" s="214">
        <f>SUM(H52:H69)</f>
        <v>0</v>
      </c>
      <c r="I70" s="377"/>
      <c r="J70" s="378"/>
      <c r="K70" s="378"/>
      <c r="L70" s="378"/>
      <c r="M70" s="378"/>
      <c r="N70" s="378"/>
      <c r="O70" s="379"/>
      <c r="P70" s="214">
        <f>SUM(P52:P69)</f>
        <v>0</v>
      </c>
      <c r="Q70" s="377"/>
      <c r="R70" s="378"/>
      <c r="S70" s="378"/>
      <c r="T70" s="378"/>
      <c r="U70" s="378"/>
      <c r="V70" s="378"/>
      <c r="W70" s="379"/>
      <c r="X70" s="214">
        <f>SUM(X52:X69)</f>
        <v>0</v>
      </c>
    </row>
    <row r="71" spans="1:46">
      <c r="A71" s="85"/>
      <c r="B71" s="85"/>
      <c r="C71" s="85"/>
      <c r="D71" s="85"/>
      <c r="E71" s="85"/>
      <c r="F71" s="85"/>
      <c r="G71" s="88" t="s">
        <v>82</v>
      </c>
      <c r="H71" s="215" t="str">
        <f>IF(AH24-AK24&lt;=0,"OK","超過")</f>
        <v>OK</v>
      </c>
      <c r="I71" s="85"/>
      <c r="J71" s="85"/>
      <c r="K71" s="85"/>
      <c r="L71" s="85"/>
      <c r="M71" s="85"/>
      <c r="N71" s="85"/>
      <c r="O71" s="88" t="s">
        <v>82</v>
      </c>
      <c r="P71" s="215" t="str">
        <f>IF(AH28-AK28&lt;=0,"OK","超過")</f>
        <v>OK</v>
      </c>
      <c r="Q71" s="85"/>
      <c r="R71" s="85"/>
      <c r="S71" s="85"/>
      <c r="T71" s="85"/>
      <c r="U71" s="85"/>
      <c r="V71" s="85"/>
      <c r="W71" s="88" t="s">
        <v>82</v>
      </c>
      <c r="X71" s="215" t="str">
        <f>IF($AH$31&lt;=$AK$31,"OK","超過")</f>
        <v>OK</v>
      </c>
      <c r="AL71" s="171"/>
      <c r="AM71" s="171"/>
      <c r="AN71" s="171"/>
      <c r="AO71" s="175"/>
      <c r="AP71" s="175"/>
      <c r="AQ71" s="175"/>
      <c r="AR71" s="176"/>
      <c r="AS71" s="176"/>
      <c r="AT71" s="176"/>
    </row>
    <row r="72" spans="1:46" ht="13.5" customHeight="1">
      <c r="A72" s="190"/>
      <c r="B72" s="190"/>
      <c r="C72" s="190"/>
      <c r="D72" s="190"/>
      <c r="E72" s="190"/>
      <c r="F72" s="190"/>
      <c r="G72" s="190"/>
      <c r="H72" s="216"/>
      <c r="I72" s="162"/>
      <c r="J72" s="162"/>
      <c r="K72" s="162"/>
      <c r="L72" s="162"/>
      <c r="M72" s="162"/>
      <c r="N72" s="162"/>
      <c r="O72" s="162"/>
      <c r="P72" s="217"/>
      <c r="Q72" s="192"/>
      <c r="R72" s="193"/>
      <c r="S72" s="193"/>
      <c r="T72" s="193"/>
      <c r="U72" s="193"/>
      <c r="V72" s="193"/>
      <c r="W72" s="193"/>
      <c r="X72" s="218"/>
      <c r="AL72" s="171"/>
      <c r="AM72" s="175"/>
    </row>
    <row r="73" spans="1:46" ht="13.5" customHeight="1">
      <c r="A73" s="198" t="str">
        <f>IF(AND($B$1&lt;&gt;"",$H$1&lt;&gt;""),MONTH(DATE($B$1,$H$1+9,1)),"")</f>
        <v/>
      </c>
      <c r="B73" s="328" t="s">
        <v>16</v>
      </c>
      <c r="C73" s="328"/>
      <c r="D73" s="210"/>
      <c r="E73" s="200" t="str">
        <f>IF($B$1="","",(DATE($B$1,$A$73,1)-DAY(DATE($B$1,$A$73,1))+1))</f>
        <v/>
      </c>
      <c r="F73" s="201" t="s">
        <v>76</v>
      </c>
      <c r="G73" s="202" t="str">
        <f>IF($B$1="","",EOMONTH(DATE($B$1,A73,1),0))</f>
        <v/>
      </c>
      <c r="H73" s="329" t="s">
        <v>0</v>
      </c>
      <c r="I73" s="209" t="str">
        <f>IF(AND($B$1&lt;&gt;"",$H$1&lt;&gt;""),MONTH(DATE($B$1,$H$1+10,1)),"")</f>
        <v/>
      </c>
      <c r="J73" s="328" t="s">
        <v>16</v>
      </c>
      <c r="K73" s="328"/>
      <c r="L73" s="210"/>
      <c r="M73" s="200" t="str">
        <f>IF($B$1="","",(DATE($B$1,$I$73,1)-DAY(DATE($B$1,$I$73,1))+1))</f>
        <v/>
      </c>
      <c r="N73" s="201" t="s">
        <v>76</v>
      </c>
      <c r="O73" s="202" t="str">
        <f>IF($B$1="","",EOMONTH(DATE($B$1,I73,1),0))</f>
        <v/>
      </c>
      <c r="P73" s="329" t="s">
        <v>0</v>
      </c>
      <c r="Q73" s="209" t="str">
        <f>IF(AND($B$1&lt;&gt;"",$H$1&lt;&gt;""),MONTH(DATE($B$1,$H$1+11,1)),"")</f>
        <v/>
      </c>
      <c r="R73" s="328" t="s">
        <v>16</v>
      </c>
      <c r="S73" s="328"/>
      <c r="T73" s="210"/>
      <c r="U73" s="200" t="str">
        <f>IF($B$1="","",(DATE($B$1,$Q$73,1)-DAY(DATE($B$1,$Q$73,1))+1))</f>
        <v/>
      </c>
      <c r="V73" s="201" t="s">
        <v>76</v>
      </c>
      <c r="W73" s="202" t="str">
        <f>IF($B$1="","",EOMONTH(DATE($B$1,Q73,1),0))</f>
        <v/>
      </c>
      <c r="X73" s="331" t="s">
        <v>0</v>
      </c>
      <c r="AL73" s="164"/>
      <c r="AM73" s="169"/>
    </row>
    <row r="74" spans="1:46">
      <c r="A74" s="203" t="s">
        <v>19</v>
      </c>
      <c r="B74" s="204" t="s">
        <v>20</v>
      </c>
      <c r="C74" s="204" t="s">
        <v>21</v>
      </c>
      <c r="D74" s="205" t="s">
        <v>2</v>
      </c>
      <c r="E74" s="204" t="s">
        <v>3</v>
      </c>
      <c r="F74" s="206" t="s">
        <v>4</v>
      </c>
      <c r="G74" s="205" t="s">
        <v>5</v>
      </c>
      <c r="H74" s="380"/>
      <c r="I74" s="211" t="s">
        <v>19</v>
      </c>
      <c r="J74" s="212" t="s">
        <v>20</v>
      </c>
      <c r="K74" s="212" t="s">
        <v>21</v>
      </c>
      <c r="L74" s="212" t="s">
        <v>2</v>
      </c>
      <c r="M74" s="212" t="s">
        <v>3</v>
      </c>
      <c r="N74" s="212" t="s">
        <v>4</v>
      </c>
      <c r="O74" s="206" t="s">
        <v>5</v>
      </c>
      <c r="P74" s="380"/>
      <c r="Q74" s="211" t="s">
        <v>19</v>
      </c>
      <c r="R74" s="212" t="s">
        <v>20</v>
      </c>
      <c r="S74" s="212" t="s">
        <v>21</v>
      </c>
      <c r="T74" s="212" t="s">
        <v>2</v>
      </c>
      <c r="U74" s="212" t="s">
        <v>3</v>
      </c>
      <c r="V74" s="212" t="s">
        <v>4</v>
      </c>
      <c r="W74" s="213" t="s">
        <v>5</v>
      </c>
      <c r="X74" s="381"/>
      <c r="AN74" s="165"/>
    </row>
    <row r="75" spans="1:46" s="166" customFormat="1" ht="17.25" customHeight="1">
      <c r="A75" s="207" t="str">
        <f>IF($B$1="","",DATE($B$1,$H$1+9,1)-WEEKDAY(DATE($B$1,$H$1+9,1))+1)</f>
        <v/>
      </c>
      <c r="B75" s="208" t="str">
        <f>IF($B$1="","",A75+1)</f>
        <v/>
      </c>
      <c r="C75" s="208" t="str">
        <f t="shared" ref="C75:G75" si="63">IF($B$1="","",B75+1)</f>
        <v/>
      </c>
      <c r="D75" s="208" t="str">
        <f t="shared" si="63"/>
        <v/>
      </c>
      <c r="E75" s="208" t="str">
        <f t="shared" si="63"/>
        <v/>
      </c>
      <c r="F75" s="208" t="str">
        <f t="shared" si="63"/>
        <v/>
      </c>
      <c r="G75" s="208" t="str">
        <f t="shared" si="63"/>
        <v/>
      </c>
      <c r="H75" s="351">
        <f>A77+B77+C77+D77+E77+F77+G77</f>
        <v>0</v>
      </c>
      <c r="I75" s="207" t="str">
        <f>IF($B$1="","",DATE($B$1,$H$1+10,1)-WEEKDAY(DATE($B$1,$H$1+10,1))+1)</f>
        <v/>
      </c>
      <c r="J75" s="208" t="str">
        <f>IF($B$1="","",I75+1)</f>
        <v/>
      </c>
      <c r="K75" s="208" t="str">
        <f t="shared" ref="K75:O75" si="64">IF($B$1="","",J75+1)</f>
        <v/>
      </c>
      <c r="L75" s="208" t="str">
        <f t="shared" si="64"/>
        <v/>
      </c>
      <c r="M75" s="208" t="str">
        <f t="shared" si="64"/>
        <v/>
      </c>
      <c r="N75" s="208" t="str">
        <f t="shared" si="64"/>
        <v/>
      </c>
      <c r="O75" s="208" t="str">
        <f t="shared" si="64"/>
        <v/>
      </c>
      <c r="P75" s="351">
        <f>I77+J77+K77+L77+M77+N77+O77</f>
        <v>0</v>
      </c>
      <c r="Q75" s="207" t="str">
        <f>IF($B$1="","",DATE($B$1,$H$1+11,1)-WEEKDAY(DATE($B$1,$H$1+11,1))+1)</f>
        <v/>
      </c>
      <c r="R75" s="208" t="str">
        <f>IF($B$1="","",Q75+1)</f>
        <v/>
      </c>
      <c r="S75" s="208" t="str">
        <f t="shared" ref="S75:W75" si="65">IF($B$1="","",R75+1)</f>
        <v/>
      </c>
      <c r="T75" s="208" t="str">
        <f t="shared" si="65"/>
        <v/>
      </c>
      <c r="U75" s="208" t="str">
        <f t="shared" si="65"/>
        <v/>
      </c>
      <c r="V75" s="208" t="str">
        <f t="shared" si="65"/>
        <v/>
      </c>
      <c r="W75" s="208" t="str">
        <f t="shared" si="65"/>
        <v/>
      </c>
      <c r="X75" s="351">
        <f>Q77+R77+S77+T77+U77+V77+W77</f>
        <v>0</v>
      </c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N75" s="167"/>
    </row>
    <row r="76" spans="1:46" ht="11.25" customHeight="1">
      <c r="A76" s="8"/>
      <c r="B76" s="8"/>
      <c r="C76" s="8"/>
      <c r="D76" s="8"/>
      <c r="E76" s="8"/>
      <c r="F76" s="8"/>
      <c r="G76" s="8"/>
      <c r="H76" s="351"/>
      <c r="I76" s="8"/>
      <c r="J76" s="8"/>
      <c r="K76" s="8"/>
      <c r="L76" s="8"/>
      <c r="M76" s="8"/>
      <c r="N76" s="8"/>
      <c r="O76" s="8"/>
      <c r="P76" s="351"/>
      <c r="Q76" s="8"/>
      <c r="R76" s="8"/>
      <c r="S76" s="8"/>
      <c r="T76" s="8"/>
      <c r="U76" s="8"/>
      <c r="V76" s="8"/>
      <c r="W76" s="8"/>
      <c r="X76" s="351"/>
      <c r="AL76" s="196"/>
      <c r="AM76" s="196"/>
    </row>
    <row r="77" spans="1:46" ht="11.25" customHeight="1">
      <c r="A77" s="7"/>
      <c r="B77" s="7"/>
      <c r="C77" s="7"/>
      <c r="D77" s="7"/>
      <c r="E77" s="7"/>
      <c r="F77" s="7"/>
      <c r="G77" s="7"/>
      <c r="H77" s="352"/>
      <c r="I77" s="7"/>
      <c r="J77" s="7"/>
      <c r="K77" s="7"/>
      <c r="L77" s="7"/>
      <c r="M77" s="7"/>
      <c r="N77" s="7"/>
      <c r="O77" s="7"/>
      <c r="P77" s="352"/>
      <c r="Q77" s="7"/>
      <c r="R77" s="7"/>
      <c r="S77" s="7"/>
      <c r="T77" s="7"/>
      <c r="U77" s="7"/>
      <c r="V77" s="7"/>
      <c r="W77" s="7"/>
      <c r="X77" s="352"/>
      <c r="AL77" s="196"/>
      <c r="AM77" s="196"/>
    </row>
    <row r="78" spans="1:46" s="166" customFormat="1" ht="17.25" customHeight="1">
      <c r="A78" s="207" t="str">
        <f>IF($B$1="","",A75+7)</f>
        <v/>
      </c>
      <c r="B78" s="207" t="str">
        <f t="shared" ref="B78:G78" si="66">IF($B$1="","",B75+7)</f>
        <v/>
      </c>
      <c r="C78" s="207" t="str">
        <f t="shared" si="66"/>
        <v/>
      </c>
      <c r="D78" s="207" t="str">
        <f t="shared" si="66"/>
        <v/>
      </c>
      <c r="E78" s="207" t="str">
        <f t="shared" si="66"/>
        <v/>
      </c>
      <c r="F78" s="207" t="str">
        <f t="shared" si="66"/>
        <v/>
      </c>
      <c r="G78" s="207" t="str">
        <f t="shared" si="66"/>
        <v/>
      </c>
      <c r="H78" s="351">
        <f t="shared" ref="H78" si="67">A80+B80+C80+D80+E80+F80+G80</f>
        <v>0</v>
      </c>
      <c r="I78" s="207" t="str">
        <f>IF($B$1="","",I75+7)</f>
        <v/>
      </c>
      <c r="J78" s="207" t="str">
        <f t="shared" ref="J78:O78" si="68">IF($B$1="","",J75+7)</f>
        <v/>
      </c>
      <c r="K78" s="207" t="str">
        <f t="shared" si="68"/>
        <v/>
      </c>
      <c r="L78" s="207" t="str">
        <f t="shared" si="68"/>
        <v/>
      </c>
      <c r="M78" s="207" t="str">
        <f t="shared" si="68"/>
        <v/>
      </c>
      <c r="N78" s="207" t="str">
        <f t="shared" si="68"/>
        <v/>
      </c>
      <c r="O78" s="207" t="str">
        <f t="shared" si="68"/>
        <v/>
      </c>
      <c r="P78" s="351">
        <f t="shared" ref="P78" si="69">I80+J80+K80+L80+M80+N80+O80</f>
        <v>0</v>
      </c>
      <c r="Q78" s="207" t="str">
        <f>IF($B$1="","",Q75+7)</f>
        <v/>
      </c>
      <c r="R78" s="207" t="str">
        <f t="shared" ref="R78:W78" si="70">IF($B$1="","",R75+7)</f>
        <v/>
      </c>
      <c r="S78" s="207" t="str">
        <f t="shared" si="70"/>
        <v/>
      </c>
      <c r="T78" s="207" t="str">
        <f t="shared" si="70"/>
        <v/>
      </c>
      <c r="U78" s="207" t="str">
        <f t="shared" si="70"/>
        <v/>
      </c>
      <c r="V78" s="207" t="str">
        <f t="shared" si="70"/>
        <v/>
      </c>
      <c r="W78" s="207" t="str">
        <f t="shared" si="70"/>
        <v/>
      </c>
      <c r="X78" s="351">
        <f t="shared" ref="X78" si="71">Q80+R80+S80+T80+U80+V80+W80</f>
        <v>0</v>
      </c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197"/>
      <c r="AM78" s="197"/>
    </row>
    <row r="79" spans="1:46" ht="11.25" customHeight="1">
      <c r="A79" s="8"/>
      <c r="B79" s="8"/>
      <c r="C79" s="8"/>
      <c r="D79" s="8"/>
      <c r="E79" s="8"/>
      <c r="F79" s="8"/>
      <c r="G79" s="8"/>
      <c r="H79" s="351"/>
      <c r="I79" s="8"/>
      <c r="J79" s="8"/>
      <c r="K79" s="8"/>
      <c r="L79" s="8"/>
      <c r="M79" s="8"/>
      <c r="N79" s="8"/>
      <c r="O79" s="8"/>
      <c r="P79" s="351"/>
      <c r="Q79" s="8"/>
      <c r="R79" s="8"/>
      <c r="S79" s="8"/>
      <c r="T79" s="8"/>
      <c r="U79" s="8"/>
      <c r="V79" s="8"/>
      <c r="W79" s="8"/>
      <c r="X79" s="351"/>
      <c r="AL79" s="196"/>
      <c r="AM79" s="196"/>
    </row>
    <row r="80" spans="1:46" ht="11.25" customHeight="1">
      <c r="A80" s="7"/>
      <c r="B80" s="7"/>
      <c r="C80" s="7"/>
      <c r="D80" s="7"/>
      <c r="E80" s="7"/>
      <c r="F80" s="7"/>
      <c r="G80" s="7"/>
      <c r="H80" s="352"/>
      <c r="I80" s="7"/>
      <c r="J80" s="7"/>
      <c r="K80" s="7"/>
      <c r="L80" s="7"/>
      <c r="M80" s="7"/>
      <c r="N80" s="7"/>
      <c r="O80" s="7"/>
      <c r="P80" s="352"/>
      <c r="Q80" s="7"/>
      <c r="R80" s="7"/>
      <c r="S80" s="7"/>
      <c r="T80" s="7"/>
      <c r="U80" s="7"/>
      <c r="V80" s="7"/>
      <c r="W80" s="7"/>
      <c r="X80" s="352"/>
      <c r="AL80" s="196"/>
      <c r="AM80" s="196"/>
    </row>
    <row r="81" spans="1:46" s="166" customFormat="1" ht="17.25" customHeight="1">
      <c r="A81" s="207" t="str">
        <f>IF($B$1="","",A78+7)</f>
        <v/>
      </c>
      <c r="B81" s="207" t="str">
        <f t="shared" ref="B81:G81" si="72">IF($B$1="","",B78+7)</f>
        <v/>
      </c>
      <c r="C81" s="207" t="str">
        <f t="shared" si="72"/>
        <v/>
      </c>
      <c r="D81" s="207" t="str">
        <f t="shared" si="72"/>
        <v/>
      </c>
      <c r="E81" s="207" t="str">
        <f t="shared" si="72"/>
        <v/>
      </c>
      <c r="F81" s="207" t="str">
        <f t="shared" si="72"/>
        <v/>
      </c>
      <c r="G81" s="207" t="str">
        <f t="shared" si="72"/>
        <v/>
      </c>
      <c r="H81" s="351">
        <f t="shared" ref="H81" si="73">A83+B83+C83+D83+E83+F83+G83</f>
        <v>0</v>
      </c>
      <c r="I81" s="207" t="str">
        <f>IF($B$1="","",I78+7)</f>
        <v/>
      </c>
      <c r="J81" s="207" t="str">
        <f t="shared" ref="J81:O81" si="74">IF($B$1="","",J78+7)</f>
        <v/>
      </c>
      <c r="K81" s="207" t="str">
        <f t="shared" si="74"/>
        <v/>
      </c>
      <c r="L81" s="207" t="str">
        <f t="shared" si="74"/>
        <v/>
      </c>
      <c r="M81" s="207" t="str">
        <f t="shared" si="74"/>
        <v/>
      </c>
      <c r="N81" s="207" t="str">
        <f t="shared" si="74"/>
        <v/>
      </c>
      <c r="O81" s="207" t="str">
        <f t="shared" si="74"/>
        <v/>
      </c>
      <c r="P81" s="351">
        <f t="shared" ref="P81" si="75">I83+J83+K83+L83+M83+N83+O83</f>
        <v>0</v>
      </c>
      <c r="Q81" s="207" t="str">
        <f>IF($B$1="","",Q78+7)</f>
        <v/>
      </c>
      <c r="R81" s="207" t="str">
        <f t="shared" ref="R81:W81" si="76">IF($B$1="","",R78+7)</f>
        <v/>
      </c>
      <c r="S81" s="207" t="str">
        <f t="shared" si="76"/>
        <v/>
      </c>
      <c r="T81" s="207" t="str">
        <f t="shared" si="76"/>
        <v/>
      </c>
      <c r="U81" s="207" t="str">
        <f t="shared" si="76"/>
        <v/>
      </c>
      <c r="V81" s="207" t="str">
        <f t="shared" si="76"/>
        <v/>
      </c>
      <c r="W81" s="207" t="str">
        <f t="shared" si="76"/>
        <v/>
      </c>
      <c r="X81" s="351">
        <f t="shared" ref="X81" si="77">Q83+R83+S83+T83+U83+V83+W83</f>
        <v>0</v>
      </c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197"/>
      <c r="AM81" s="197"/>
    </row>
    <row r="82" spans="1:46" ht="11.25" customHeight="1">
      <c r="A82" s="8"/>
      <c r="B82" s="8"/>
      <c r="C82" s="8"/>
      <c r="D82" s="8"/>
      <c r="E82" s="8"/>
      <c r="F82" s="8"/>
      <c r="G82" s="8"/>
      <c r="H82" s="351"/>
      <c r="I82" s="8"/>
      <c r="J82" s="8"/>
      <c r="K82" s="8"/>
      <c r="L82" s="8"/>
      <c r="M82" s="8"/>
      <c r="N82" s="8"/>
      <c r="O82" s="8"/>
      <c r="P82" s="351"/>
      <c r="Q82" s="8"/>
      <c r="R82" s="8"/>
      <c r="S82" s="8"/>
      <c r="T82" s="8"/>
      <c r="U82" s="8"/>
      <c r="V82" s="8"/>
      <c r="W82" s="8"/>
      <c r="X82" s="351"/>
      <c r="AL82" s="196"/>
      <c r="AM82" s="196"/>
    </row>
    <row r="83" spans="1:46" ht="11.25" customHeight="1">
      <c r="A83" s="7"/>
      <c r="B83" s="7"/>
      <c r="C83" s="7"/>
      <c r="D83" s="7"/>
      <c r="E83" s="7"/>
      <c r="F83" s="7"/>
      <c r="G83" s="7"/>
      <c r="H83" s="352"/>
      <c r="I83" s="7"/>
      <c r="J83" s="7"/>
      <c r="K83" s="7"/>
      <c r="L83" s="7"/>
      <c r="M83" s="7"/>
      <c r="N83" s="7"/>
      <c r="O83" s="7"/>
      <c r="P83" s="352"/>
      <c r="Q83" s="7"/>
      <c r="R83" s="7"/>
      <c r="S83" s="7"/>
      <c r="T83" s="7"/>
      <c r="U83" s="7"/>
      <c r="V83" s="7"/>
      <c r="W83" s="7"/>
      <c r="X83" s="352"/>
      <c r="AL83" s="196"/>
      <c r="AM83" s="196"/>
    </row>
    <row r="84" spans="1:46" s="166" customFormat="1" ht="17.25" customHeight="1">
      <c r="A84" s="207" t="str">
        <f>IF($B$1="","",A81+7)</f>
        <v/>
      </c>
      <c r="B84" s="207" t="str">
        <f t="shared" ref="B84:G84" si="78">IF($B$1="","",B81+7)</f>
        <v/>
      </c>
      <c r="C84" s="207" t="str">
        <f t="shared" si="78"/>
        <v/>
      </c>
      <c r="D84" s="207" t="str">
        <f t="shared" si="78"/>
        <v/>
      </c>
      <c r="E84" s="207" t="str">
        <f t="shared" si="78"/>
        <v/>
      </c>
      <c r="F84" s="207" t="str">
        <f t="shared" si="78"/>
        <v/>
      </c>
      <c r="G84" s="207" t="str">
        <f t="shared" si="78"/>
        <v/>
      </c>
      <c r="H84" s="351">
        <f t="shared" ref="H84" si="79">A86+B86+C86+D86+E86+F86+G86</f>
        <v>0</v>
      </c>
      <c r="I84" s="207" t="str">
        <f>IF($B$1="","",I81+7)</f>
        <v/>
      </c>
      <c r="J84" s="207" t="str">
        <f t="shared" ref="J84:O84" si="80">IF($B$1="","",J81+7)</f>
        <v/>
      </c>
      <c r="K84" s="207" t="str">
        <f t="shared" si="80"/>
        <v/>
      </c>
      <c r="L84" s="207" t="str">
        <f t="shared" si="80"/>
        <v/>
      </c>
      <c r="M84" s="207" t="str">
        <f t="shared" si="80"/>
        <v/>
      </c>
      <c r="N84" s="207" t="str">
        <f t="shared" si="80"/>
        <v/>
      </c>
      <c r="O84" s="207" t="str">
        <f t="shared" si="80"/>
        <v/>
      </c>
      <c r="P84" s="351">
        <f t="shared" ref="P84" si="81">I86+J86+K86+L86+M86+N86+O86</f>
        <v>0</v>
      </c>
      <c r="Q84" s="207" t="str">
        <f>IF($B$1="","",Q81+7)</f>
        <v/>
      </c>
      <c r="R84" s="207" t="str">
        <f t="shared" ref="R84:W84" si="82">IF($B$1="","",R81+7)</f>
        <v/>
      </c>
      <c r="S84" s="207" t="str">
        <f t="shared" si="82"/>
        <v/>
      </c>
      <c r="T84" s="207" t="str">
        <f t="shared" si="82"/>
        <v/>
      </c>
      <c r="U84" s="207" t="str">
        <f t="shared" si="82"/>
        <v/>
      </c>
      <c r="V84" s="207" t="str">
        <f t="shared" si="82"/>
        <v/>
      </c>
      <c r="W84" s="207" t="str">
        <f t="shared" si="82"/>
        <v/>
      </c>
      <c r="X84" s="351">
        <f t="shared" ref="X84" si="83">Q86+R86+S86+T86+U86+V86+W86</f>
        <v>0</v>
      </c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197"/>
      <c r="AM84" s="197"/>
      <c r="AN84" s="163"/>
      <c r="AO84" s="170"/>
      <c r="AP84" s="170"/>
      <c r="AQ84" s="170"/>
      <c r="AR84" s="170"/>
    </row>
    <row r="85" spans="1:46" ht="11.25" customHeight="1">
      <c r="A85" s="8"/>
      <c r="B85" s="8"/>
      <c r="C85" s="8"/>
      <c r="D85" s="8"/>
      <c r="E85" s="8"/>
      <c r="F85" s="8"/>
      <c r="G85" s="8"/>
      <c r="H85" s="351"/>
      <c r="I85" s="8"/>
      <c r="J85" s="8"/>
      <c r="K85" s="8"/>
      <c r="L85" s="8"/>
      <c r="M85" s="8"/>
      <c r="N85" s="8"/>
      <c r="O85" s="8"/>
      <c r="P85" s="351"/>
      <c r="Q85" s="8"/>
      <c r="R85" s="8"/>
      <c r="S85" s="8"/>
      <c r="T85" s="8"/>
      <c r="U85" s="8"/>
      <c r="V85" s="8"/>
      <c r="W85" s="8"/>
      <c r="X85" s="351"/>
      <c r="AL85" s="196"/>
      <c r="AM85" s="196"/>
    </row>
    <row r="86" spans="1:46" ht="11.25" customHeight="1">
      <c r="A86" s="7"/>
      <c r="B86" s="7"/>
      <c r="C86" s="7"/>
      <c r="D86" s="7"/>
      <c r="E86" s="7"/>
      <c r="F86" s="7"/>
      <c r="G86" s="7"/>
      <c r="H86" s="352"/>
      <c r="I86" s="7"/>
      <c r="J86" s="7"/>
      <c r="K86" s="7"/>
      <c r="L86" s="7"/>
      <c r="M86" s="7"/>
      <c r="N86" s="7"/>
      <c r="O86" s="7"/>
      <c r="P86" s="352"/>
      <c r="Q86" s="7"/>
      <c r="R86" s="7"/>
      <c r="S86" s="7"/>
      <c r="T86" s="7"/>
      <c r="U86" s="7"/>
      <c r="V86" s="7"/>
      <c r="W86" s="7"/>
      <c r="X86" s="352"/>
      <c r="AL86" s="196"/>
      <c r="AM86" s="196"/>
      <c r="AN86" s="371"/>
      <c r="AO86" s="371"/>
      <c r="AP86" s="372"/>
      <c r="AQ86" s="372"/>
      <c r="AR86" s="372"/>
    </row>
    <row r="87" spans="1:46" s="166" customFormat="1" ht="17.25" customHeight="1">
      <c r="A87" s="207" t="str">
        <f>IF($B$1="","",A84+7)</f>
        <v/>
      </c>
      <c r="B87" s="207" t="str">
        <f t="shared" ref="B87:G87" si="84">IF($B$1="","",B84+7)</f>
        <v/>
      </c>
      <c r="C87" s="207" t="str">
        <f t="shared" si="84"/>
        <v/>
      </c>
      <c r="D87" s="207" t="str">
        <f t="shared" si="84"/>
        <v/>
      </c>
      <c r="E87" s="207" t="str">
        <f t="shared" si="84"/>
        <v/>
      </c>
      <c r="F87" s="207" t="str">
        <f t="shared" si="84"/>
        <v/>
      </c>
      <c r="G87" s="207" t="str">
        <f t="shared" si="84"/>
        <v/>
      </c>
      <c r="H87" s="351">
        <f t="shared" ref="H87" si="85">A89+B89+C89+D89+E89+F89+G89</f>
        <v>0</v>
      </c>
      <c r="I87" s="207" t="str">
        <f>IF($B$1="","",I84+7)</f>
        <v/>
      </c>
      <c r="J87" s="207" t="str">
        <f t="shared" ref="J87:O87" si="86">IF($B$1="","",J84+7)</f>
        <v/>
      </c>
      <c r="K87" s="207" t="str">
        <f t="shared" si="86"/>
        <v/>
      </c>
      <c r="L87" s="207" t="str">
        <f t="shared" si="86"/>
        <v/>
      </c>
      <c r="M87" s="207" t="str">
        <f t="shared" si="86"/>
        <v/>
      </c>
      <c r="N87" s="207" t="str">
        <f t="shared" si="86"/>
        <v/>
      </c>
      <c r="O87" s="207" t="str">
        <f t="shared" si="86"/>
        <v/>
      </c>
      <c r="P87" s="351">
        <f t="shared" ref="P87" si="87">I89+J89+K89+L89+M89+N89+O89</f>
        <v>0</v>
      </c>
      <c r="Q87" s="207" t="str">
        <f>IF($B$1="","",Q84+7)</f>
        <v/>
      </c>
      <c r="R87" s="207" t="str">
        <f t="shared" ref="R87:W87" si="88">IF($B$1="","",R84+7)</f>
        <v/>
      </c>
      <c r="S87" s="207" t="str">
        <f t="shared" si="88"/>
        <v/>
      </c>
      <c r="T87" s="207" t="str">
        <f t="shared" si="88"/>
        <v/>
      </c>
      <c r="U87" s="207" t="str">
        <f t="shared" si="88"/>
        <v/>
      </c>
      <c r="V87" s="207" t="str">
        <f t="shared" si="88"/>
        <v/>
      </c>
      <c r="W87" s="207" t="str">
        <f t="shared" si="88"/>
        <v/>
      </c>
      <c r="X87" s="351">
        <f t="shared" ref="X87" si="89">Q89+R89+S89+T89+U89+V89+W89</f>
        <v>0</v>
      </c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197"/>
      <c r="AM87" s="197"/>
      <c r="AN87" s="163"/>
      <c r="AO87" s="170"/>
      <c r="AP87" s="170"/>
      <c r="AQ87" s="170"/>
      <c r="AR87" s="170"/>
    </row>
    <row r="88" spans="1:46" ht="11.25" customHeight="1">
      <c r="A88" s="8"/>
      <c r="B88" s="8"/>
      <c r="C88" s="8"/>
      <c r="D88" s="8"/>
      <c r="E88" s="8"/>
      <c r="F88" s="8"/>
      <c r="G88" s="8"/>
      <c r="H88" s="351"/>
      <c r="I88" s="8"/>
      <c r="J88" s="8"/>
      <c r="K88" s="8"/>
      <c r="L88" s="8"/>
      <c r="M88" s="8"/>
      <c r="N88" s="8"/>
      <c r="O88" s="8"/>
      <c r="P88" s="351"/>
      <c r="Q88" s="8"/>
      <c r="R88" s="8"/>
      <c r="S88" s="8"/>
      <c r="T88" s="8"/>
      <c r="U88" s="8"/>
      <c r="V88" s="8"/>
      <c r="W88" s="8"/>
      <c r="X88" s="351"/>
      <c r="AL88" s="196"/>
      <c r="AM88" s="196"/>
    </row>
    <row r="89" spans="1:46" ht="11.25" customHeight="1">
      <c r="A89" s="7"/>
      <c r="B89" s="7"/>
      <c r="C89" s="7"/>
      <c r="D89" s="7"/>
      <c r="E89" s="7"/>
      <c r="F89" s="7"/>
      <c r="G89" s="7"/>
      <c r="H89" s="352"/>
      <c r="I89" s="7"/>
      <c r="J89" s="7"/>
      <c r="K89" s="7"/>
      <c r="L89" s="7"/>
      <c r="M89" s="7"/>
      <c r="N89" s="7"/>
      <c r="O89" s="7"/>
      <c r="P89" s="352"/>
      <c r="Q89" s="7"/>
      <c r="R89" s="7"/>
      <c r="S89" s="7"/>
      <c r="T89" s="7"/>
      <c r="U89" s="7"/>
      <c r="V89" s="7"/>
      <c r="W89" s="7"/>
      <c r="X89" s="352"/>
      <c r="AL89" s="196"/>
      <c r="AM89" s="196"/>
      <c r="AN89" s="371"/>
      <c r="AO89" s="371"/>
      <c r="AP89" s="372"/>
      <c r="AQ89" s="372"/>
      <c r="AR89" s="372"/>
    </row>
    <row r="90" spans="1:46" s="166" customFormat="1" ht="17.25" customHeight="1">
      <c r="A90" s="207" t="str">
        <f>IF($B$1="","",A87+7)</f>
        <v/>
      </c>
      <c r="B90" s="207" t="str">
        <f t="shared" ref="B90:G90" si="90">IF($B$1="","",B87+7)</f>
        <v/>
      </c>
      <c r="C90" s="207" t="str">
        <f t="shared" si="90"/>
        <v/>
      </c>
      <c r="D90" s="207" t="str">
        <f t="shared" si="90"/>
        <v/>
      </c>
      <c r="E90" s="207" t="str">
        <f t="shared" si="90"/>
        <v/>
      </c>
      <c r="F90" s="207" t="str">
        <f t="shared" si="90"/>
        <v/>
      </c>
      <c r="G90" s="207" t="str">
        <f t="shared" si="90"/>
        <v/>
      </c>
      <c r="H90" s="351">
        <f t="shared" ref="H90" si="91">A92+B92+C92+D92+E92+F92+G92</f>
        <v>0</v>
      </c>
      <c r="I90" s="207" t="str">
        <f>IF($B$1="","",I87+7)</f>
        <v/>
      </c>
      <c r="J90" s="207" t="str">
        <f t="shared" ref="J90:O90" si="92">IF($B$1="","",J87+7)</f>
        <v/>
      </c>
      <c r="K90" s="207" t="str">
        <f t="shared" si="92"/>
        <v/>
      </c>
      <c r="L90" s="207" t="str">
        <f t="shared" si="92"/>
        <v/>
      </c>
      <c r="M90" s="207" t="str">
        <f t="shared" si="92"/>
        <v/>
      </c>
      <c r="N90" s="207" t="str">
        <f t="shared" si="92"/>
        <v/>
      </c>
      <c r="O90" s="207" t="str">
        <f t="shared" si="92"/>
        <v/>
      </c>
      <c r="P90" s="351">
        <f t="shared" ref="P90" si="93">I92+J92+K92+L92+M92+N92+O92</f>
        <v>0</v>
      </c>
      <c r="Q90" s="207" t="str">
        <f>IF($B$1="","",Q87+7)</f>
        <v/>
      </c>
      <c r="R90" s="207" t="str">
        <f t="shared" ref="R90:W90" si="94">IF($B$1="","",R87+7)</f>
        <v/>
      </c>
      <c r="S90" s="207" t="str">
        <f t="shared" si="94"/>
        <v/>
      </c>
      <c r="T90" s="207" t="str">
        <f t="shared" si="94"/>
        <v/>
      </c>
      <c r="U90" s="207" t="str">
        <f t="shared" si="94"/>
        <v/>
      </c>
      <c r="V90" s="207" t="str">
        <f t="shared" si="94"/>
        <v/>
      </c>
      <c r="W90" s="207" t="str">
        <f t="shared" si="94"/>
        <v/>
      </c>
      <c r="X90" s="351">
        <f t="shared" ref="X90" si="95">Q92+R92+S92+T92+U92+V92+W92</f>
        <v>0</v>
      </c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197"/>
      <c r="AM90" s="197"/>
      <c r="AN90" s="373"/>
      <c r="AO90" s="373"/>
      <c r="AP90" s="374"/>
      <c r="AQ90" s="374"/>
      <c r="AR90" s="374"/>
    </row>
    <row r="91" spans="1:46" ht="11.25" customHeight="1">
      <c r="A91" s="8"/>
      <c r="B91" s="8"/>
      <c r="C91" s="8"/>
      <c r="D91" s="8"/>
      <c r="E91" s="8"/>
      <c r="F91" s="8"/>
      <c r="G91" s="8"/>
      <c r="H91" s="351"/>
      <c r="I91" s="8"/>
      <c r="J91" s="8"/>
      <c r="K91" s="8"/>
      <c r="L91" s="8"/>
      <c r="M91" s="8"/>
      <c r="N91" s="8"/>
      <c r="O91" s="8"/>
      <c r="P91" s="351"/>
      <c r="Q91" s="8"/>
      <c r="R91" s="8"/>
      <c r="S91" s="8"/>
      <c r="T91" s="8"/>
      <c r="U91" s="8"/>
      <c r="V91" s="8"/>
      <c r="W91" s="8"/>
      <c r="X91" s="351"/>
      <c r="AL91" s="196"/>
      <c r="AM91" s="196"/>
    </row>
    <row r="92" spans="1:46" ht="11.25" customHeight="1">
      <c r="A92" s="7">
        <f>IF(A91="出",$G$3,0)</f>
        <v>0</v>
      </c>
      <c r="B92" s="7">
        <f t="shared" ref="B92:G92" si="96">IF(B91="出",$G$3,0)</f>
        <v>0</v>
      </c>
      <c r="C92" s="7">
        <f t="shared" si="96"/>
        <v>0</v>
      </c>
      <c r="D92" s="7">
        <f t="shared" si="96"/>
        <v>0</v>
      </c>
      <c r="E92" s="7">
        <f t="shared" si="96"/>
        <v>0</v>
      </c>
      <c r="F92" s="7">
        <f t="shared" si="96"/>
        <v>0</v>
      </c>
      <c r="G92" s="7">
        <f t="shared" si="96"/>
        <v>0</v>
      </c>
      <c r="H92" s="351"/>
      <c r="I92" s="7"/>
      <c r="J92" s="7"/>
      <c r="K92" s="7"/>
      <c r="L92" s="7"/>
      <c r="M92" s="7"/>
      <c r="N92" s="7"/>
      <c r="O92" s="7"/>
      <c r="P92" s="351"/>
      <c r="Q92" s="7"/>
      <c r="R92" s="7"/>
      <c r="S92" s="7"/>
      <c r="T92" s="7"/>
      <c r="U92" s="7"/>
      <c r="V92" s="7"/>
      <c r="W92" s="7"/>
      <c r="X92" s="351"/>
      <c r="AL92" s="196"/>
      <c r="AM92" s="196"/>
      <c r="AN92" s="375"/>
      <c r="AO92" s="375"/>
      <c r="AP92" s="376"/>
      <c r="AQ92" s="376"/>
      <c r="AR92" s="376"/>
    </row>
    <row r="93" spans="1:46">
      <c r="A93" s="85"/>
      <c r="B93" s="85"/>
      <c r="C93" s="85"/>
      <c r="D93" s="85"/>
      <c r="E93" s="85"/>
      <c r="F93" s="85"/>
      <c r="G93" s="88" t="s">
        <v>82</v>
      </c>
      <c r="H93" s="215" t="str">
        <f>IF(AH34-AK34&lt;=0,"OK","超過")</f>
        <v>OK</v>
      </c>
      <c r="I93" s="85"/>
      <c r="J93" s="85"/>
      <c r="K93" s="85"/>
      <c r="L93" s="85"/>
      <c r="M93" s="85"/>
      <c r="N93" s="85"/>
      <c r="O93" s="88" t="s">
        <v>82</v>
      </c>
      <c r="P93" s="215" t="str">
        <f>IF($AH$37&lt;=$AK$37,"OK","超過")</f>
        <v>OK</v>
      </c>
      <c r="Q93" s="85"/>
      <c r="R93" s="85"/>
      <c r="S93" s="85"/>
      <c r="T93" s="85"/>
      <c r="U93" s="85"/>
      <c r="V93" s="85"/>
      <c r="W93" s="88" t="s">
        <v>82</v>
      </c>
      <c r="X93" s="215" t="str">
        <f>IF($AH$40&lt;=$AK$40,"OK","超過")</f>
        <v>OK</v>
      </c>
      <c r="AL93" s="171"/>
      <c r="AM93" s="171"/>
      <c r="AN93" s="171"/>
      <c r="AO93" s="175"/>
      <c r="AP93" s="175"/>
      <c r="AQ93" s="175"/>
      <c r="AR93" s="176"/>
      <c r="AS93" s="176"/>
      <c r="AT93" s="176"/>
    </row>
    <row r="94" spans="1:46">
      <c r="A94" s="377"/>
      <c r="B94" s="378"/>
      <c r="C94" s="378"/>
      <c r="D94" s="378"/>
      <c r="E94" s="378"/>
      <c r="F94" s="378"/>
      <c r="G94" s="379"/>
      <c r="H94" s="214">
        <f>SUM(H75:H92)</f>
        <v>0</v>
      </c>
      <c r="I94" s="377"/>
      <c r="J94" s="378"/>
      <c r="K94" s="378"/>
      <c r="L94" s="378"/>
      <c r="M94" s="378"/>
      <c r="N94" s="378"/>
      <c r="O94" s="379"/>
      <c r="P94" s="214">
        <f>SUM(P75:P92)</f>
        <v>0</v>
      </c>
      <c r="Q94" s="377"/>
      <c r="R94" s="378"/>
      <c r="S94" s="378"/>
      <c r="T94" s="378"/>
      <c r="U94" s="378"/>
      <c r="V94" s="378"/>
      <c r="W94" s="379"/>
      <c r="X94" s="214">
        <f>SUM(X75:X92)</f>
        <v>0</v>
      </c>
      <c r="AL94" s="196"/>
      <c r="AM94" s="196"/>
      <c r="AN94" s="375"/>
      <c r="AO94" s="375"/>
      <c r="AP94" s="376"/>
      <c r="AQ94" s="376"/>
      <c r="AR94" s="376"/>
    </row>
  </sheetData>
  <sheetProtection algorithmName="SHA-512" hashValue="QkzwdODq2GD/GpOVWInThoIUtJrF2voRqURx2VRyK8xG58JP+wm54HuAaskHBamlex9yYNLcjOC7v+CdF1/VNw==" saltValue="YKopEYhoeX2mH5tq2eA0xA==" spinCount="100000" sheet="1" selectLockedCells="1"/>
  <mergeCells count="211">
    <mergeCell ref="A94:G94"/>
    <mergeCell ref="I94:O94"/>
    <mergeCell ref="Q94:W94"/>
    <mergeCell ref="AN94:AO94"/>
    <mergeCell ref="AP94:AR94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4:H66"/>
    <mergeCell ref="P64:P66"/>
    <mergeCell ref="X64:X66"/>
    <mergeCell ref="H67:H69"/>
    <mergeCell ref="P67:P69"/>
    <mergeCell ref="X67:X69"/>
    <mergeCell ref="H58:H60"/>
    <mergeCell ref="P58:P60"/>
    <mergeCell ref="X58:X60"/>
    <mergeCell ref="H61:H63"/>
    <mergeCell ref="P61:P63"/>
    <mergeCell ref="X61:X63"/>
    <mergeCell ref="H52:H54"/>
    <mergeCell ref="P52:P54"/>
    <mergeCell ref="X52:X54"/>
    <mergeCell ref="H55:H57"/>
    <mergeCell ref="P55:P57"/>
    <mergeCell ref="X55:X57"/>
    <mergeCell ref="B50:C50"/>
    <mergeCell ref="H50:H51"/>
    <mergeCell ref="J50:K50"/>
    <mergeCell ref="P50:P51"/>
    <mergeCell ref="R50:S50"/>
    <mergeCell ref="X50:X51"/>
    <mergeCell ref="AK43:AK45"/>
    <mergeCell ref="H44:H46"/>
    <mergeCell ref="P44:P46"/>
    <mergeCell ref="X44:X46"/>
    <mergeCell ref="A47:G47"/>
    <mergeCell ref="I47:O47"/>
    <mergeCell ref="Q47:W47"/>
    <mergeCell ref="AH40:AJ42"/>
    <mergeCell ref="AK40:AK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AF37:AG39"/>
    <mergeCell ref="AH37:AJ39"/>
    <mergeCell ref="AK37:AK39"/>
    <mergeCell ref="H38:H40"/>
    <mergeCell ref="P38:P40"/>
    <mergeCell ref="X38:X40"/>
    <mergeCell ref="Z40:AA42"/>
    <mergeCell ref="AB40:AC42"/>
    <mergeCell ref="AD40:AE42"/>
    <mergeCell ref="AF40:AG42"/>
    <mergeCell ref="H35:H37"/>
    <mergeCell ref="P35:P37"/>
    <mergeCell ref="X35:X37"/>
    <mergeCell ref="Z37:AA39"/>
    <mergeCell ref="AB37:AC39"/>
    <mergeCell ref="AD37:AE39"/>
    <mergeCell ref="AK24:AK27"/>
    <mergeCell ref="AH28:AJ30"/>
    <mergeCell ref="AK28:AK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AK31:AK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AK34:AK36"/>
    <mergeCell ref="AN20:AO20"/>
    <mergeCell ref="AP20:AR20"/>
    <mergeCell ref="AN24:AO24"/>
    <mergeCell ref="AP24:AR24"/>
    <mergeCell ref="AN26:AO26"/>
    <mergeCell ref="AP26:AR26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Z28:AA30"/>
    <mergeCell ref="AB28:AC30"/>
    <mergeCell ref="AD28:AE30"/>
    <mergeCell ref="AF28:AG30"/>
    <mergeCell ref="AF24:AG27"/>
    <mergeCell ref="AH24:AJ27"/>
    <mergeCell ref="H21:H23"/>
    <mergeCell ref="P21:P23"/>
    <mergeCell ref="X21:X23"/>
    <mergeCell ref="Z21:AA23"/>
    <mergeCell ref="AB21:AC23"/>
    <mergeCell ref="AD21:AE23"/>
    <mergeCell ref="AF21:AG23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H21:AJ23"/>
    <mergeCell ref="AK21:AK23"/>
    <mergeCell ref="AN21:AO21"/>
    <mergeCell ref="AP21:AR21"/>
    <mergeCell ref="AN23:AO23"/>
    <mergeCell ref="AP23:AR23"/>
    <mergeCell ref="AK18:AK20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AK15:AK17"/>
    <mergeCell ref="H12:H14"/>
    <mergeCell ref="P12:P14"/>
    <mergeCell ref="X12:X14"/>
    <mergeCell ref="Z12:AA14"/>
    <mergeCell ref="AB12:AC14"/>
    <mergeCell ref="AD12:AE14"/>
    <mergeCell ref="AF12:AG14"/>
    <mergeCell ref="AH12:AJ14"/>
    <mergeCell ref="AK12:AK14"/>
    <mergeCell ref="AF6:AG8"/>
    <mergeCell ref="AH6:AJ8"/>
    <mergeCell ref="AK6:AK8"/>
    <mergeCell ref="H9:H11"/>
    <mergeCell ref="P9:P11"/>
    <mergeCell ref="X9:X11"/>
    <mergeCell ref="Z9:AA11"/>
    <mergeCell ref="AB9:AC11"/>
    <mergeCell ref="AD9:AE11"/>
    <mergeCell ref="AF9:AG11"/>
    <mergeCell ref="H6:H8"/>
    <mergeCell ref="P6:P8"/>
    <mergeCell ref="X6:X8"/>
    <mergeCell ref="Z6:AA8"/>
    <mergeCell ref="AB6:AC8"/>
    <mergeCell ref="AD6:AE8"/>
    <mergeCell ref="AH9:AJ11"/>
    <mergeCell ref="AK9:AK11"/>
    <mergeCell ref="B1:D1"/>
    <mergeCell ref="E1:G1"/>
    <mergeCell ref="A2:X2"/>
    <mergeCell ref="B4:C4"/>
    <mergeCell ref="H4:H5"/>
    <mergeCell ref="J4:K4"/>
    <mergeCell ref="P4:P5"/>
    <mergeCell ref="R4:S4"/>
    <mergeCell ref="X4:X5"/>
  </mergeCells>
  <phoneticPr fontId="1"/>
  <conditionalFormatting sqref="AL50:XFD70 Y49:XFD49 AL72:XFD92 AA67:AG67 AH50:AK66 AA50:AG65 Y68:Z68 AL94:XFD94 AH68:AK68 Y50:Z66 Y3:XFD5 Y43:XFD47 AL26:XFD42 AL6:XFD24 Y6:AJ24 Y26:AJ42">
    <cfRule type="cellIs" dxfId="135" priority="84" operator="equal">
      <formula>0</formula>
    </cfRule>
  </conditionalFormatting>
  <conditionalFormatting sqref="AK6:AK24 AK26:AK42">
    <cfRule type="cellIs" dxfId="134" priority="75" operator="equal">
      <formula>0</formula>
    </cfRule>
  </conditionalFormatting>
  <conditionalFormatting sqref="A6:G6 I6:O6 Q6:W6 A29:G29 I29:O29 Q29:W29 A52:G52 I52:O52 Q52:W52 A75:G75 I75:O75 Q75:W75">
    <cfRule type="expression" dxfId="133" priority="13">
      <formula>DAY(A6)&gt;7</formula>
    </cfRule>
  </conditionalFormatting>
  <conditionalFormatting sqref="A18:G18 A21:G21 I18:O18 I21:O21 Q18:W18 Q21:W21 A41:G41 A44:G44 Q87:W87 Q90:W90 I87:O87 I90:O90 A87:G87 A90:G90 Q64:W64 Q67:W67 I64:O64 I67:O67 A64:G64 A67:G67 I41:O41 I44:O44 Q41:W41 Q44:W44">
    <cfRule type="expression" dxfId="132" priority="12">
      <formula>DAY(A18)&lt;=14</formula>
    </cfRule>
  </conditionalFormatting>
  <conditionalFormatting sqref="A94:X94 A3:X24 A26:X47 A49:X70 A72:X92">
    <cfRule type="cellIs" dxfId="131" priority="9" operator="equal">
      <formula>0</formula>
    </cfRule>
  </conditionalFormatting>
  <dataValidations count="1">
    <dataValidation type="list" allowBlank="1" showInputMessage="1" showErrorMessage="1" sqref="A7:G7 Q88:W88 Q85:W85 I33:O33 A16:G16 A22:G22 A13:G13 A10:G10 I30:O30 I13:O13 Q82:W82 I22:O22 A19:G19 I7:O7 I16:O16 I19:O19 Q13:W13 Q22:W22 Q16:W16 I10:O10 Q10:W10 Q19:W19 A30:G30 A45:G45 A42:G42 Q7:W7 A33:G33 A36:G36 A39:G39 I45:O45 I39:O39 I42:O42 Q30:W30 I36:O36 Q36:W36 Q45:W45 A53:G53 Q39:W40 I65:O65 Q42:W42 Q33:W33 A68:G68 I53:O53 A65:G65 I56:O56 Q62:W62 A62:G62 I62:O62 I59:O59 I68:O68 A59:G59 Q53:W53 Q56:W56 Q68:W68 Q59:W59 Q65:W65 A56:G56 A76:G76 A79:G79 A91:G91 I76:O76 A82:G82 A85:G85 A88:G88 I79:O79 I91:O91 Q76:W76 I82:O82 I85:O85 I88:O88 Q79:W79 Q91:W91" xr:uid="{B3F88A1C-8CB5-464D-A38E-EEDCD7D7EA77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619B467C-4532-4D3B-95C0-B8570406099E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1" operator="containsText" id="{1E8A1C57-5179-4299-9CC2-E63D3B933874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I94:O94 A4:G24 I4:O24 Q4:W24 A27:G46 I27:O47 Q27:W47 A50:G70 I50:O70 Q50:W70 A73:G92 I73:O92 Q73:W92</xm:sqref>
        </x14:conditionalFormatting>
        <x14:conditionalFormatting xmlns:xm="http://schemas.microsoft.com/office/excel/2006/main">
          <x14:cfRule type="containsText" priority="7" operator="containsText" id="{C827AA2D-95BC-4EF2-A1FE-E8CD670D3C43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8" operator="containsText" id="{33A88E02-DF17-480C-A294-CD5BFF18AACB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5" operator="containsText" id="{27E6D642-1DE2-47D9-BE4B-211AA5376000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6" operator="containsText" id="{3257F41B-C607-4FF7-A7C5-AF621D7A3628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3" operator="containsText" id="{A7260F46-7241-4654-8777-C1A8817A6D39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4" operator="containsText" id="{0C6F4641-75F7-4180-905C-B683D7D3C4E4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1" operator="containsText" id="{7BF5DA3D-8810-4BD6-A4F4-431495764E30}">
            <xm:f>NOT(ISERROR(SEARCH($AP$7,A93)))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2" operator="containsText" id="{8EF172E0-6D9F-413F-AA7E-F0485A642335}">
            <xm:f>NOT(ISERROR(SEARCH($AP$6,A93)))</xm:f>
            <xm:f>$AP$6</xm:f>
            <x14:dxf>
              <font>
                <b/>
                <i val="0"/>
                <color rgb="FFFF0000"/>
              </font>
            </x14:dxf>
          </x14:cfRule>
          <xm:sqref>A93:G93 I93:O93 Q93:W93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DD947-DA73-4DDC-9F6F-B8D1A6B2DF49}">
  <sheetPr>
    <tabColor theme="8" tint="0.59999389629810485"/>
    <pageSetUpPr fitToPage="1"/>
  </sheetPr>
  <dimension ref="A1:AT94"/>
  <sheetViews>
    <sheetView view="pageBreakPreview" zoomScale="85" zoomScaleNormal="85" zoomScaleSheetLayoutView="85" workbookViewId="0">
      <selection activeCell="G3" sqref="G3:H3"/>
    </sheetView>
  </sheetViews>
  <sheetFormatPr defaultRowHeight="13.5"/>
  <cols>
    <col min="1" max="7" width="5.125" style="23" customWidth="1"/>
    <col min="8" max="8" width="6.25" style="23" customWidth="1"/>
    <col min="9" max="15" width="5.125" style="23" customWidth="1"/>
    <col min="16" max="16" width="6.25" style="23" customWidth="1"/>
    <col min="17" max="23" width="5.125" style="23" customWidth="1"/>
    <col min="24" max="24" width="6.25" style="23" customWidth="1"/>
    <col min="25" max="25" width="4.625" style="23" customWidth="1"/>
    <col min="26" max="35" width="5" style="23" customWidth="1"/>
    <col min="36" max="36" width="7.5" style="23" bestFit="1" customWidth="1"/>
    <col min="37" max="37" width="14.5" style="23" customWidth="1"/>
    <col min="38" max="38" width="7" style="23" customWidth="1"/>
    <col min="39" max="44" width="5" style="23" customWidth="1"/>
    <col min="45" max="16384" width="9" style="23"/>
  </cols>
  <sheetData>
    <row r="1" spans="1:44" ht="25.5" customHeight="1">
      <c r="A1" s="21" t="s">
        <v>22</v>
      </c>
      <c r="B1" s="324"/>
      <c r="C1" s="324"/>
      <c r="D1" s="324"/>
      <c r="E1" s="325" t="s">
        <v>15</v>
      </c>
      <c r="F1" s="325"/>
      <c r="G1" s="325"/>
      <c r="H1" s="79"/>
      <c r="I1" s="22" t="s">
        <v>75</v>
      </c>
      <c r="K1" s="24"/>
      <c r="L1" s="25"/>
      <c r="M1" s="26" t="s">
        <v>18</v>
      </c>
      <c r="N1" s="27"/>
      <c r="O1" s="27"/>
      <c r="P1" s="27"/>
      <c r="Q1" s="28"/>
    </row>
    <row r="2" spans="1:44" ht="39.75" customHeight="1">
      <c r="A2" s="405" t="s">
        <v>85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44" ht="14.25">
      <c r="A3" s="30" t="s">
        <v>78</v>
      </c>
      <c r="G3" s="407"/>
      <c r="H3" s="408"/>
      <c r="I3" s="23" t="s">
        <v>17</v>
      </c>
    </row>
    <row r="4" spans="1:44" ht="13.5" customHeight="1">
      <c r="A4" s="198" t="str">
        <f>IF(AND($B$1&lt;&gt;"",$H$1&lt;&gt;""),MONTH(DATE($B$1,$H$1,1)),"")</f>
        <v/>
      </c>
      <c r="B4" s="328" t="s">
        <v>16</v>
      </c>
      <c r="C4" s="328"/>
      <c r="D4" s="199"/>
      <c r="E4" s="200" t="str">
        <f>IF($B$1="","",(DATE($B$1,$A$4,1)-DAY(DATE($B$1,$A$4,1))+1))</f>
        <v/>
      </c>
      <c r="F4" s="201" t="s">
        <v>76</v>
      </c>
      <c r="G4" s="202" t="str">
        <f>IF($B$1="","",EOMONTH(DATE($B$1,A4,1),0))</f>
        <v/>
      </c>
      <c r="H4" s="329" t="s">
        <v>0</v>
      </c>
      <c r="I4" s="209" t="str">
        <f>IF(AND($B$1&lt;&gt;"",$H$1&lt;&gt;""),MONTH(DATE($B$1,$H$1+1,1)),"")</f>
        <v/>
      </c>
      <c r="J4" s="328" t="s">
        <v>16</v>
      </c>
      <c r="K4" s="328"/>
      <c r="L4" s="210"/>
      <c r="M4" s="200" t="str">
        <f>IF($B$1="","",(DATE($B$1,$I$4,1)-DAY(DATE($B$1,$I$4,1))+1))</f>
        <v/>
      </c>
      <c r="N4" s="201" t="s">
        <v>76</v>
      </c>
      <c r="O4" s="202" t="str">
        <f>IF($B$1="","",EOMONTH(DATE($B$1,I4,1),0))</f>
        <v/>
      </c>
      <c r="P4" s="329" t="s">
        <v>0</v>
      </c>
      <c r="Q4" s="209" t="str">
        <f>IF(AND($B$1&lt;&gt;"",$H$1&lt;&gt;""),MONTH(DATE($B$1,$H$1+2,1)),"")</f>
        <v/>
      </c>
      <c r="R4" s="328" t="s">
        <v>16</v>
      </c>
      <c r="S4" s="328"/>
      <c r="T4" s="210"/>
      <c r="U4" s="200" t="str">
        <f>IF($B$1="","",(DATE($B$1,$Q$4,1)-DAY(DATE($B$1,$Q$4,1))+1))</f>
        <v/>
      </c>
      <c r="V4" s="201" t="s">
        <v>76</v>
      </c>
      <c r="W4" s="202" t="str">
        <f>IF($B$1="","",EOMONTH(DATE($B$1,Q4,1),0))</f>
        <v/>
      </c>
      <c r="X4" s="331" t="s">
        <v>0</v>
      </c>
      <c r="Z4" s="219" t="s">
        <v>1</v>
      </c>
      <c r="AA4" s="217"/>
      <c r="AB4" s="217"/>
      <c r="AC4" s="220"/>
      <c r="AD4" s="217"/>
      <c r="AE4" s="220"/>
      <c r="AF4" s="217"/>
      <c r="AG4" s="221"/>
      <c r="AH4" s="216"/>
      <c r="AI4" s="216"/>
      <c r="AJ4" s="216"/>
      <c r="AK4" s="218"/>
    </row>
    <row r="5" spans="1:44">
      <c r="A5" s="203" t="s">
        <v>19</v>
      </c>
      <c r="B5" s="204" t="s">
        <v>20</v>
      </c>
      <c r="C5" s="204" t="s">
        <v>21</v>
      </c>
      <c r="D5" s="205" t="s">
        <v>2</v>
      </c>
      <c r="E5" s="204" t="s">
        <v>3</v>
      </c>
      <c r="F5" s="206" t="s">
        <v>4</v>
      </c>
      <c r="G5" s="205" t="s">
        <v>5</v>
      </c>
      <c r="H5" s="330"/>
      <c r="I5" s="211" t="s">
        <v>19</v>
      </c>
      <c r="J5" s="212" t="s">
        <v>20</v>
      </c>
      <c r="K5" s="212" t="s">
        <v>21</v>
      </c>
      <c r="L5" s="212" t="s">
        <v>2</v>
      </c>
      <c r="M5" s="212" t="s">
        <v>3</v>
      </c>
      <c r="N5" s="212" t="s">
        <v>4</v>
      </c>
      <c r="O5" s="206" t="s">
        <v>5</v>
      </c>
      <c r="P5" s="330"/>
      <c r="Q5" s="211" t="s">
        <v>19</v>
      </c>
      <c r="R5" s="212" t="s">
        <v>20</v>
      </c>
      <c r="S5" s="212" t="s">
        <v>21</v>
      </c>
      <c r="T5" s="212" t="s">
        <v>2</v>
      </c>
      <c r="U5" s="212" t="s">
        <v>3</v>
      </c>
      <c r="V5" s="212" t="s">
        <v>4</v>
      </c>
      <c r="W5" s="213" t="s">
        <v>5</v>
      </c>
      <c r="X5" s="332"/>
      <c r="Z5" s="222" t="s">
        <v>6</v>
      </c>
      <c r="AA5" s="223"/>
      <c r="AB5" s="222" t="s">
        <v>7</v>
      </c>
      <c r="AC5" s="223"/>
      <c r="AD5" s="222" t="s">
        <v>8</v>
      </c>
      <c r="AE5" s="223"/>
      <c r="AF5" s="222" t="s">
        <v>9</v>
      </c>
      <c r="AG5" s="223"/>
      <c r="AH5" s="222" t="s">
        <v>10</v>
      </c>
      <c r="AI5" s="223"/>
      <c r="AJ5" s="224"/>
      <c r="AK5" s="225" t="s">
        <v>87</v>
      </c>
      <c r="AN5" s="165"/>
    </row>
    <row r="6" spans="1:44" s="166" customFormat="1" ht="17.25" customHeight="1">
      <c r="A6" s="207" t="str">
        <f>IF($B$1="","",DATE($B$1,$H$1,1)-WEEKDAY(DATE($B$1,$H$1,1))+1)</f>
        <v/>
      </c>
      <c r="B6" s="208" t="str">
        <f>IF($B$1="","",A6+1)</f>
        <v/>
      </c>
      <c r="C6" s="208" t="str">
        <f>IF($B$1="","",B6+1)</f>
        <v/>
      </c>
      <c r="D6" s="208" t="str">
        <f t="shared" ref="D6:G6" si="0">IF($B$1="","",C6+1)</f>
        <v/>
      </c>
      <c r="E6" s="208" t="str">
        <f t="shared" si="0"/>
        <v/>
      </c>
      <c r="F6" s="208" t="str">
        <f t="shared" si="0"/>
        <v/>
      </c>
      <c r="G6" s="208" t="str">
        <f t="shared" si="0"/>
        <v/>
      </c>
      <c r="H6" s="351">
        <f>SUM(A8:G8)</f>
        <v>0</v>
      </c>
      <c r="I6" s="207" t="str">
        <f>IF($B$1="","",DATE($B$1,$H$1+1,1)-WEEKDAY(DATE($B$1,$H$1+1,1))+1)</f>
        <v/>
      </c>
      <c r="J6" s="208" t="str">
        <f>IF($B$1="","",I6+1)</f>
        <v/>
      </c>
      <c r="K6" s="208" t="str">
        <f t="shared" ref="K6:O6" si="1">IF($B$1="","",J6+1)</f>
        <v/>
      </c>
      <c r="L6" s="208" t="str">
        <f t="shared" si="1"/>
        <v/>
      </c>
      <c r="M6" s="208" t="str">
        <f t="shared" si="1"/>
        <v/>
      </c>
      <c r="N6" s="208" t="str">
        <f t="shared" si="1"/>
        <v/>
      </c>
      <c r="O6" s="208" t="str">
        <f t="shared" si="1"/>
        <v/>
      </c>
      <c r="P6" s="351">
        <f>SUM(I8:O8)</f>
        <v>0</v>
      </c>
      <c r="Q6" s="207" t="str">
        <f>IF($B$1="","",DATE($B$1,$H$1+2,1)-WEEKDAY(DATE($B$1,$H$1+2,1))+1)</f>
        <v/>
      </c>
      <c r="R6" s="208" t="str">
        <f>IF($B$1="","",Q6+1)</f>
        <v/>
      </c>
      <c r="S6" s="208" t="str">
        <f t="shared" ref="S6:W6" si="2">IF($B$1="","",R6+1)</f>
        <v/>
      </c>
      <c r="T6" s="208" t="str">
        <f t="shared" si="2"/>
        <v/>
      </c>
      <c r="U6" s="208" t="str">
        <f t="shared" si="2"/>
        <v/>
      </c>
      <c r="V6" s="208" t="str">
        <f t="shared" si="2"/>
        <v/>
      </c>
      <c r="W6" s="208" t="str">
        <f t="shared" si="2"/>
        <v/>
      </c>
      <c r="X6" s="351">
        <f>SUM(Q8:W8)</f>
        <v>0</v>
      </c>
      <c r="Z6" s="353" t="str">
        <f>$A$4</f>
        <v/>
      </c>
      <c r="AA6" s="354"/>
      <c r="AB6" s="359" t="str">
        <f>IF($B$1="","",DAY(EOMONTH(DATE($B$1,A4,1),0)))</f>
        <v/>
      </c>
      <c r="AC6" s="360"/>
      <c r="AD6" s="365">
        <f>COUNTIF(A6:G23,"○")</f>
        <v>0</v>
      </c>
      <c r="AE6" s="366"/>
      <c r="AF6" s="333" t="str">
        <f>IF($B$1="","",AB6-+AD6)</f>
        <v/>
      </c>
      <c r="AG6" s="334"/>
      <c r="AH6" s="339">
        <f>$H$24</f>
        <v>0</v>
      </c>
      <c r="AI6" s="340"/>
      <c r="AJ6" s="341"/>
      <c r="AK6" s="348">
        <f>IF($AB6=28,"176:00",IF($AB6=29,"182:17",IF($AB6=30,"188:34",IF($AB6=31,"194:51"))))*24</f>
        <v>0</v>
      </c>
      <c r="AN6" s="165" t="s">
        <v>13</v>
      </c>
      <c r="AO6" s="167" t="s">
        <v>77</v>
      </c>
    </row>
    <row r="7" spans="1:44" ht="11.25" customHeight="1">
      <c r="A7" s="8"/>
      <c r="B7" s="8"/>
      <c r="C7" s="8"/>
      <c r="D7" s="8"/>
      <c r="E7" s="8"/>
      <c r="F7" s="8"/>
      <c r="G7" s="8"/>
      <c r="H7" s="351"/>
      <c r="I7" s="8"/>
      <c r="J7" s="8"/>
      <c r="K7" s="8"/>
      <c r="L7" s="8"/>
      <c r="M7" s="8"/>
      <c r="N7" s="8"/>
      <c r="O7" s="8"/>
      <c r="P7" s="351"/>
      <c r="Q7" s="8"/>
      <c r="R7" s="8"/>
      <c r="S7" s="8"/>
      <c r="T7" s="8"/>
      <c r="U7" s="8"/>
      <c r="V7" s="8"/>
      <c r="W7" s="8"/>
      <c r="X7" s="351"/>
      <c r="Z7" s="355"/>
      <c r="AA7" s="356"/>
      <c r="AB7" s="361"/>
      <c r="AC7" s="362"/>
      <c r="AD7" s="367"/>
      <c r="AE7" s="368"/>
      <c r="AF7" s="335"/>
      <c r="AG7" s="336"/>
      <c r="AH7" s="342"/>
      <c r="AI7" s="343"/>
      <c r="AJ7" s="344"/>
      <c r="AK7" s="349"/>
      <c r="AN7" s="167" t="s">
        <v>14</v>
      </c>
    </row>
    <row r="8" spans="1:44" ht="11.25" customHeight="1">
      <c r="A8" s="226">
        <f>IF(A7="出",$G$3,0)</f>
        <v>0</v>
      </c>
      <c r="B8" s="226">
        <f t="shared" ref="B8:G8" si="3">IF(B7="出",$G$3,0)</f>
        <v>0</v>
      </c>
      <c r="C8" s="226">
        <f t="shared" si="3"/>
        <v>0</v>
      </c>
      <c r="D8" s="226">
        <f t="shared" si="3"/>
        <v>0</v>
      </c>
      <c r="E8" s="226">
        <f t="shared" si="3"/>
        <v>0</v>
      </c>
      <c r="F8" s="226">
        <f t="shared" si="3"/>
        <v>0</v>
      </c>
      <c r="G8" s="226">
        <f t="shared" si="3"/>
        <v>0</v>
      </c>
      <c r="H8" s="352"/>
      <c r="I8" s="226">
        <f>IF(I7="出",$G$3,0)</f>
        <v>0</v>
      </c>
      <c r="J8" s="226">
        <f t="shared" ref="J8:O8" si="4">IF(J7="出",$G$3,0)</f>
        <v>0</v>
      </c>
      <c r="K8" s="226">
        <f t="shared" si="4"/>
        <v>0</v>
      </c>
      <c r="L8" s="226">
        <f t="shared" si="4"/>
        <v>0</v>
      </c>
      <c r="M8" s="226">
        <f t="shared" si="4"/>
        <v>0</v>
      </c>
      <c r="N8" s="226">
        <f t="shared" si="4"/>
        <v>0</v>
      </c>
      <c r="O8" s="226">
        <f t="shared" si="4"/>
        <v>0</v>
      </c>
      <c r="P8" s="352"/>
      <c r="Q8" s="226">
        <f>IF(Q7="出",$G$3,0)</f>
        <v>0</v>
      </c>
      <c r="R8" s="226">
        <f t="shared" ref="R8:W8" si="5">IF(R7="出",$G$3,0)</f>
        <v>0</v>
      </c>
      <c r="S8" s="226">
        <f t="shared" si="5"/>
        <v>0</v>
      </c>
      <c r="T8" s="226">
        <f t="shared" si="5"/>
        <v>0</v>
      </c>
      <c r="U8" s="226">
        <f t="shared" si="5"/>
        <v>0</v>
      </c>
      <c r="V8" s="226">
        <f t="shared" si="5"/>
        <v>0</v>
      </c>
      <c r="W8" s="226">
        <f t="shared" si="5"/>
        <v>0</v>
      </c>
      <c r="X8" s="352"/>
      <c r="Z8" s="357"/>
      <c r="AA8" s="358"/>
      <c r="AB8" s="363"/>
      <c r="AC8" s="364"/>
      <c r="AD8" s="369"/>
      <c r="AE8" s="370"/>
      <c r="AF8" s="337"/>
      <c r="AG8" s="338"/>
      <c r="AH8" s="345"/>
      <c r="AI8" s="346"/>
      <c r="AJ8" s="347"/>
      <c r="AK8" s="350"/>
    </row>
    <row r="9" spans="1:44" s="166" customFormat="1" ht="17.25" customHeight="1">
      <c r="A9" s="207" t="str">
        <f>IF($B$1="","",A6+7)</f>
        <v/>
      </c>
      <c r="B9" s="207" t="str">
        <f t="shared" ref="B9:G9" si="6">IF($B$1="","",B6+7)</f>
        <v/>
      </c>
      <c r="C9" s="207" t="str">
        <f t="shared" si="6"/>
        <v/>
      </c>
      <c r="D9" s="207" t="str">
        <f t="shared" si="6"/>
        <v/>
      </c>
      <c r="E9" s="207" t="str">
        <f t="shared" si="6"/>
        <v/>
      </c>
      <c r="F9" s="207" t="str">
        <f>IF($B$1="","",F6+7)</f>
        <v/>
      </c>
      <c r="G9" s="207" t="str">
        <f t="shared" si="6"/>
        <v/>
      </c>
      <c r="H9" s="351">
        <f>SUM(A11:G11)</f>
        <v>0</v>
      </c>
      <c r="I9" s="207" t="str">
        <f>IF($B$1="","",I6+7)</f>
        <v/>
      </c>
      <c r="J9" s="207" t="str">
        <f t="shared" ref="J9:O9" si="7">IF($B$1="","",J6+7)</f>
        <v/>
      </c>
      <c r="K9" s="207" t="str">
        <f t="shared" si="7"/>
        <v/>
      </c>
      <c r="L9" s="207" t="str">
        <f t="shared" si="7"/>
        <v/>
      </c>
      <c r="M9" s="207" t="str">
        <f t="shared" si="7"/>
        <v/>
      </c>
      <c r="N9" s="207" t="str">
        <f t="shared" si="7"/>
        <v/>
      </c>
      <c r="O9" s="207" t="str">
        <f t="shared" si="7"/>
        <v/>
      </c>
      <c r="P9" s="351">
        <f>SUM(I11:O11)</f>
        <v>0</v>
      </c>
      <c r="Q9" s="207" t="str">
        <f>IF($B$1="","",Q6+7)</f>
        <v/>
      </c>
      <c r="R9" s="207" t="str">
        <f t="shared" ref="R9:W9" si="8">IF($B$1="","",R6+7)</f>
        <v/>
      </c>
      <c r="S9" s="207" t="str">
        <f t="shared" si="8"/>
        <v/>
      </c>
      <c r="T9" s="207" t="str">
        <f t="shared" si="8"/>
        <v/>
      </c>
      <c r="U9" s="207" t="str">
        <f t="shared" si="8"/>
        <v/>
      </c>
      <c r="V9" s="207" t="str">
        <f t="shared" si="8"/>
        <v/>
      </c>
      <c r="W9" s="207" t="str">
        <f t="shared" si="8"/>
        <v/>
      </c>
      <c r="X9" s="351">
        <f>SUM(Q11:W11)</f>
        <v>0</v>
      </c>
      <c r="Z9" s="353" t="str">
        <f>$I$4</f>
        <v/>
      </c>
      <c r="AA9" s="354"/>
      <c r="AB9" s="359" t="str">
        <f>IF($B$1="","",DAY(EOMONTH(DATE($B$1,I4,1),0)))</f>
        <v/>
      </c>
      <c r="AC9" s="360"/>
      <c r="AD9" s="365">
        <f>COUNTIF(I6:O23,"○")</f>
        <v>0</v>
      </c>
      <c r="AE9" s="366"/>
      <c r="AF9" s="333" t="str">
        <f>IF($B$1="","",AB9-+AD9)</f>
        <v/>
      </c>
      <c r="AG9" s="334"/>
      <c r="AH9" s="339">
        <f>$P$24</f>
        <v>0</v>
      </c>
      <c r="AI9" s="340"/>
      <c r="AJ9" s="341"/>
      <c r="AK9" s="348">
        <f>IF($AB9=28,"176:00",IF($AB9=29,"182:17",IF($AB9=30,"188:34",IF($AB9=31,"194:51"))))*24</f>
        <v>0</v>
      </c>
    </row>
    <row r="10" spans="1:44" ht="11.25" customHeight="1">
      <c r="A10" s="8"/>
      <c r="B10" s="8"/>
      <c r="C10" s="8"/>
      <c r="D10" s="8"/>
      <c r="E10" s="8"/>
      <c r="F10" s="8"/>
      <c r="G10" s="8"/>
      <c r="H10" s="351"/>
      <c r="I10" s="8"/>
      <c r="J10" s="8"/>
      <c r="K10" s="8"/>
      <c r="L10" s="8"/>
      <c r="M10" s="8"/>
      <c r="N10" s="8"/>
      <c r="O10" s="8"/>
      <c r="P10" s="351"/>
      <c r="Q10" s="8"/>
      <c r="R10" s="8"/>
      <c r="S10" s="8"/>
      <c r="T10" s="8"/>
      <c r="U10" s="8"/>
      <c r="V10" s="8"/>
      <c r="W10" s="8"/>
      <c r="X10" s="351"/>
      <c r="Z10" s="355"/>
      <c r="AA10" s="356"/>
      <c r="AB10" s="361"/>
      <c r="AC10" s="362"/>
      <c r="AD10" s="367"/>
      <c r="AE10" s="368"/>
      <c r="AF10" s="335"/>
      <c r="AG10" s="336"/>
      <c r="AH10" s="342"/>
      <c r="AI10" s="343"/>
      <c r="AJ10" s="344"/>
      <c r="AK10" s="349"/>
    </row>
    <row r="11" spans="1:44" ht="11.25" customHeight="1">
      <c r="A11" s="226">
        <f>IF(A10="出",$G$3,0)</f>
        <v>0</v>
      </c>
      <c r="B11" s="226">
        <f t="shared" ref="B11:F11" si="9">IF(B10="出",$G$3,0)</f>
        <v>0</v>
      </c>
      <c r="C11" s="226">
        <f t="shared" si="9"/>
        <v>0</v>
      </c>
      <c r="D11" s="226">
        <f t="shared" si="9"/>
        <v>0</v>
      </c>
      <c r="E11" s="226">
        <f t="shared" si="9"/>
        <v>0</v>
      </c>
      <c r="F11" s="226">
        <f t="shared" si="9"/>
        <v>0</v>
      </c>
      <c r="G11" s="226"/>
      <c r="H11" s="352"/>
      <c r="I11" s="226">
        <f>IF(I10="出",$G$3,0)</f>
        <v>0</v>
      </c>
      <c r="J11" s="226">
        <f t="shared" ref="J11:O11" si="10">IF(J10="出",$G$3,0)</f>
        <v>0</v>
      </c>
      <c r="K11" s="226">
        <f t="shared" si="10"/>
        <v>0</v>
      </c>
      <c r="L11" s="226">
        <f t="shared" si="10"/>
        <v>0</v>
      </c>
      <c r="M11" s="226">
        <f t="shared" si="10"/>
        <v>0</v>
      </c>
      <c r="N11" s="226">
        <f t="shared" si="10"/>
        <v>0</v>
      </c>
      <c r="O11" s="226">
        <f t="shared" si="10"/>
        <v>0</v>
      </c>
      <c r="P11" s="352"/>
      <c r="Q11" s="226">
        <f>IF(Q10="出",$G$3,0)</f>
        <v>0</v>
      </c>
      <c r="R11" s="226">
        <f t="shared" ref="R11:W11" si="11">IF(R10="出",$G$3,0)</f>
        <v>0</v>
      </c>
      <c r="S11" s="226">
        <f t="shared" si="11"/>
        <v>0</v>
      </c>
      <c r="T11" s="226">
        <f t="shared" si="11"/>
        <v>0</v>
      </c>
      <c r="U11" s="226">
        <f t="shared" si="11"/>
        <v>0</v>
      </c>
      <c r="V11" s="226">
        <f t="shared" si="11"/>
        <v>0</v>
      </c>
      <c r="W11" s="226">
        <f t="shared" si="11"/>
        <v>0</v>
      </c>
      <c r="X11" s="352"/>
      <c r="Z11" s="357"/>
      <c r="AA11" s="358"/>
      <c r="AB11" s="363"/>
      <c r="AC11" s="364"/>
      <c r="AD11" s="369"/>
      <c r="AE11" s="370"/>
      <c r="AF11" s="337"/>
      <c r="AG11" s="338"/>
      <c r="AH11" s="345"/>
      <c r="AI11" s="346"/>
      <c r="AJ11" s="347"/>
      <c r="AK11" s="350"/>
    </row>
    <row r="12" spans="1:44" s="166" customFormat="1" ht="17.25" customHeight="1">
      <c r="A12" s="207" t="str">
        <f>IF($B$1="","",A9+7)</f>
        <v/>
      </c>
      <c r="B12" s="207" t="str">
        <f t="shared" ref="B12:G12" si="12">IF($B$1="","",B9+7)</f>
        <v/>
      </c>
      <c r="C12" s="207" t="str">
        <f t="shared" si="12"/>
        <v/>
      </c>
      <c r="D12" s="207" t="str">
        <f t="shared" si="12"/>
        <v/>
      </c>
      <c r="E12" s="207" t="str">
        <f t="shared" si="12"/>
        <v/>
      </c>
      <c r="F12" s="207" t="str">
        <f t="shared" si="12"/>
        <v/>
      </c>
      <c r="G12" s="207" t="str">
        <f t="shared" si="12"/>
        <v/>
      </c>
      <c r="H12" s="351">
        <f>SUM(A14:G14)</f>
        <v>0</v>
      </c>
      <c r="I12" s="207" t="str">
        <f>IF($B$1="","",I9+7)</f>
        <v/>
      </c>
      <c r="J12" s="207" t="str">
        <f t="shared" ref="J12:O12" si="13">IF($B$1="","",J9+7)</f>
        <v/>
      </c>
      <c r="K12" s="207" t="str">
        <f t="shared" si="13"/>
        <v/>
      </c>
      <c r="L12" s="207" t="str">
        <f t="shared" si="13"/>
        <v/>
      </c>
      <c r="M12" s="207" t="str">
        <f t="shared" si="13"/>
        <v/>
      </c>
      <c r="N12" s="207" t="str">
        <f t="shared" si="13"/>
        <v/>
      </c>
      <c r="O12" s="207" t="str">
        <f t="shared" si="13"/>
        <v/>
      </c>
      <c r="P12" s="351">
        <f>SUM(I14:O14)</f>
        <v>0</v>
      </c>
      <c r="Q12" s="207" t="str">
        <f>IF($B$1="","",Q9+7)</f>
        <v/>
      </c>
      <c r="R12" s="207" t="str">
        <f t="shared" ref="R12:W12" si="14">IF($B$1="","",R9+7)</f>
        <v/>
      </c>
      <c r="S12" s="207" t="str">
        <f t="shared" si="14"/>
        <v/>
      </c>
      <c r="T12" s="207" t="str">
        <f t="shared" si="14"/>
        <v/>
      </c>
      <c r="U12" s="207" t="str">
        <f t="shared" si="14"/>
        <v/>
      </c>
      <c r="V12" s="207" t="str">
        <f t="shared" si="14"/>
        <v/>
      </c>
      <c r="W12" s="207" t="str">
        <f t="shared" si="14"/>
        <v/>
      </c>
      <c r="X12" s="351">
        <f>SUM(Q14:W14)</f>
        <v>0</v>
      </c>
      <c r="Z12" s="353" t="str">
        <f>$Q$4</f>
        <v/>
      </c>
      <c r="AA12" s="354"/>
      <c r="AB12" s="359" t="str">
        <f>IF($B$1="","",DAY(EOMONTH(DATE($B$1,Q4,1),0)))</f>
        <v/>
      </c>
      <c r="AC12" s="360"/>
      <c r="AD12" s="365">
        <f>COUNTIF(Q6:W23,"○")</f>
        <v>0</v>
      </c>
      <c r="AE12" s="366"/>
      <c r="AF12" s="333" t="str">
        <f>IF($B$1="","",AB12-+AD12)</f>
        <v/>
      </c>
      <c r="AG12" s="334"/>
      <c r="AH12" s="339">
        <f>$X$24</f>
        <v>0</v>
      </c>
      <c r="AI12" s="340"/>
      <c r="AJ12" s="341"/>
      <c r="AK12" s="348">
        <f>IF($AB12=28,"176:00",IF($AB12=29,"182:17",IF($AB12=30,"188:34",IF($AB12=31,"194:51"))))*24</f>
        <v>0</v>
      </c>
    </row>
    <row r="13" spans="1:44" ht="11.25" customHeight="1">
      <c r="A13" s="8"/>
      <c r="B13" s="8"/>
      <c r="C13" s="8"/>
      <c r="D13" s="8"/>
      <c r="E13" s="8"/>
      <c r="F13" s="8"/>
      <c r="G13" s="8"/>
      <c r="H13" s="351"/>
      <c r="I13" s="8"/>
      <c r="J13" s="8"/>
      <c r="K13" s="8"/>
      <c r="L13" s="8"/>
      <c r="M13" s="8"/>
      <c r="N13" s="8"/>
      <c r="O13" s="8"/>
      <c r="P13" s="351"/>
      <c r="Q13" s="8"/>
      <c r="R13" s="8"/>
      <c r="S13" s="8"/>
      <c r="T13" s="8"/>
      <c r="U13" s="8"/>
      <c r="V13" s="8"/>
      <c r="W13" s="8"/>
      <c r="X13" s="351"/>
      <c r="Z13" s="355"/>
      <c r="AA13" s="356"/>
      <c r="AB13" s="361"/>
      <c r="AC13" s="362"/>
      <c r="AD13" s="367"/>
      <c r="AE13" s="368"/>
      <c r="AF13" s="335"/>
      <c r="AG13" s="336"/>
      <c r="AH13" s="342"/>
      <c r="AI13" s="343"/>
      <c r="AJ13" s="344"/>
      <c r="AK13" s="349"/>
    </row>
    <row r="14" spans="1:44" ht="11.25" customHeight="1">
      <c r="A14" s="226">
        <f>IF(A13="出",$G$3,0)</f>
        <v>0</v>
      </c>
      <c r="B14" s="226">
        <f t="shared" ref="B14:G14" si="15">IF(B13="出",$G$3,0)</f>
        <v>0</v>
      </c>
      <c r="C14" s="226">
        <f t="shared" si="15"/>
        <v>0</v>
      </c>
      <c r="D14" s="226">
        <f t="shared" si="15"/>
        <v>0</v>
      </c>
      <c r="E14" s="226">
        <f t="shared" si="15"/>
        <v>0</v>
      </c>
      <c r="F14" s="226">
        <f t="shared" si="15"/>
        <v>0</v>
      </c>
      <c r="G14" s="226">
        <f t="shared" si="15"/>
        <v>0</v>
      </c>
      <c r="H14" s="352"/>
      <c r="I14" s="226">
        <f>IF(I13="出",$G$3,0)</f>
        <v>0</v>
      </c>
      <c r="J14" s="226">
        <f t="shared" ref="J14:O14" si="16">IF(J13="出",$G$3,0)</f>
        <v>0</v>
      </c>
      <c r="K14" s="226">
        <f t="shared" si="16"/>
        <v>0</v>
      </c>
      <c r="L14" s="226">
        <f t="shared" si="16"/>
        <v>0</v>
      </c>
      <c r="M14" s="226">
        <f t="shared" si="16"/>
        <v>0</v>
      </c>
      <c r="N14" s="226">
        <f t="shared" si="16"/>
        <v>0</v>
      </c>
      <c r="O14" s="226">
        <f t="shared" si="16"/>
        <v>0</v>
      </c>
      <c r="P14" s="352"/>
      <c r="Q14" s="226">
        <f>IF(Q13="出",$G$3,0)</f>
        <v>0</v>
      </c>
      <c r="R14" s="226">
        <f t="shared" ref="R14:W14" si="17">IF(R13="出",$G$3,0)</f>
        <v>0</v>
      </c>
      <c r="S14" s="226">
        <f t="shared" si="17"/>
        <v>0</v>
      </c>
      <c r="T14" s="226">
        <f t="shared" si="17"/>
        <v>0</v>
      </c>
      <c r="U14" s="226">
        <f t="shared" si="17"/>
        <v>0</v>
      </c>
      <c r="V14" s="226">
        <f t="shared" si="17"/>
        <v>0</v>
      </c>
      <c r="W14" s="226">
        <f t="shared" si="17"/>
        <v>0</v>
      </c>
      <c r="X14" s="352"/>
      <c r="Z14" s="357"/>
      <c r="AA14" s="358"/>
      <c r="AB14" s="363"/>
      <c r="AC14" s="364"/>
      <c r="AD14" s="369"/>
      <c r="AE14" s="370"/>
      <c r="AF14" s="337"/>
      <c r="AG14" s="338"/>
      <c r="AH14" s="345"/>
      <c r="AI14" s="346"/>
      <c r="AJ14" s="347"/>
      <c r="AK14" s="350"/>
    </row>
    <row r="15" spans="1:44" s="166" customFormat="1" ht="17.25" customHeight="1">
      <c r="A15" s="207" t="str">
        <f>IF($B$1="","",A12+7)</f>
        <v/>
      </c>
      <c r="B15" s="207" t="str">
        <f t="shared" ref="B15:G15" si="18">IF($B$1="","",B12+7)</f>
        <v/>
      </c>
      <c r="C15" s="207" t="str">
        <f t="shared" si="18"/>
        <v/>
      </c>
      <c r="D15" s="207" t="str">
        <f t="shared" si="18"/>
        <v/>
      </c>
      <c r="E15" s="207" t="str">
        <f t="shared" si="18"/>
        <v/>
      </c>
      <c r="F15" s="207" t="str">
        <f t="shared" si="18"/>
        <v/>
      </c>
      <c r="G15" s="207" t="str">
        <f t="shared" si="18"/>
        <v/>
      </c>
      <c r="H15" s="351">
        <f>SUM(A17:G17)</f>
        <v>0</v>
      </c>
      <c r="I15" s="207" t="str">
        <f>IF($B$1="","",I12+7)</f>
        <v/>
      </c>
      <c r="J15" s="207" t="str">
        <f t="shared" ref="J15:O15" si="19">IF($B$1="","",J12+7)</f>
        <v/>
      </c>
      <c r="K15" s="207" t="str">
        <f t="shared" si="19"/>
        <v/>
      </c>
      <c r="L15" s="207" t="str">
        <f t="shared" si="19"/>
        <v/>
      </c>
      <c r="M15" s="207" t="str">
        <f t="shared" si="19"/>
        <v/>
      </c>
      <c r="N15" s="207" t="str">
        <f t="shared" si="19"/>
        <v/>
      </c>
      <c r="O15" s="207" t="str">
        <f t="shared" si="19"/>
        <v/>
      </c>
      <c r="P15" s="351">
        <f>SUM(I17:O17)</f>
        <v>0</v>
      </c>
      <c r="Q15" s="207" t="str">
        <f>IF($B$1="","",Q12+7)</f>
        <v/>
      </c>
      <c r="R15" s="207" t="str">
        <f t="shared" ref="R15:W15" si="20">IF($B$1="","",R12+7)</f>
        <v/>
      </c>
      <c r="S15" s="207" t="str">
        <f t="shared" si="20"/>
        <v/>
      </c>
      <c r="T15" s="207" t="str">
        <f t="shared" si="20"/>
        <v/>
      </c>
      <c r="U15" s="207" t="str">
        <f t="shared" si="20"/>
        <v/>
      </c>
      <c r="V15" s="207" t="str">
        <f t="shared" si="20"/>
        <v/>
      </c>
      <c r="W15" s="207" t="str">
        <f t="shared" si="20"/>
        <v/>
      </c>
      <c r="X15" s="351">
        <f>SUM(Q17:W17)</f>
        <v>0</v>
      </c>
      <c r="Z15" s="353" t="str">
        <f>$A$27</f>
        <v/>
      </c>
      <c r="AA15" s="354"/>
      <c r="AB15" s="359" t="str">
        <f>IF($B$1="","",DAY(EOMONTH(DATE($B$1,A27,1),0)))</f>
        <v/>
      </c>
      <c r="AC15" s="360"/>
      <c r="AD15" s="365">
        <f>COUNTIF(A29:G46,"○")</f>
        <v>0</v>
      </c>
      <c r="AE15" s="366"/>
      <c r="AF15" s="333" t="str">
        <f>IF($B$1="","",AB15-+AD15)</f>
        <v/>
      </c>
      <c r="AG15" s="334"/>
      <c r="AH15" s="339">
        <f>$H$47</f>
        <v>0</v>
      </c>
      <c r="AI15" s="340"/>
      <c r="AJ15" s="341"/>
      <c r="AK15" s="348">
        <f>IF($AB15=28,"176:00",IF($AB15=29,"182:17",IF($AB15=30,"188:34",IF($AB15=31,"194:51"))))*24</f>
        <v>0</v>
      </c>
      <c r="AL15" s="168"/>
      <c r="AM15" s="169"/>
      <c r="AN15" s="163"/>
      <c r="AO15" s="170"/>
      <c r="AP15" s="170"/>
      <c r="AQ15" s="170"/>
      <c r="AR15" s="170"/>
    </row>
    <row r="16" spans="1:44" ht="11.25" customHeight="1">
      <c r="A16" s="8"/>
      <c r="B16" s="8"/>
      <c r="C16" s="8"/>
      <c r="D16" s="8"/>
      <c r="E16" s="8"/>
      <c r="F16" s="8"/>
      <c r="G16" s="8"/>
      <c r="H16" s="351"/>
      <c r="I16" s="8"/>
      <c r="J16" s="8"/>
      <c r="K16" s="8"/>
      <c r="L16" s="8"/>
      <c r="M16" s="8"/>
      <c r="N16" s="8"/>
      <c r="O16" s="8"/>
      <c r="P16" s="351"/>
      <c r="Q16" s="8"/>
      <c r="R16" s="8"/>
      <c r="S16" s="8"/>
      <c r="T16" s="8"/>
      <c r="U16" s="8"/>
      <c r="V16" s="8"/>
      <c r="W16" s="8"/>
      <c r="X16" s="351"/>
      <c r="Z16" s="355"/>
      <c r="AA16" s="356"/>
      <c r="AB16" s="361"/>
      <c r="AC16" s="362"/>
      <c r="AD16" s="367"/>
      <c r="AE16" s="368"/>
      <c r="AF16" s="335"/>
      <c r="AG16" s="336"/>
      <c r="AH16" s="342"/>
      <c r="AI16" s="343"/>
      <c r="AJ16" s="344"/>
      <c r="AK16" s="349"/>
    </row>
    <row r="17" spans="1:46" ht="11.25" customHeight="1">
      <c r="A17" s="226">
        <f>IF(A16="出",$G$3,0)</f>
        <v>0</v>
      </c>
      <c r="B17" s="226">
        <f t="shared" ref="B17:G17" si="21">IF(B16="出",$G$3,0)</f>
        <v>0</v>
      </c>
      <c r="C17" s="226">
        <f t="shared" si="21"/>
        <v>0</v>
      </c>
      <c r="D17" s="226">
        <f t="shared" si="21"/>
        <v>0</v>
      </c>
      <c r="E17" s="226">
        <f t="shared" si="21"/>
        <v>0</v>
      </c>
      <c r="F17" s="226">
        <f t="shared" si="21"/>
        <v>0</v>
      </c>
      <c r="G17" s="226">
        <f t="shared" si="21"/>
        <v>0</v>
      </c>
      <c r="H17" s="352"/>
      <c r="I17" s="226">
        <f>IF(I16="出",$G$3,0)</f>
        <v>0</v>
      </c>
      <c r="J17" s="226">
        <f t="shared" ref="J17:O17" si="22">IF(J16="出",$G$3,0)</f>
        <v>0</v>
      </c>
      <c r="K17" s="226">
        <f t="shared" si="22"/>
        <v>0</v>
      </c>
      <c r="L17" s="226">
        <f t="shared" si="22"/>
        <v>0</v>
      </c>
      <c r="M17" s="226">
        <f t="shared" si="22"/>
        <v>0</v>
      </c>
      <c r="N17" s="226">
        <f t="shared" si="22"/>
        <v>0</v>
      </c>
      <c r="O17" s="226">
        <f t="shared" si="22"/>
        <v>0</v>
      </c>
      <c r="P17" s="352"/>
      <c r="Q17" s="226">
        <f>IF(Q16="出",$G$3,0)</f>
        <v>0</v>
      </c>
      <c r="R17" s="226">
        <f t="shared" ref="R17:W17" si="23">IF(R16="出",$G$3,0)</f>
        <v>0</v>
      </c>
      <c r="S17" s="226">
        <f t="shared" si="23"/>
        <v>0</v>
      </c>
      <c r="T17" s="226">
        <f t="shared" si="23"/>
        <v>0</v>
      </c>
      <c r="U17" s="226">
        <f t="shared" si="23"/>
        <v>0</v>
      </c>
      <c r="V17" s="226">
        <f t="shared" si="23"/>
        <v>0</v>
      </c>
      <c r="W17" s="226">
        <f t="shared" si="23"/>
        <v>0</v>
      </c>
      <c r="X17" s="352"/>
      <c r="Z17" s="357"/>
      <c r="AA17" s="358"/>
      <c r="AB17" s="363"/>
      <c r="AC17" s="364"/>
      <c r="AD17" s="369"/>
      <c r="AE17" s="370"/>
      <c r="AF17" s="337"/>
      <c r="AG17" s="338"/>
      <c r="AH17" s="345"/>
      <c r="AI17" s="346"/>
      <c r="AJ17" s="347"/>
      <c r="AK17" s="350"/>
      <c r="AL17" s="171"/>
      <c r="AM17" s="172"/>
      <c r="AN17" s="371"/>
      <c r="AO17" s="371"/>
      <c r="AP17" s="372"/>
      <c r="AQ17" s="372"/>
      <c r="AR17" s="372"/>
    </row>
    <row r="18" spans="1:46" s="166" customFormat="1" ht="17.25" customHeight="1">
      <c r="A18" s="207" t="str">
        <f>IF($B$1="","",A15+7)</f>
        <v/>
      </c>
      <c r="B18" s="207" t="str">
        <f t="shared" ref="B18:G18" si="24">IF($B$1="","",B15+7)</f>
        <v/>
      </c>
      <c r="C18" s="207" t="str">
        <f t="shared" si="24"/>
        <v/>
      </c>
      <c r="D18" s="207" t="str">
        <f t="shared" si="24"/>
        <v/>
      </c>
      <c r="E18" s="207" t="str">
        <f t="shared" si="24"/>
        <v/>
      </c>
      <c r="F18" s="207" t="str">
        <f t="shared" si="24"/>
        <v/>
      </c>
      <c r="G18" s="207" t="str">
        <f t="shared" si="24"/>
        <v/>
      </c>
      <c r="H18" s="351">
        <f>SUM(A20:G20)</f>
        <v>0</v>
      </c>
      <c r="I18" s="207" t="str">
        <f>IF($B$1="","",I15+7)</f>
        <v/>
      </c>
      <c r="J18" s="207" t="str">
        <f t="shared" ref="J18:O18" si="25">IF($B$1="","",J15+7)</f>
        <v/>
      </c>
      <c r="K18" s="207" t="str">
        <f t="shared" si="25"/>
        <v/>
      </c>
      <c r="L18" s="207" t="str">
        <f t="shared" si="25"/>
        <v/>
      </c>
      <c r="M18" s="207" t="str">
        <f t="shared" si="25"/>
        <v/>
      </c>
      <c r="N18" s="207" t="str">
        <f t="shared" si="25"/>
        <v/>
      </c>
      <c r="O18" s="207" t="str">
        <f t="shared" si="25"/>
        <v/>
      </c>
      <c r="P18" s="351">
        <f>SUM(I20:O20)</f>
        <v>0</v>
      </c>
      <c r="Q18" s="207" t="str">
        <f>IF($B$1="","",Q15+7)</f>
        <v/>
      </c>
      <c r="R18" s="207" t="str">
        <f t="shared" ref="R18:W18" si="26">IF($B$1="","",R15+7)</f>
        <v/>
      </c>
      <c r="S18" s="207" t="str">
        <f t="shared" si="26"/>
        <v/>
      </c>
      <c r="T18" s="207" t="str">
        <f t="shared" si="26"/>
        <v/>
      </c>
      <c r="U18" s="207" t="str">
        <f t="shared" si="26"/>
        <v/>
      </c>
      <c r="V18" s="207" t="str">
        <f t="shared" si="26"/>
        <v/>
      </c>
      <c r="W18" s="207" t="str">
        <f t="shared" si="26"/>
        <v/>
      </c>
      <c r="X18" s="351">
        <f>SUM(Q20:W20)</f>
        <v>0</v>
      </c>
      <c r="Z18" s="353" t="str">
        <f>$I$27</f>
        <v/>
      </c>
      <c r="AA18" s="354"/>
      <c r="AB18" s="359" t="str">
        <f>IF($B$1="","",DAY(EOMONTH(DATE($B$1,I27,1),0)))</f>
        <v/>
      </c>
      <c r="AC18" s="360"/>
      <c r="AD18" s="365">
        <f>COUNTIF(I29:O46,"○")</f>
        <v>0</v>
      </c>
      <c r="AE18" s="366"/>
      <c r="AF18" s="333" t="str">
        <f>IF($B$1="","",AB18-+AD18)</f>
        <v/>
      </c>
      <c r="AG18" s="334"/>
      <c r="AH18" s="339">
        <f>$P$47</f>
        <v>0</v>
      </c>
      <c r="AI18" s="340"/>
      <c r="AJ18" s="341"/>
      <c r="AK18" s="348">
        <f>IF($AB18=28,"176:00",IF($AB18=29,"182:17",IF($AB18=30,"188:34",IF($AB18=31,"194:51"))))*24</f>
        <v>0</v>
      </c>
      <c r="AL18" s="168"/>
      <c r="AM18" s="169"/>
      <c r="AN18" s="163"/>
      <c r="AO18" s="170"/>
      <c r="AP18" s="170"/>
      <c r="AQ18" s="170"/>
      <c r="AR18" s="170"/>
    </row>
    <row r="19" spans="1:46" ht="11.25" customHeight="1">
      <c r="A19" s="8"/>
      <c r="B19" s="8"/>
      <c r="C19" s="8"/>
      <c r="D19" s="8"/>
      <c r="E19" s="8"/>
      <c r="F19" s="8"/>
      <c r="G19" s="8"/>
      <c r="H19" s="351"/>
      <c r="I19" s="8"/>
      <c r="J19" s="8"/>
      <c r="K19" s="8"/>
      <c r="L19" s="8"/>
      <c r="M19" s="8"/>
      <c r="N19" s="8"/>
      <c r="O19" s="8"/>
      <c r="P19" s="351"/>
      <c r="Q19" s="8"/>
      <c r="R19" s="8"/>
      <c r="S19" s="8"/>
      <c r="T19" s="8"/>
      <c r="U19" s="8"/>
      <c r="V19" s="8"/>
      <c r="W19" s="8"/>
      <c r="X19" s="351"/>
      <c r="Z19" s="355"/>
      <c r="AA19" s="356"/>
      <c r="AB19" s="361"/>
      <c r="AC19" s="362"/>
      <c r="AD19" s="367"/>
      <c r="AE19" s="368"/>
      <c r="AF19" s="335"/>
      <c r="AG19" s="336"/>
      <c r="AH19" s="342"/>
      <c r="AI19" s="343"/>
      <c r="AJ19" s="344"/>
      <c r="AK19" s="349"/>
    </row>
    <row r="20" spans="1:46" ht="11.25" customHeight="1">
      <c r="A20" s="226">
        <f>IF(A19="出",$G$3,0)</f>
        <v>0</v>
      </c>
      <c r="B20" s="226">
        <f t="shared" ref="B20:G20" si="27">IF(B19="出",$G$3,0)</f>
        <v>0</v>
      </c>
      <c r="C20" s="226">
        <f t="shared" si="27"/>
        <v>0</v>
      </c>
      <c r="D20" s="226">
        <f t="shared" si="27"/>
        <v>0</v>
      </c>
      <c r="E20" s="226">
        <f t="shared" si="27"/>
        <v>0</v>
      </c>
      <c r="F20" s="226">
        <f t="shared" si="27"/>
        <v>0</v>
      </c>
      <c r="G20" s="226">
        <f t="shared" si="27"/>
        <v>0</v>
      </c>
      <c r="H20" s="352"/>
      <c r="I20" s="226">
        <f>IF(I19="出",$G$3,0)</f>
        <v>0</v>
      </c>
      <c r="J20" s="226">
        <f t="shared" ref="J20:O20" si="28">IF(J19="出",$G$3,0)</f>
        <v>0</v>
      </c>
      <c r="K20" s="226">
        <f t="shared" si="28"/>
        <v>0</v>
      </c>
      <c r="L20" s="226">
        <f t="shared" si="28"/>
        <v>0</v>
      </c>
      <c r="M20" s="226">
        <f t="shared" si="28"/>
        <v>0</v>
      </c>
      <c r="N20" s="226">
        <f t="shared" si="28"/>
        <v>0</v>
      </c>
      <c r="O20" s="226">
        <f t="shared" si="28"/>
        <v>0</v>
      </c>
      <c r="P20" s="352"/>
      <c r="Q20" s="226">
        <f>IF(Q19="出",$G$3,0)</f>
        <v>0</v>
      </c>
      <c r="R20" s="226">
        <f t="shared" ref="R20:W20" si="29">IF(R19="出",$G$3,0)</f>
        <v>0</v>
      </c>
      <c r="S20" s="226">
        <f t="shared" si="29"/>
        <v>0</v>
      </c>
      <c r="T20" s="226">
        <f t="shared" si="29"/>
        <v>0</v>
      </c>
      <c r="U20" s="226">
        <f t="shared" si="29"/>
        <v>0</v>
      </c>
      <c r="V20" s="226">
        <f t="shared" si="29"/>
        <v>0</v>
      </c>
      <c r="W20" s="226">
        <f t="shared" si="29"/>
        <v>0</v>
      </c>
      <c r="X20" s="352"/>
      <c r="Z20" s="357"/>
      <c r="AA20" s="358"/>
      <c r="AB20" s="363"/>
      <c r="AC20" s="364"/>
      <c r="AD20" s="369"/>
      <c r="AE20" s="370"/>
      <c r="AF20" s="337"/>
      <c r="AG20" s="338"/>
      <c r="AH20" s="345"/>
      <c r="AI20" s="346"/>
      <c r="AJ20" s="347"/>
      <c r="AK20" s="350"/>
      <c r="AL20" s="171"/>
      <c r="AM20" s="172"/>
      <c r="AN20" s="371"/>
      <c r="AO20" s="371"/>
      <c r="AP20" s="372"/>
      <c r="AQ20" s="372"/>
      <c r="AR20" s="372"/>
    </row>
    <row r="21" spans="1:46" s="166" customFormat="1" ht="17.25" customHeight="1">
      <c r="A21" s="207" t="str">
        <f>IF($B$1="","",A18+7)</f>
        <v/>
      </c>
      <c r="B21" s="207" t="str">
        <f t="shared" ref="B21:G21" si="30">IF($B$1="","",B18+7)</f>
        <v/>
      </c>
      <c r="C21" s="207" t="str">
        <f t="shared" si="30"/>
        <v/>
      </c>
      <c r="D21" s="207" t="str">
        <f t="shared" si="30"/>
        <v/>
      </c>
      <c r="E21" s="207" t="str">
        <f t="shared" si="30"/>
        <v/>
      </c>
      <c r="F21" s="207" t="str">
        <f t="shared" si="30"/>
        <v/>
      </c>
      <c r="G21" s="207" t="str">
        <f t="shared" si="30"/>
        <v/>
      </c>
      <c r="H21" s="351">
        <f>SUM(A23:G23)</f>
        <v>0</v>
      </c>
      <c r="I21" s="207" t="str">
        <f>IF($B$1="","",I18+7)</f>
        <v/>
      </c>
      <c r="J21" s="207" t="str">
        <f t="shared" ref="J21:O21" si="31">IF($B$1="","",J18+7)</f>
        <v/>
      </c>
      <c r="K21" s="207" t="str">
        <f t="shared" si="31"/>
        <v/>
      </c>
      <c r="L21" s="207" t="str">
        <f t="shared" si="31"/>
        <v/>
      </c>
      <c r="M21" s="207" t="str">
        <f t="shared" si="31"/>
        <v/>
      </c>
      <c r="N21" s="207" t="str">
        <f t="shared" si="31"/>
        <v/>
      </c>
      <c r="O21" s="207" t="str">
        <f t="shared" si="31"/>
        <v/>
      </c>
      <c r="P21" s="351">
        <f>SUM(I23:O23)</f>
        <v>0</v>
      </c>
      <c r="Q21" s="207" t="str">
        <f>IF($B$1="","",Q18+7)</f>
        <v/>
      </c>
      <c r="R21" s="207" t="str">
        <f t="shared" ref="R21:W21" si="32">IF($B$1="","",R18+7)</f>
        <v/>
      </c>
      <c r="S21" s="207" t="str">
        <f t="shared" si="32"/>
        <v/>
      </c>
      <c r="T21" s="207" t="str">
        <f t="shared" si="32"/>
        <v/>
      </c>
      <c r="U21" s="207" t="str">
        <f t="shared" si="32"/>
        <v/>
      </c>
      <c r="V21" s="207" t="str">
        <f t="shared" si="32"/>
        <v/>
      </c>
      <c r="W21" s="207" t="str">
        <f t="shared" si="32"/>
        <v/>
      </c>
      <c r="X21" s="351">
        <f>SUM(Q23:W23)</f>
        <v>0</v>
      </c>
      <c r="Z21" s="353" t="str">
        <f>$Q$27</f>
        <v/>
      </c>
      <c r="AA21" s="354"/>
      <c r="AB21" s="359" t="str">
        <f>IF($B$1="","",DAY(EOMONTH(DATE($B$1,Q27,1),0)))</f>
        <v/>
      </c>
      <c r="AC21" s="360"/>
      <c r="AD21" s="365">
        <f>COUNTIF(Q29:W46,"○")</f>
        <v>0</v>
      </c>
      <c r="AE21" s="366"/>
      <c r="AF21" s="333" t="str">
        <f>IF($B$1="","",AB21-+AD21)</f>
        <v/>
      </c>
      <c r="AG21" s="334"/>
      <c r="AH21" s="339">
        <f>$X$47</f>
        <v>0</v>
      </c>
      <c r="AI21" s="340"/>
      <c r="AJ21" s="341"/>
      <c r="AK21" s="348">
        <f>IF($AB21=28,"176:00",IF($AB21=29,"182:17",IF($AB21=30,"188:34",IF($AB21=31,"194:51"))))*24</f>
        <v>0</v>
      </c>
      <c r="AL21" s="173"/>
      <c r="AM21" s="174"/>
      <c r="AN21" s="373"/>
      <c r="AO21" s="373"/>
      <c r="AP21" s="374"/>
      <c r="AQ21" s="374"/>
      <c r="AR21" s="374"/>
    </row>
    <row r="22" spans="1:46" ht="11.25" customHeight="1">
      <c r="A22" s="8"/>
      <c r="B22" s="8"/>
      <c r="C22" s="8"/>
      <c r="D22" s="8"/>
      <c r="E22" s="8"/>
      <c r="F22" s="8"/>
      <c r="G22" s="8"/>
      <c r="H22" s="351"/>
      <c r="I22" s="8"/>
      <c r="J22" s="8"/>
      <c r="K22" s="8"/>
      <c r="L22" s="8"/>
      <c r="M22" s="8"/>
      <c r="N22" s="8"/>
      <c r="O22" s="8"/>
      <c r="P22" s="351"/>
      <c r="Q22" s="8"/>
      <c r="R22" s="8"/>
      <c r="S22" s="8"/>
      <c r="T22" s="8"/>
      <c r="U22" s="8"/>
      <c r="V22" s="8"/>
      <c r="W22" s="8"/>
      <c r="X22" s="351"/>
      <c r="Z22" s="355"/>
      <c r="AA22" s="356"/>
      <c r="AB22" s="361"/>
      <c r="AC22" s="362"/>
      <c r="AD22" s="367"/>
      <c r="AE22" s="368"/>
      <c r="AF22" s="335"/>
      <c r="AG22" s="336"/>
      <c r="AH22" s="342"/>
      <c r="AI22" s="343"/>
      <c r="AJ22" s="344"/>
      <c r="AK22" s="349"/>
    </row>
    <row r="23" spans="1:46" ht="11.25" customHeight="1">
      <c r="A23" s="226">
        <f>IF(A22="出",$G$3,0)</f>
        <v>0</v>
      </c>
      <c r="B23" s="226">
        <f t="shared" ref="B23:G23" si="33">IF(B22="出",$G$3,0)</f>
        <v>0</v>
      </c>
      <c r="C23" s="226">
        <f t="shared" si="33"/>
        <v>0</v>
      </c>
      <c r="D23" s="226">
        <f t="shared" si="33"/>
        <v>0</v>
      </c>
      <c r="E23" s="226">
        <f t="shared" si="33"/>
        <v>0</v>
      </c>
      <c r="F23" s="226">
        <f t="shared" si="33"/>
        <v>0</v>
      </c>
      <c r="G23" s="226">
        <f t="shared" si="33"/>
        <v>0</v>
      </c>
      <c r="H23" s="352"/>
      <c r="I23" s="226">
        <f>IF(I22="出",$G$3,0)</f>
        <v>0</v>
      </c>
      <c r="J23" s="226">
        <f t="shared" ref="J23:O23" si="34">IF(J22="出",$G$3,0)</f>
        <v>0</v>
      </c>
      <c r="K23" s="226">
        <f t="shared" si="34"/>
        <v>0</v>
      </c>
      <c r="L23" s="226">
        <f t="shared" si="34"/>
        <v>0</v>
      </c>
      <c r="M23" s="226">
        <f t="shared" si="34"/>
        <v>0</v>
      </c>
      <c r="N23" s="226">
        <f t="shared" si="34"/>
        <v>0</v>
      </c>
      <c r="O23" s="226">
        <f t="shared" si="34"/>
        <v>0</v>
      </c>
      <c r="P23" s="352"/>
      <c r="Q23" s="226">
        <f>IF(Q22="出",$G$3,0)</f>
        <v>0</v>
      </c>
      <c r="R23" s="226">
        <f t="shared" ref="R23:W23" si="35">IF(R22="出",$G$3,0)</f>
        <v>0</v>
      </c>
      <c r="S23" s="226">
        <f t="shared" si="35"/>
        <v>0</v>
      </c>
      <c r="T23" s="226">
        <f t="shared" si="35"/>
        <v>0</v>
      </c>
      <c r="U23" s="226">
        <f t="shared" si="35"/>
        <v>0</v>
      </c>
      <c r="V23" s="226">
        <f t="shared" si="35"/>
        <v>0</v>
      </c>
      <c r="W23" s="226">
        <f t="shared" si="35"/>
        <v>0</v>
      </c>
      <c r="X23" s="352"/>
      <c r="Z23" s="357"/>
      <c r="AA23" s="358"/>
      <c r="AB23" s="363"/>
      <c r="AC23" s="364"/>
      <c r="AD23" s="369"/>
      <c r="AE23" s="370"/>
      <c r="AF23" s="337"/>
      <c r="AG23" s="338"/>
      <c r="AH23" s="345"/>
      <c r="AI23" s="346"/>
      <c r="AJ23" s="347"/>
      <c r="AK23" s="350"/>
      <c r="AL23" s="171"/>
      <c r="AM23" s="175"/>
      <c r="AN23" s="375"/>
      <c r="AO23" s="375"/>
      <c r="AP23" s="376"/>
      <c r="AQ23" s="376"/>
      <c r="AR23" s="376"/>
    </row>
    <row r="24" spans="1:46">
      <c r="A24" s="409"/>
      <c r="B24" s="410"/>
      <c r="C24" s="410"/>
      <c r="D24" s="410"/>
      <c r="E24" s="410"/>
      <c r="F24" s="410"/>
      <c r="G24" s="411"/>
      <c r="H24" s="214">
        <f>SUM(H6:H23)</f>
        <v>0</v>
      </c>
      <c r="I24" s="409"/>
      <c r="J24" s="410"/>
      <c r="K24" s="410"/>
      <c r="L24" s="410"/>
      <c r="M24" s="410"/>
      <c r="N24" s="410"/>
      <c r="O24" s="411"/>
      <c r="P24" s="214">
        <f>SUM(P6:P23)</f>
        <v>0</v>
      </c>
      <c r="Q24" s="409"/>
      <c r="R24" s="410"/>
      <c r="S24" s="410"/>
      <c r="T24" s="410"/>
      <c r="U24" s="410"/>
      <c r="V24" s="410"/>
      <c r="W24" s="411"/>
      <c r="X24" s="214">
        <f>SUM(X6:X23)</f>
        <v>0</v>
      </c>
      <c r="Z24" s="353" t="str">
        <f t="shared" ref="Z24" si="36">$A$50</f>
        <v/>
      </c>
      <c r="AA24" s="354"/>
      <c r="AB24" s="359" t="str">
        <f>IF($B$1="","",DAY(EOMONTH(DATE($B$1,A50,1),0)))</f>
        <v/>
      </c>
      <c r="AC24" s="360"/>
      <c r="AD24" s="365">
        <f>COUNTIF(A52:G69,"○")</f>
        <v>0</v>
      </c>
      <c r="AE24" s="366"/>
      <c r="AF24" s="333" t="str">
        <f>IF($B$1="","",AB24-+AD24)</f>
        <v/>
      </c>
      <c r="AG24" s="334"/>
      <c r="AH24" s="339">
        <f>$H$70</f>
        <v>0</v>
      </c>
      <c r="AI24" s="340"/>
      <c r="AJ24" s="341"/>
      <c r="AK24" s="348">
        <f>IF($AB24=28,"176:00",IF($AB24=29,"182:17",IF($AB24=30,"188:34",IF($AB24=31,"194:51"))))*24</f>
        <v>0</v>
      </c>
      <c r="AL24" s="171"/>
      <c r="AM24" s="175"/>
      <c r="AN24" s="375"/>
      <c r="AO24" s="375"/>
      <c r="AP24" s="376"/>
      <c r="AQ24" s="376"/>
      <c r="AR24" s="376"/>
    </row>
    <row r="25" spans="1:46">
      <c r="A25" s="85"/>
      <c r="B25" s="85"/>
      <c r="C25" s="85"/>
      <c r="D25" s="85"/>
      <c r="E25" s="85"/>
      <c r="F25" s="85"/>
      <c r="G25" s="228" t="s">
        <v>82</v>
      </c>
      <c r="H25" s="215" t="str">
        <f>IF(AH6-AK6&lt;=0,"OK","超過")</f>
        <v>OK</v>
      </c>
      <c r="I25" s="85"/>
      <c r="J25" s="85"/>
      <c r="K25" s="85"/>
      <c r="L25" s="85"/>
      <c r="M25" s="85"/>
      <c r="N25" s="85"/>
      <c r="O25" s="228" t="s">
        <v>82</v>
      </c>
      <c r="P25" s="215" t="str">
        <f>IF(AH9-AK9&lt;=0,"OK","超過")</f>
        <v>OK</v>
      </c>
      <c r="Q25" s="85"/>
      <c r="R25" s="85"/>
      <c r="S25" s="85"/>
      <c r="T25" s="85"/>
      <c r="U25" s="85"/>
      <c r="V25" s="85"/>
      <c r="W25" s="228" t="s">
        <v>82</v>
      </c>
      <c r="X25" s="215" t="str">
        <f>IF(AH12-AK12&lt;=0,"OK","超過")</f>
        <v>OK</v>
      </c>
      <c r="Z25" s="355"/>
      <c r="AA25" s="356"/>
      <c r="AB25" s="361"/>
      <c r="AC25" s="362"/>
      <c r="AD25" s="367"/>
      <c r="AE25" s="368"/>
      <c r="AF25" s="335"/>
      <c r="AG25" s="336"/>
      <c r="AH25" s="342"/>
      <c r="AI25" s="343"/>
      <c r="AJ25" s="344"/>
      <c r="AK25" s="349"/>
      <c r="AL25" s="171"/>
      <c r="AM25" s="171"/>
      <c r="AN25" s="171"/>
      <c r="AO25" s="175"/>
      <c r="AP25" s="175"/>
      <c r="AQ25" s="175"/>
      <c r="AR25" s="176"/>
      <c r="AS25" s="176"/>
      <c r="AT25" s="176"/>
    </row>
    <row r="26" spans="1:46">
      <c r="A26" s="164"/>
      <c r="B26" s="164"/>
      <c r="C26" s="164"/>
      <c r="D26" s="164"/>
      <c r="E26" s="164"/>
      <c r="F26" s="164"/>
      <c r="G26" s="164"/>
      <c r="H26" s="216"/>
      <c r="I26" s="164"/>
      <c r="J26" s="164"/>
      <c r="K26" s="164"/>
      <c r="L26" s="164"/>
      <c r="M26" s="164"/>
      <c r="N26" s="164"/>
      <c r="O26" s="164"/>
      <c r="P26" s="216"/>
      <c r="Q26" s="164"/>
      <c r="R26" s="164"/>
      <c r="S26" s="164"/>
      <c r="T26" s="164"/>
      <c r="U26" s="164"/>
      <c r="V26" s="164"/>
      <c r="W26" s="164"/>
      <c r="X26" s="218"/>
      <c r="Z26" s="355"/>
      <c r="AA26" s="356"/>
      <c r="AB26" s="361"/>
      <c r="AC26" s="362"/>
      <c r="AD26" s="367"/>
      <c r="AE26" s="368"/>
      <c r="AF26" s="335"/>
      <c r="AG26" s="336"/>
      <c r="AH26" s="342"/>
      <c r="AI26" s="343"/>
      <c r="AJ26" s="344"/>
      <c r="AK26" s="349"/>
      <c r="AL26" s="171"/>
      <c r="AM26" s="175"/>
      <c r="AN26" s="375"/>
      <c r="AO26" s="375"/>
      <c r="AP26" s="376"/>
      <c r="AQ26" s="376"/>
      <c r="AR26" s="376"/>
    </row>
    <row r="27" spans="1:46" ht="13.5" customHeight="1">
      <c r="A27" s="198" t="str">
        <f>IF(AND($B$1&lt;&gt;"",$H$1&lt;&gt;""),MONTH(DATE($B$1,$H$1+3,1)),"")</f>
        <v/>
      </c>
      <c r="B27" s="328" t="s">
        <v>16</v>
      </c>
      <c r="C27" s="328"/>
      <c r="D27" s="210"/>
      <c r="E27" s="200" t="str">
        <f>IF($B$1="","",(DATE($B$1,$A$27,1)-DAY(DATE($B$1,$A$27,1))+1))</f>
        <v/>
      </c>
      <c r="F27" s="201" t="s">
        <v>76</v>
      </c>
      <c r="G27" s="202" t="str">
        <f>IF($B$1="","",EOMONTH(DATE($B$1,A27,1),0))</f>
        <v/>
      </c>
      <c r="H27" s="329" t="s">
        <v>0</v>
      </c>
      <c r="I27" s="209" t="str">
        <f>IF(AND($B$1&lt;&gt;"",$H$1&lt;&gt;""),MONTH(DATE($B$1,$H$1+4,1)),"")</f>
        <v/>
      </c>
      <c r="J27" s="328" t="s">
        <v>16</v>
      </c>
      <c r="K27" s="328"/>
      <c r="L27" s="210"/>
      <c r="M27" s="200" t="str">
        <f>IF($B$1="","",(DATE($B$1,$I$27,1)-DAY(DATE($B$1,$I$27,1))+1))</f>
        <v/>
      </c>
      <c r="N27" s="201" t="s">
        <v>76</v>
      </c>
      <c r="O27" s="202" t="str">
        <f>IF($B$1="","",EOMONTH(DATE($B$1,I27,1),0))</f>
        <v/>
      </c>
      <c r="P27" s="329" t="s">
        <v>0</v>
      </c>
      <c r="Q27" s="209" t="str">
        <f>IF(AND($B$1&lt;&gt;"",$H$1&lt;&gt;""),MONTH(DATE($B$1,$H$1+5,1)),"")</f>
        <v/>
      </c>
      <c r="R27" s="328" t="s">
        <v>16</v>
      </c>
      <c r="S27" s="328"/>
      <c r="T27" s="210"/>
      <c r="U27" s="200" t="str">
        <f>IF($B$1="","",(DATE($B$1,$Q$27,1)-DAY(DATE($B$1,$Q$27,1))+1))</f>
        <v/>
      </c>
      <c r="V27" s="201" t="s">
        <v>76</v>
      </c>
      <c r="W27" s="202" t="str">
        <f>IF($B$1="","",EOMONTH(DATE($B$1,Q27,1),0))</f>
        <v/>
      </c>
      <c r="X27" s="331" t="s">
        <v>0</v>
      </c>
      <c r="Z27" s="357"/>
      <c r="AA27" s="358"/>
      <c r="AB27" s="363"/>
      <c r="AC27" s="364"/>
      <c r="AD27" s="369"/>
      <c r="AE27" s="370"/>
      <c r="AF27" s="337"/>
      <c r="AG27" s="338"/>
      <c r="AH27" s="345"/>
      <c r="AI27" s="346"/>
      <c r="AJ27" s="347"/>
      <c r="AK27" s="350"/>
      <c r="AL27" s="177"/>
      <c r="AM27" s="177"/>
      <c r="AN27" s="177"/>
      <c r="AO27" s="177"/>
      <c r="AP27" s="177"/>
      <c r="AQ27" s="177"/>
      <c r="AR27" s="177"/>
      <c r="AS27" s="177"/>
    </row>
    <row r="28" spans="1:46">
      <c r="A28" s="203" t="s">
        <v>19</v>
      </c>
      <c r="B28" s="204" t="s">
        <v>20</v>
      </c>
      <c r="C28" s="204" t="s">
        <v>21</v>
      </c>
      <c r="D28" s="205" t="s">
        <v>2</v>
      </c>
      <c r="E28" s="204" t="s">
        <v>3</v>
      </c>
      <c r="F28" s="206" t="s">
        <v>4</v>
      </c>
      <c r="G28" s="205" t="s">
        <v>5</v>
      </c>
      <c r="H28" s="380"/>
      <c r="I28" s="211" t="s">
        <v>19</v>
      </c>
      <c r="J28" s="212" t="s">
        <v>20</v>
      </c>
      <c r="K28" s="212" t="s">
        <v>21</v>
      </c>
      <c r="L28" s="212" t="s">
        <v>2</v>
      </c>
      <c r="M28" s="212" t="s">
        <v>3</v>
      </c>
      <c r="N28" s="212" t="s">
        <v>4</v>
      </c>
      <c r="O28" s="206" t="s">
        <v>5</v>
      </c>
      <c r="P28" s="380"/>
      <c r="Q28" s="211" t="s">
        <v>19</v>
      </c>
      <c r="R28" s="212" t="s">
        <v>20</v>
      </c>
      <c r="S28" s="212" t="s">
        <v>21</v>
      </c>
      <c r="T28" s="212" t="s">
        <v>2</v>
      </c>
      <c r="U28" s="212" t="s">
        <v>3</v>
      </c>
      <c r="V28" s="212" t="s">
        <v>4</v>
      </c>
      <c r="W28" s="213" t="s">
        <v>5</v>
      </c>
      <c r="X28" s="381"/>
      <c r="Z28" s="353" t="str">
        <f t="shared" ref="Z28" si="37">$I$50</f>
        <v/>
      </c>
      <c r="AA28" s="354"/>
      <c r="AB28" s="359" t="str">
        <f>IF($B$1="","",DAY(EOMONTH(DATE($B$1,I50,1),0)))</f>
        <v/>
      </c>
      <c r="AC28" s="360"/>
      <c r="AD28" s="365">
        <f>COUNTIF(I52:O69,"○")</f>
        <v>0</v>
      </c>
      <c r="AE28" s="366"/>
      <c r="AF28" s="333" t="str">
        <f>IF($B$1="","",AB28-+AD28)</f>
        <v/>
      </c>
      <c r="AG28" s="334"/>
      <c r="AH28" s="339">
        <f>$P$70</f>
        <v>0</v>
      </c>
      <c r="AI28" s="340"/>
      <c r="AJ28" s="341"/>
      <c r="AK28" s="348">
        <f>IF($AB28=28,"176:00",IF($AB28=29,"182:17",IF($AB28=30,"188:34",IF($AB28=31,"194:51"))))*24</f>
        <v>0</v>
      </c>
      <c r="AL28" s="177"/>
      <c r="AM28" s="177"/>
      <c r="AN28" s="178"/>
      <c r="AO28" s="177"/>
      <c r="AP28" s="177"/>
      <c r="AQ28" s="177"/>
      <c r="AR28" s="177"/>
      <c r="AS28" s="177"/>
    </row>
    <row r="29" spans="1:46" s="166" customFormat="1" ht="17.25" customHeight="1">
      <c r="A29" s="207" t="str">
        <f>IF($B$1="","",DATE($B$1,$H$1+3,1)-WEEKDAY(DATE($B$1,$H$1+3,1))+1)</f>
        <v/>
      </c>
      <c r="B29" s="208" t="str">
        <f>IF($B$1="","",A29+1)</f>
        <v/>
      </c>
      <c r="C29" s="208" t="str">
        <f t="shared" ref="C29:G29" si="38">IF($B$1="","",B29+1)</f>
        <v/>
      </c>
      <c r="D29" s="208" t="str">
        <f t="shared" si="38"/>
        <v/>
      </c>
      <c r="E29" s="208" t="str">
        <f t="shared" si="38"/>
        <v/>
      </c>
      <c r="F29" s="208" t="str">
        <f t="shared" si="38"/>
        <v/>
      </c>
      <c r="G29" s="208" t="str">
        <f t="shared" si="38"/>
        <v/>
      </c>
      <c r="H29" s="351">
        <f>SUM(A31:G31)</f>
        <v>0</v>
      </c>
      <c r="I29" s="207" t="str">
        <f>IF($B$1="","",DATE($B$1,$H$1+4,1)-WEEKDAY(DATE($B$1,$H$1+4,1))+1)</f>
        <v/>
      </c>
      <c r="J29" s="208" t="str">
        <f>IF($B$1="","",I29+1)</f>
        <v/>
      </c>
      <c r="K29" s="208" t="str">
        <f t="shared" ref="K29:O29" si="39">IF($B$1="","",J29+1)</f>
        <v/>
      </c>
      <c r="L29" s="208" t="str">
        <f t="shared" si="39"/>
        <v/>
      </c>
      <c r="M29" s="208" t="str">
        <f t="shared" si="39"/>
        <v/>
      </c>
      <c r="N29" s="208" t="str">
        <f t="shared" si="39"/>
        <v/>
      </c>
      <c r="O29" s="208" t="str">
        <f t="shared" si="39"/>
        <v/>
      </c>
      <c r="P29" s="351">
        <f>SUM(I31:O31)</f>
        <v>0</v>
      </c>
      <c r="Q29" s="207" t="str">
        <f>IF($B$1="","",DATE($B$1,$H$1+5,1)-WEEKDAY(DATE($B$1,$H$1+5,1))+1)</f>
        <v/>
      </c>
      <c r="R29" s="208" t="str">
        <f>IF($B$1="","",Q29+1)</f>
        <v/>
      </c>
      <c r="S29" s="208" t="str">
        <f t="shared" ref="S29:W29" si="40">IF($B$1="","",R29+1)</f>
        <v/>
      </c>
      <c r="T29" s="208" t="str">
        <f t="shared" si="40"/>
        <v/>
      </c>
      <c r="U29" s="208" t="str">
        <f t="shared" si="40"/>
        <v/>
      </c>
      <c r="V29" s="208" t="str">
        <f t="shared" si="40"/>
        <v/>
      </c>
      <c r="W29" s="208" t="str">
        <f t="shared" si="40"/>
        <v/>
      </c>
      <c r="X29" s="351">
        <f>SUM(Q31:W31)</f>
        <v>0</v>
      </c>
      <c r="Z29" s="355"/>
      <c r="AA29" s="356"/>
      <c r="AB29" s="361"/>
      <c r="AC29" s="362"/>
      <c r="AD29" s="367"/>
      <c r="AE29" s="368"/>
      <c r="AF29" s="335"/>
      <c r="AG29" s="336"/>
      <c r="AH29" s="342"/>
      <c r="AI29" s="343"/>
      <c r="AJ29" s="344"/>
      <c r="AK29" s="349"/>
      <c r="AL29" s="173"/>
      <c r="AM29" s="179"/>
      <c r="AN29" s="179"/>
      <c r="AO29" s="179"/>
      <c r="AP29" s="179"/>
      <c r="AQ29" s="180"/>
      <c r="AR29" s="180"/>
      <c r="AS29" s="180"/>
    </row>
    <row r="30" spans="1:46" ht="11.25" customHeight="1">
      <c r="A30" s="8"/>
      <c r="B30" s="8"/>
      <c r="C30" s="8"/>
      <c r="D30" s="8"/>
      <c r="E30" s="8"/>
      <c r="F30" s="8"/>
      <c r="G30" s="8"/>
      <c r="H30" s="351"/>
      <c r="I30" s="8"/>
      <c r="J30" s="8"/>
      <c r="K30" s="8"/>
      <c r="L30" s="8"/>
      <c r="M30" s="8"/>
      <c r="N30" s="8"/>
      <c r="O30" s="8"/>
      <c r="P30" s="351"/>
      <c r="Q30" s="8"/>
      <c r="R30" s="8"/>
      <c r="S30" s="8"/>
      <c r="T30" s="8"/>
      <c r="U30" s="8"/>
      <c r="V30" s="8"/>
      <c r="W30" s="8"/>
      <c r="X30" s="351"/>
      <c r="Z30" s="357"/>
      <c r="AA30" s="358"/>
      <c r="AB30" s="363"/>
      <c r="AC30" s="364"/>
      <c r="AD30" s="369"/>
      <c r="AE30" s="370"/>
      <c r="AF30" s="337"/>
      <c r="AG30" s="338"/>
      <c r="AH30" s="345"/>
      <c r="AI30" s="346"/>
      <c r="AJ30" s="347"/>
      <c r="AK30" s="350"/>
      <c r="AL30" s="171"/>
      <c r="AM30" s="181"/>
      <c r="AN30" s="181"/>
      <c r="AO30" s="181"/>
      <c r="AP30" s="181"/>
      <c r="AQ30" s="182"/>
      <c r="AR30" s="182"/>
      <c r="AS30" s="182"/>
    </row>
    <row r="31" spans="1:46" ht="11.25" customHeight="1">
      <c r="A31" s="226">
        <f>IF(A30="出",$G$3,0)</f>
        <v>0</v>
      </c>
      <c r="B31" s="226">
        <f t="shared" ref="B31:G31" si="41">IF(B30="出",$G$3,0)</f>
        <v>0</v>
      </c>
      <c r="C31" s="226">
        <f t="shared" si="41"/>
        <v>0</v>
      </c>
      <c r="D31" s="226">
        <f t="shared" si="41"/>
        <v>0</v>
      </c>
      <c r="E31" s="226">
        <f t="shared" si="41"/>
        <v>0</v>
      </c>
      <c r="F31" s="226">
        <f t="shared" si="41"/>
        <v>0</v>
      </c>
      <c r="G31" s="226">
        <f t="shared" si="41"/>
        <v>0</v>
      </c>
      <c r="H31" s="352"/>
      <c r="I31" s="226">
        <f>IF(I30="出",$G$3,0)</f>
        <v>0</v>
      </c>
      <c r="J31" s="226">
        <f t="shared" ref="J31:O31" si="42">IF(J30="出",$G$3,0)</f>
        <v>0</v>
      </c>
      <c r="K31" s="226">
        <f t="shared" si="42"/>
        <v>0</v>
      </c>
      <c r="L31" s="226">
        <f t="shared" si="42"/>
        <v>0</v>
      </c>
      <c r="M31" s="226">
        <f t="shared" si="42"/>
        <v>0</v>
      </c>
      <c r="N31" s="226">
        <f t="shared" si="42"/>
        <v>0</v>
      </c>
      <c r="O31" s="226">
        <f t="shared" si="42"/>
        <v>0</v>
      </c>
      <c r="P31" s="352"/>
      <c r="Q31" s="226">
        <f>IF(Q30="出",$G$3,0)</f>
        <v>0</v>
      </c>
      <c r="R31" s="226">
        <f t="shared" ref="R31:W31" si="43">IF(R30="出",$G$3,0)</f>
        <v>0</v>
      </c>
      <c r="S31" s="226">
        <f t="shared" si="43"/>
        <v>0</v>
      </c>
      <c r="T31" s="226">
        <f t="shared" si="43"/>
        <v>0</v>
      </c>
      <c r="U31" s="226">
        <f t="shared" si="43"/>
        <v>0</v>
      </c>
      <c r="V31" s="226">
        <f t="shared" si="43"/>
        <v>0</v>
      </c>
      <c r="W31" s="226">
        <f t="shared" si="43"/>
        <v>0</v>
      </c>
      <c r="X31" s="352"/>
      <c r="Z31" s="353" t="str">
        <f t="shared" ref="Z31" si="44">$Q$50</f>
        <v/>
      </c>
      <c r="AA31" s="354"/>
      <c r="AB31" s="359" t="str">
        <f>IF($B$1="","",DAY(EOMONTH(DATE($B$1,Q50,1),0)))</f>
        <v/>
      </c>
      <c r="AC31" s="360"/>
      <c r="AD31" s="365">
        <f>COUNTIF(Q52:W69,"○")</f>
        <v>0</v>
      </c>
      <c r="AE31" s="366"/>
      <c r="AF31" s="333" t="str">
        <f>IF($B$1="","",AB31-+AD31)</f>
        <v/>
      </c>
      <c r="AG31" s="334"/>
      <c r="AH31" s="339">
        <f>$X$70</f>
        <v>0</v>
      </c>
      <c r="AI31" s="340"/>
      <c r="AJ31" s="341"/>
      <c r="AK31" s="348">
        <f>IF($AB31=28,"176:00",IF($AB31=29,"182:17",IF($AB31=30,"188:34",IF($AB31=31,"194:51"))))*24</f>
        <v>0</v>
      </c>
      <c r="AL31" s="171"/>
      <c r="AM31" s="181"/>
      <c r="AN31" s="181"/>
      <c r="AO31" s="181"/>
      <c r="AP31" s="181"/>
      <c r="AQ31" s="182"/>
      <c r="AR31" s="182"/>
      <c r="AS31" s="182"/>
    </row>
    <row r="32" spans="1:46" s="166" customFormat="1" ht="17.25" customHeight="1">
      <c r="A32" s="207" t="str">
        <f>IF($B$1="","",A29+7)</f>
        <v/>
      </c>
      <c r="B32" s="207" t="str">
        <f t="shared" ref="B32:G32" si="45">IF($B$1="","",B29+7)</f>
        <v/>
      </c>
      <c r="C32" s="207" t="str">
        <f t="shared" si="45"/>
        <v/>
      </c>
      <c r="D32" s="207" t="str">
        <f t="shared" si="45"/>
        <v/>
      </c>
      <c r="E32" s="207" t="str">
        <f t="shared" si="45"/>
        <v/>
      </c>
      <c r="F32" s="207" t="str">
        <f t="shared" si="45"/>
        <v/>
      </c>
      <c r="G32" s="207" t="str">
        <f t="shared" si="45"/>
        <v/>
      </c>
      <c r="H32" s="351">
        <f>SUM(A34:G34)</f>
        <v>0</v>
      </c>
      <c r="I32" s="207" t="str">
        <f>IF($B$1="","",I29+7)</f>
        <v/>
      </c>
      <c r="J32" s="207" t="str">
        <f t="shared" ref="J32:O32" si="46">IF($B$1="","",J29+7)</f>
        <v/>
      </c>
      <c r="K32" s="207" t="str">
        <f t="shared" si="46"/>
        <v/>
      </c>
      <c r="L32" s="207" t="str">
        <f t="shared" si="46"/>
        <v/>
      </c>
      <c r="M32" s="207" t="str">
        <f t="shared" si="46"/>
        <v/>
      </c>
      <c r="N32" s="207" t="str">
        <f t="shared" si="46"/>
        <v/>
      </c>
      <c r="O32" s="207" t="str">
        <f t="shared" si="46"/>
        <v/>
      </c>
      <c r="P32" s="351">
        <f>SUM(I34:O34)</f>
        <v>0</v>
      </c>
      <c r="Q32" s="207" t="str">
        <f>IF($B$1="","",Q29+7)</f>
        <v/>
      </c>
      <c r="R32" s="207" t="str">
        <f t="shared" ref="R32:W32" si="47">IF($B$1="","",R29+7)</f>
        <v/>
      </c>
      <c r="S32" s="207" t="str">
        <f t="shared" si="47"/>
        <v/>
      </c>
      <c r="T32" s="207" t="str">
        <f t="shared" si="47"/>
        <v/>
      </c>
      <c r="U32" s="207" t="str">
        <f t="shared" si="47"/>
        <v/>
      </c>
      <c r="V32" s="207" t="str">
        <f t="shared" si="47"/>
        <v/>
      </c>
      <c r="W32" s="207" t="str">
        <f t="shared" si="47"/>
        <v/>
      </c>
      <c r="X32" s="351">
        <f>SUM(Q34:W34)</f>
        <v>0</v>
      </c>
      <c r="Z32" s="355"/>
      <c r="AA32" s="356"/>
      <c r="AB32" s="361"/>
      <c r="AC32" s="362"/>
      <c r="AD32" s="367"/>
      <c r="AE32" s="368"/>
      <c r="AF32" s="335"/>
      <c r="AG32" s="336"/>
      <c r="AH32" s="342"/>
      <c r="AI32" s="343"/>
      <c r="AJ32" s="344"/>
      <c r="AK32" s="349"/>
      <c r="AL32" s="173"/>
      <c r="AM32" s="179"/>
      <c r="AN32" s="179"/>
      <c r="AO32" s="179"/>
      <c r="AP32" s="179"/>
      <c r="AQ32" s="180"/>
      <c r="AR32" s="180"/>
      <c r="AS32" s="180"/>
    </row>
    <row r="33" spans="1:46" ht="11.25" customHeight="1">
      <c r="A33" s="8"/>
      <c r="B33" s="8"/>
      <c r="C33" s="8"/>
      <c r="D33" s="8"/>
      <c r="E33" s="8"/>
      <c r="F33" s="8"/>
      <c r="G33" s="8"/>
      <c r="H33" s="351"/>
      <c r="I33" s="8"/>
      <c r="J33" s="8"/>
      <c r="K33" s="8"/>
      <c r="L33" s="8"/>
      <c r="M33" s="8"/>
      <c r="N33" s="8"/>
      <c r="O33" s="8"/>
      <c r="P33" s="351"/>
      <c r="Q33" s="8"/>
      <c r="R33" s="8"/>
      <c r="S33" s="8"/>
      <c r="T33" s="8"/>
      <c r="U33" s="8"/>
      <c r="V33" s="8"/>
      <c r="W33" s="8"/>
      <c r="X33" s="351"/>
      <c r="Z33" s="357"/>
      <c r="AA33" s="358"/>
      <c r="AB33" s="363"/>
      <c r="AC33" s="364"/>
      <c r="AD33" s="369"/>
      <c r="AE33" s="370"/>
      <c r="AF33" s="337"/>
      <c r="AG33" s="338"/>
      <c r="AH33" s="345"/>
      <c r="AI33" s="346"/>
      <c r="AJ33" s="347"/>
      <c r="AK33" s="350"/>
      <c r="AL33" s="171"/>
      <c r="AM33" s="181"/>
      <c r="AN33" s="181"/>
      <c r="AO33" s="181"/>
      <c r="AP33" s="181"/>
      <c r="AQ33" s="182"/>
      <c r="AR33" s="182"/>
      <c r="AS33" s="182"/>
    </row>
    <row r="34" spans="1:46" ht="11.25" customHeight="1">
      <c r="A34" s="226">
        <f>IF(A33="出",$G$3,0)</f>
        <v>0</v>
      </c>
      <c r="B34" s="226">
        <f t="shared" ref="B34:G34" si="48">IF(B33="出",$G$3,0)</f>
        <v>0</v>
      </c>
      <c r="C34" s="226">
        <f t="shared" si="48"/>
        <v>0</v>
      </c>
      <c r="D34" s="226">
        <f t="shared" si="48"/>
        <v>0</v>
      </c>
      <c r="E34" s="226">
        <f t="shared" si="48"/>
        <v>0</v>
      </c>
      <c r="F34" s="226">
        <f t="shared" si="48"/>
        <v>0</v>
      </c>
      <c r="G34" s="226">
        <f t="shared" si="48"/>
        <v>0</v>
      </c>
      <c r="H34" s="352"/>
      <c r="I34" s="226">
        <f>IF(I33="出",$G$3,0)</f>
        <v>0</v>
      </c>
      <c r="J34" s="226">
        <f t="shared" ref="J34:O34" si="49">IF(J33="出",$G$3,0)</f>
        <v>0</v>
      </c>
      <c r="K34" s="226">
        <f t="shared" si="49"/>
        <v>0</v>
      </c>
      <c r="L34" s="226">
        <f t="shared" si="49"/>
        <v>0</v>
      </c>
      <c r="M34" s="226">
        <f t="shared" si="49"/>
        <v>0</v>
      </c>
      <c r="N34" s="226">
        <f t="shared" si="49"/>
        <v>0</v>
      </c>
      <c r="O34" s="226">
        <f t="shared" si="49"/>
        <v>0</v>
      </c>
      <c r="P34" s="352"/>
      <c r="Q34" s="226">
        <f>IF(Q33="出",$G$3,0)</f>
        <v>0</v>
      </c>
      <c r="R34" s="226">
        <f t="shared" ref="R34:W34" si="50">IF(R33="出",$G$3,0)</f>
        <v>0</v>
      </c>
      <c r="S34" s="226">
        <f t="shared" si="50"/>
        <v>0</v>
      </c>
      <c r="T34" s="226">
        <f t="shared" si="50"/>
        <v>0</v>
      </c>
      <c r="U34" s="226">
        <f t="shared" si="50"/>
        <v>0</v>
      </c>
      <c r="V34" s="226">
        <f t="shared" si="50"/>
        <v>0</v>
      </c>
      <c r="W34" s="226">
        <f t="shared" si="50"/>
        <v>0</v>
      </c>
      <c r="X34" s="352"/>
      <c r="Z34" s="353" t="str">
        <f t="shared" ref="Z34" si="51">$A$73</f>
        <v/>
      </c>
      <c r="AA34" s="354"/>
      <c r="AB34" s="359" t="str">
        <f>IF($B$1="","",DAY(EOMONTH(DATE($B$1,A73,1),0)))</f>
        <v/>
      </c>
      <c r="AC34" s="360"/>
      <c r="AD34" s="365">
        <f>COUNTIF(A75:G92,"○")</f>
        <v>0</v>
      </c>
      <c r="AE34" s="366"/>
      <c r="AF34" s="333" t="str">
        <f>IF($B$1="","",AB34-+AD34)</f>
        <v/>
      </c>
      <c r="AG34" s="334"/>
      <c r="AH34" s="339">
        <f>$H$94</f>
        <v>0</v>
      </c>
      <c r="AI34" s="340"/>
      <c r="AJ34" s="341"/>
      <c r="AK34" s="348">
        <f>IF($AB34=28,"176:00",IF($AB34=29,"182:17",IF($AB34=30,"188:34",IF($AB34=31,"194:51"))))*24</f>
        <v>0</v>
      </c>
      <c r="AL34" s="171"/>
      <c r="AM34" s="181"/>
      <c r="AN34" s="181"/>
      <c r="AO34" s="181"/>
      <c r="AP34" s="181"/>
      <c r="AQ34" s="182"/>
      <c r="AR34" s="182"/>
      <c r="AS34" s="182"/>
    </row>
    <row r="35" spans="1:46" s="166" customFormat="1" ht="17.25" customHeight="1">
      <c r="A35" s="207" t="str">
        <f>IF($B$1="","",A32+7)</f>
        <v/>
      </c>
      <c r="B35" s="207" t="str">
        <f t="shared" ref="B35:G35" si="52">IF($B$1="","",B32+7)</f>
        <v/>
      </c>
      <c r="C35" s="207" t="str">
        <f t="shared" si="52"/>
        <v/>
      </c>
      <c r="D35" s="207" t="str">
        <f t="shared" si="52"/>
        <v/>
      </c>
      <c r="E35" s="207" t="str">
        <f t="shared" si="52"/>
        <v/>
      </c>
      <c r="F35" s="207" t="str">
        <f t="shared" si="52"/>
        <v/>
      </c>
      <c r="G35" s="207" t="str">
        <f t="shared" si="52"/>
        <v/>
      </c>
      <c r="H35" s="351">
        <f>SUM(A37:G37)</f>
        <v>0</v>
      </c>
      <c r="I35" s="207" t="str">
        <f>IF($B$1="","",I32+7)</f>
        <v/>
      </c>
      <c r="J35" s="207" t="str">
        <f t="shared" ref="J35:O35" si="53">IF($B$1="","",J32+7)</f>
        <v/>
      </c>
      <c r="K35" s="207" t="str">
        <f t="shared" si="53"/>
        <v/>
      </c>
      <c r="L35" s="207" t="str">
        <f t="shared" si="53"/>
        <v/>
      </c>
      <c r="M35" s="207" t="str">
        <f t="shared" si="53"/>
        <v/>
      </c>
      <c r="N35" s="207" t="str">
        <f t="shared" si="53"/>
        <v/>
      </c>
      <c r="O35" s="207" t="str">
        <f t="shared" si="53"/>
        <v/>
      </c>
      <c r="P35" s="351">
        <f>SUM(I37:O37)</f>
        <v>0</v>
      </c>
      <c r="Q35" s="207" t="str">
        <f>IF($B$1="","",Q32+7)</f>
        <v/>
      </c>
      <c r="R35" s="207" t="str">
        <f t="shared" ref="R35:W35" si="54">IF($B$1="","",R32+7)</f>
        <v/>
      </c>
      <c r="S35" s="207" t="str">
        <f t="shared" si="54"/>
        <v/>
      </c>
      <c r="T35" s="207" t="str">
        <f t="shared" si="54"/>
        <v/>
      </c>
      <c r="U35" s="207" t="str">
        <f t="shared" si="54"/>
        <v/>
      </c>
      <c r="V35" s="207" t="str">
        <f t="shared" si="54"/>
        <v/>
      </c>
      <c r="W35" s="207" t="str">
        <f t="shared" si="54"/>
        <v/>
      </c>
      <c r="X35" s="351">
        <f>SUM(Q37:W37)</f>
        <v>0</v>
      </c>
      <c r="Z35" s="355"/>
      <c r="AA35" s="356"/>
      <c r="AB35" s="361"/>
      <c r="AC35" s="362"/>
      <c r="AD35" s="367"/>
      <c r="AE35" s="368"/>
      <c r="AF35" s="335"/>
      <c r="AG35" s="336"/>
      <c r="AH35" s="342"/>
      <c r="AI35" s="343"/>
      <c r="AJ35" s="344"/>
      <c r="AK35" s="349"/>
      <c r="AL35" s="173"/>
      <c r="AM35" s="179"/>
      <c r="AN35" s="179"/>
      <c r="AO35" s="179"/>
      <c r="AP35" s="179"/>
      <c r="AQ35" s="180"/>
      <c r="AR35" s="180"/>
      <c r="AS35" s="180"/>
    </row>
    <row r="36" spans="1:46" ht="11.25" customHeight="1">
      <c r="A36" s="8"/>
      <c r="B36" s="8"/>
      <c r="C36" s="8"/>
      <c r="D36" s="8"/>
      <c r="E36" s="8"/>
      <c r="F36" s="8"/>
      <c r="G36" s="8"/>
      <c r="H36" s="351"/>
      <c r="I36" s="8"/>
      <c r="J36" s="8"/>
      <c r="K36" s="8"/>
      <c r="L36" s="8"/>
      <c r="M36" s="8"/>
      <c r="N36" s="8"/>
      <c r="O36" s="8"/>
      <c r="P36" s="351"/>
      <c r="Q36" s="8"/>
      <c r="R36" s="8"/>
      <c r="S36" s="8"/>
      <c r="T36" s="8"/>
      <c r="U36" s="8"/>
      <c r="V36" s="8"/>
      <c r="W36" s="8"/>
      <c r="X36" s="351"/>
      <c r="Z36" s="357"/>
      <c r="AA36" s="358"/>
      <c r="AB36" s="363"/>
      <c r="AC36" s="364"/>
      <c r="AD36" s="369"/>
      <c r="AE36" s="370"/>
      <c r="AF36" s="337"/>
      <c r="AG36" s="338"/>
      <c r="AH36" s="345"/>
      <c r="AI36" s="346"/>
      <c r="AJ36" s="347"/>
      <c r="AK36" s="350"/>
      <c r="AL36" s="171"/>
      <c r="AM36" s="181"/>
      <c r="AN36" s="181"/>
      <c r="AO36" s="181"/>
      <c r="AP36" s="181"/>
      <c r="AQ36" s="182"/>
      <c r="AR36" s="182"/>
      <c r="AS36" s="182"/>
    </row>
    <row r="37" spans="1:46" ht="11.25" customHeight="1">
      <c r="A37" s="226">
        <f>IF(A36="出",$G$3,0)</f>
        <v>0</v>
      </c>
      <c r="B37" s="226">
        <f t="shared" ref="B37:G37" si="55">IF(B36="出",$G$3,0)</f>
        <v>0</v>
      </c>
      <c r="C37" s="226">
        <f t="shared" si="55"/>
        <v>0</v>
      </c>
      <c r="D37" s="226">
        <f t="shared" si="55"/>
        <v>0</v>
      </c>
      <c r="E37" s="226">
        <f t="shared" si="55"/>
        <v>0</v>
      </c>
      <c r="F37" s="226">
        <f t="shared" si="55"/>
        <v>0</v>
      </c>
      <c r="G37" s="226">
        <f t="shared" si="55"/>
        <v>0</v>
      </c>
      <c r="H37" s="352"/>
      <c r="I37" s="226">
        <f>IF(I36="出",$G$3,0)</f>
        <v>0</v>
      </c>
      <c r="J37" s="226">
        <f t="shared" ref="J37:O37" si="56">IF(J36="出",$G$3,0)</f>
        <v>0</v>
      </c>
      <c r="K37" s="226">
        <f t="shared" si="56"/>
        <v>0</v>
      </c>
      <c r="L37" s="226">
        <f t="shared" si="56"/>
        <v>0</v>
      </c>
      <c r="M37" s="226">
        <f t="shared" si="56"/>
        <v>0</v>
      </c>
      <c r="N37" s="226">
        <f t="shared" si="56"/>
        <v>0</v>
      </c>
      <c r="O37" s="226">
        <f t="shared" si="56"/>
        <v>0</v>
      </c>
      <c r="P37" s="352"/>
      <c r="Q37" s="226">
        <f>IF(Q36="出",$G$3,0)</f>
        <v>0</v>
      </c>
      <c r="R37" s="226">
        <f t="shared" ref="R37:W37" si="57">IF(R36="出",$G$3,0)</f>
        <v>0</v>
      </c>
      <c r="S37" s="226">
        <f t="shared" si="57"/>
        <v>0</v>
      </c>
      <c r="T37" s="226">
        <f t="shared" si="57"/>
        <v>0</v>
      </c>
      <c r="U37" s="226">
        <f t="shared" si="57"/>
        <v>0</v>
      </c>
      <c r="V37" s="226">
        <f t="shared" si="57"/>
        <v>0</v>
      </c>
      <c r="W37" s="226">
        <f t="shared" si="57"/>
        <v>0</v>
      </c>
      <c r="X37" s="352"/>
      <c r="Z37" s="353" t="str">
        <f t="shared" ref="Z37" si="58">$I$73</f>
        <v/>
      </c>
      <c r="AA37" s="354"/>
      <c r="AB37" s="359" t="str">
        <f>IF($B$1="","",DAY(EOMONTH(DATE($B$1,I73,1),0)))</f>
        <v/>
      </c>
      <c r="AC37" s="360"/>
      <c r="AD37" s="365">
        <f>COUNTIF(I75:O92,"○")</f>
        <v>0</v>
      </c>
      <c r="AE37" s="366"/>
      <c r="AF37" s="333" t="str">
        <f>IF($B$1="","",AB37-+AD37)</f>
        <v/>
      </c>
      <c r="AG37" s="334"/>
      <c r="AH37" s="339">
        <f>$P$94</f>
        <v>0</v>
      </c>
      <c r="AI37" s="340"/>
      <c r="AJ37" s="341"/>
      <c r="AK37" s="348">
        <f>IF($AB37=28,"176:00",IF($AB37=29,"182:17",IF($AB37=30,"188:34",IF($AB37=31,"194:51"))))*24</f>
        <v>0</v>
      </c>
      <c r="AL37" s="171"/>
      <c r="AM37" s="181"/>
      <c r="AN37" s="181"/>
      <c r="AO37" s="181"/>
      <c r="AP37" s="181"/>
      <c r="AQ37" s="182"/>
      <c r="AR37" s="182"/>
      <c r="AS37" s="182"/>
    </row>
    <row r="38" spans="1:46" s="166" customFormat="1" ht="17.25" customHeight="1">
      <c r="A38" s="207" t="str">
        <f>IF($B$1="","",A35+7)</f>
        <v/>
      </c>
      <c r="B38" s="207" t="str">
        <f t="shared" ref="B38:G38" si="59">IF($B$1="","",B35+7)</f>
        <v/>
      </c>
      <c r="C38" s="207" t="str">
        <f t="shared" si="59"/>
        <v/>
      </c>
      <c r="D38" s="207" t="str">
        <f t="shared" si="59"/>
        <v/>
      </c>
      <c r="E38" s="207" t="str">
        <f t="shared" si="59"/>
        <v/>
      </c>
      <c r="F38" s="207" t="str">
        <f t="shared" si="59"/>
        <v/>
      </c>
      <c r="G38" s="207" t="str">
        <f t="shared" si="59"/>
        <v/>
      </c>
      <c r="H38" s="351">
        <f>SUM(A40:G40)</f>
        <v>0</v>
      </c>
      <c r="I38" s="207" t="str">
        <f>IF($B$1="","",I35+7)</f>
        <v/>
      </c>
      <c r="J38" s="207" t="str">
        <f t="shared" ref="J38:O38" si="60">IF($B$1="","",J35+7)</f>
        <v/>
      </c>
      <c r="K38" s="207" t="str">
        <f t="shared" si="60"/>
        <v/>
      </c>
      <c r="L38" s="207" t="str">
        <f t="shared" si="60"/>
        <v/>
      </c>
      <c r="M38" s="207" t="str">
        <f t="shared" si="60"/>
        <v/>
      </c>
      <c r="N38" s="207" t="str">
        <f t="shared" si="60"/>
        <v/>
      </c>
      <c r="O38" s="207" t="str">
        <f t="shared" si="60"/>
        <v/>
      </c>
      <c r="P38" s="351">
        <f>SUM(I40:O40)</f>
        <v>0</v>
      </c>
      <c r="Q38" s="207" t="str">
        <f>IF($B$1="","",Q35+7)</f>
        <v/>
      </c>
      <c r="R38" s="207" t="str">
        <f t="shared" ref="R38:W38" si="61">IF($B$1="","",R35+7)</f>
        <v/>
      </c>
      <c r="S38" s="207" t="str">
        <f t="shared" si="61"/>
        <v/>
      </c>
      <c r="T38" s="207" t="str">
        <f t="shared" si="61"/>
        <v/>
      </c>
      <c r="U38" s="207" t="str">
        <f t="shared" si="61"/>
        <v/>
      </c>
      <c r="V38" s="207" t="str">
        <f t="shared" si="61"/>
        <v/>
      </c>
      <c r="W38" s="207" t="str">
        <f t="shared" si="61"/>
        <v/>
      </c>
      <c r="X38" s="351">
        <f>SUM(Q40:W40)</f>
        <v>0</v>
      </c>
      <c r="Z38" s="355"/>
      <c r="AA38" s="356"/>
      <c r="AB38" s="361"/>
      <c r="AC38" s="362"/>
      <c r="AD38" s="367"/>
      <c r="AE38" s="368"/>
      <c r="AF38" s="335"/>
      <c r="AG38" s="336"/>
      <c r="AH38" s="342"/>
      <c r="AI38" s="343"/>
      <c r="AJ38" s="344"/>
      <c r="AK38" s="349"/>
      <c r="AL38" s="173"/>
      <c r="AM38" s="179"/>
      <c r="AN38" s="179"/>
      <c r="AO38" s="179"/>
      <c r="AP38" s="179"/>
      <c r="AQ38" s="180"/>
      <c r="AR38" s="180"/>
      <c r="AS38" s="180"/>
    </row>
    <row r="39" spans="1:46" ht="11.25" customHeight="1">
      <c r="A39" s="8"/>
      <c r="B39" s="8"/>
      <c r="C39" s="8"/>
      <c r="D39" s="8"/>
      <c r="E39" s="8"/>
      <c r="F39" s="8"/>
      <c r="G39" s="8"/>
      <c r="H39" s="351"/>
      <c r="I39" s="8"/>
      <c r="J39" s="8"/>
      <c r="K39" s="8"/>
      <c r="L39" s="8"/>
      <c r="M39" s="8"/>
      <c r="N39" s="8"/>
      <c r="O39" s="8"/>
      <c r="P39" s="351"/>
      <c r="Q39" s="8"/>
      <c r="R39" s="8"/>
      <c r="S39" s="8"/>
      <c r="T39" s="8"/>
      <c r="U39" s="8"/>
      <c r="V39" s="8"/>
      <c r="W39" s="8"/>
      <c r="X39" s="351"/>
      <c r="Z39" s="357"/>
      <c r="AA39" s="358"/>
      <c r="AB39" s="363"/>
      <c r="AC39" s="364"/>
      <c r="AD39" s="369"/>
      <c r="AE39" s="370"/>
      <c r="AF39" s="337"/>
      <c r="AG39" s="338"/>
      <c r="AH39" s="345"/>
      <c r="AI39" s="346"/>
      <c r="AJ39" s="347"/>
      <c r="AK39" s="350"/>
      <c r="AL39" s="171"/>
      <c r="AM39" s="181"/>
      <c r="AN39" s="181"/>
      <c r="AO39" s="181"/>
      <c r="AP39" s="181"/>
      <c r="AQ39" s="182"/>
      <c r="AR39" s="182"/>
      <c r="AS39" s="182"/>
    </row>
    <row r="40" spans="1:46" ht="11.25" customHeight="1">
      <c r="A40" s="226">
        <f>IF(A39="出",$G$3,0)</f>
        <v>0</v>
      </c>
      <c r="B40" s="226">
        <f t="shared" ref="B40:G40" si="62">IF(B39="出",$G$3,0)</f>
        <v>0</v>
      </c>
      <c r="C40" s="226">
        <f t="shared" si="62"/>
        <v>0</v>
      </c>
      <c r="D40" s="226">
        <f t="shared" si="62"/>
        <v>0</v>
      </c>
      <c r="E40" s="226">
        <f t="shared" si="62"/>
        <v>0</v>
      </c>
      <c r="F40" s="226">
        <f t="shared" si="62"/>
        <v>0</v>
      </c>
      <c r="G40" s="226">
        <f t="shared" si="62"/>
        <v>0</v>
      </c>
      <c r="H40" s="352"/>
      <c r="I40" s="226">
        <f>IF(I39="出",$G$3,0)</f>
        <v>0</v>
      </c>
      <c r="J40" s="226">
        <f t="shared" ref="J40:O40" si="63">IF(J39="出",$G$3,0)</f>
        <v>0</v>
      </c>
      <c r="K40" s="226">
        <f t="shared" si="63"/>
        <v>0</v>
      </c>
      <c r="L40" s="226">
        <f t="shared" si="63"/>
        <v>0</v>
      </c>
      <c r="M40" s="226">
        <f t="shared" si="63"/>
        <v>0</v>
      </c>
      <c r="N40" s="226">
        <f t="shared" si="63"/>
        <v>0</v>
      </c>
      <c r="O40" s="226">
        <f t="shared" si="63"/>
        <v>0</v>
      </c>
      <c r="P40" s="352"/>
      <c r="Q40" s="226">
        <f>IF(Q39="出",$G$3,0)</f>
        <v>0</v>
      </c>
      <c r="R40" s="226">
        <f t="shared" ref="R40:W40" si="64">IF(R39="出",$G$3,0)</f>
        <v>0</v>
      </c>
      <c r="S40" s="226">
        <f t="shared" si="64"/>
        <v>0</v>
      </c>
      <c r="T40" s="226">
        <f t="shared" si="64"/>
        <v>0</v>
      </c>
      <c r="U40" s="226">
        <f t="shared" si="64"/>
        <v>0</v>
      </c>
      <c r="V40" s="226">
        <f t="shared" si="64"/>
        <v>0</v>
      </c>
      <c r="W40" s="226">
        <f t="shared" si="64"/>
        <v>0</v>
      </c>
      <c r="X40" s="352"/>
      <c r="Z40" s="353" t="str">
        <f>$Q$73</f>
        <v/>
      </c>
      <c r="AA40" s="354"/>
      <c r="AB40" s="359" t="str">
        <f>IF($B$1="","",DAY(EOMONTH(DATE($B$1,Q73,1),0)))</f>
        <v/>
      </c>
      <c r="AC40" s="360"/>
      <c r="AD40" s="365">
        <f>COUNTIF(Q75:W92,"○")</f>
        <v>0</v>
      </c>
      <c r="AE40" s="366"/>
      <c r="AF40" s="384" t="str">
        <f>IF($B$1="","",AB40-+AD40)</f>
        <v/>
      </c>
      <c r="AG40" s="334"/>
      <c r="AH40" s="339">
        <f>$X$94</f>
        <v>0</v>
      </c>
      <c r="AI40" s="340"/>
      <c r="AJ40" s="341"/>
      <c r="AK40" s="348">
        <f>IF($AB40=28,"176:00",IF($AB40=29,"182:17",IF($AB40=30,"188:34",IF($AB40=31,"194:51"))))*24</f>
        <v>0</v>
      </c>
      <c r="AL40" s="171"/>
      <c r="AM40" s="181"/>
      <c r="AN40" s="181"/>
      <c r="AO40" s="181"/>
      <c r="AP40" s="181"/>
      <c r="AQ40" s="182"/>
      <c r="AR40" s="182"/>
      <c r="AS40" s="182"/>
    </row>
    <row r="41" spans="1:46" s="166" customFormat="1" ht="17.25" customHeight="1">
      <c r="A41" s="207" t="str">
        <f>IF($B$1="","",A38+7)</f>
        <v/>
      </c>
      <c r="B41" s="207" t="str">
        <f t="shared" ref="B41:G41" si="65">IF($B$1="","",B38+7)</f>
        <v/>
      </c>
      <c r="C41" s="207" t="str">
        <f t="shared" si="65"/>
        <v/>
      </c>
      <c r="D41" s="207" t="str">
        <f t="shared" si="65"/>
        <v/>
      </c>
      <c r="E41" s="207" t="str">
        <f t="shared" si="65"/>
        <v/>
      </c>
      <c r="F41" s="207" t="str">
        <f t="shared" si="65"/>
        <v/>
      </c>
      <c r="G41" s="207" t="str">
        <f t="shared" si="65"/>
        <v/>
      </c>
      <c r="H41" s="351">
        <f>SUM(A43:G43)</f>
        <v>0</v>
      </c>
      <c r="I41" s="207" t="str">
        <f>IF($B$1="","",I38+7)</f>
        <v/>
      </c>
      <c r="J41" s="207" t="str">
        <f t="shared" ref="J41:O41" si="66">IF($B$1="","",J38+7)</f>
        <v/>
      </c>
      <c r="K41" s="207" t="str">
        <f t="shared" si="66"/>
        <v/>
      </c>
      <c r="L41" s="207" t="str">
        <f t="shared" si="66"/>
        <v/>
      </c>
      <c r="M41" s="207" t="str">
        <f t="shared" si="66"/>
        <v/>
      </c>
      <c r="N41" s="207" t="str">
        <f t="shared" si="66"/>
        <v/>
      </c>
      <c r="O41" s="207" t="str">
        <f t="shared" si="66"/>
        <v/>
      </c>
      <c r="P41" s="351">
        <f>SUM(I43:O43)</f>
        <v>0</v>
      </c>
      <c r="Q41" s="207" t="str">
        <f>IF($B$1="","",Q38+7)</f>
        <v/>
      </c>
      <c r="R41" s="207" t="str">
        <f t="shared" ref="R41:W41" si="67">IF($B$1="","",R38+7)</f>
        <v/>
      </c>
      <c r="S41" s="207" t="str">
        <f t="shared" si="67"/>
        <v/>
      </c>
      <c r="T41" s="207" t="str">
        <f t="shared" si="67"/>
        <v/>
      </c>
      <c r="U41" s="207" t="str">
        <f t="shared" si="67"/>
        <v/>
      </c>
      <c r="V41" s="207" t="str">
        <f t="shared" si="67"/>
        <v/>
      </c>
      <c r="W41" s="207" t="str">
        <f t="shared" si="67"/>
        <v/>
      </c>
      <c r="X41" s="351">
        <f>SUM(Q43:W43)</f>
        <v>0</v>
      </c>
      <c r="Z41" s="355"/>
      <c r="AA41" s="356"/>
      <c r="AB41" s="361"/>
      <c r="AC41" s="362"/>
      <c r="AD41" s="367"/>
      <c r="AE41" s="368"/>
      <c r="AF41" s="335"/>
      <c r="AG41" s="336"/>
      <c r="AH41" s="342"/>
      <c r="AI41" s="343"/>
      <c r="AJ41" s="344"/>
      <c r="AK41" s="349"/>
      <c r="AL41" s="173"/>
      <c r="AM41" s="179"/>
      <c r="AN41" s="179"/>
      <c r="AO41" s="179"/>
      <c r="AP41" s="179"/>
      <c r="AQ41" s="180"/>
      <c r="AR41" s="180"/>
      <c r="AS41" s="180"/>
    </row>
    <row r="42" spans="1:46" ht="11.25" customHeight="1" thickBot="1">
      <c r="A42" s="8"/>
      <c r="B42" s="8"/>
      <c r="C42" s="8"/>
      <c r="D42" s="8"/>
      <c r="E42" s="8"/>
      <c r="F42" s="8"/>
      <c r="G42" s="8"/>
      <c r="H42" s="351"/>
      <c r="I42" s="8"/>
      <c r="J42" s="8"/>
      <c r="K42" s="8"/>
      <c r="L42" s="8"/>
      <c r="M42" s="8"/>
      <c r="N42" s="8"/>
      <c r="O42" s="8"/>
      <c r="P42" s="351"/>
      <c r="Q42" s="8"/>
      <c r="R42" s="8"/>
      <c r="S42" s="8"/>
      <c r="T42" s="8"/>
      <c r="U42" s="8"/>
      <c r="V42" s="8"/>
      <c r="W42" s="8"/>
      <c r="X42" s="351"/>
      <c r="Z42" s="357"/>
      <c r="AA42" s="358"/>
      <c r="AB42" s="382"/>
      <c r="AC42" s="383"/>
      <c r="AD42" s="369"/>
      <c r="AE42" s="370"/>
      <c r="AF42" s="337"/>
      <c r="AG42" s="338"/>
      <c r="AH42" s="345"/>
      <c r="AI42" s="346"/>
      <c r="AJ42" s="347"/>
      <c r="AK42" s="350"/>
      <c r="AL42" s="171"/>
      <c r="AM42" s="181"/>
      <c r="AN42" s="181"/>
      <c r="AO42" s="181"/>
      <c r="AP42" s="181"/>
      <c r="AQ42" s="182"/>
      <c r="AR42" s="182"/>
      <c r="AS42" s="182"/>
    </row>
    <row r="43" spans="1:46" ht="11.25" customHeight="1" thickTop="1">
      <c r="A43" s="226">
        <f>IF(A42="出",$G$3,0)</f>
        <v>0</v>
      </c>
      <c r="B43" s="226">
        <f t="shared" ref="B43:G43" si="68">IF(B42="出",$G$3,0)</f>
        <v>0</v>
      </c>
      <c r="C43" s="226">
        <f t="shared" si="68"/>
        <v>0</v>
      </c>
      <c r="D43" s="226">
        <f t="shared" si="68"/>
        <v>0</v>
      </c>
      <c r="E43" s="226">
        <f t="shared" si="68"/>
        <v>0</v>
      </c>
      <c r="F43" s="226">
        <f t="shared" si="68"/>
        <v>0</v>
      </c>
      <c r="G43" s="226">
        <f t="shared" si="68"/>
        <v>0</v>
      </c>
      <c r="H43" s="352"/>
      <c r="I43" s="226">
        <f>IF(I42="出",$G$3,0)</f>
        <v>0</v>
      </c>
      <c r="J43" s="226">
        <f t="shared" ref="J43:O43" si="69">IF(J42="出",$G$3,0)</f>
        <v>0</v>
      </c>
      <c r="K43" s="226">
        <f t="shared" si="69"/>
        <v>0</v>
      </c>
      <c r="L43" s="226">
        <f t="shared" si="69"/>
        <v>0</v>
      </c>
      <c r="M43" s="226">
        <f t="shared" si="69"/>
        <v>0</v>
      </c>
      <c r="N43" s="226">
        <f t="shared" si="69"/>
        <v>0</v>
      </c>
      <c r="O43" s="226">
        <f t="shared" si="69"/>
        <v>0</v>
      </c>
      <c r="P43" s="352"/>
      <c r="Q43" s="226">
        <f>IF(Q42="出",$G$3,0)</f>
        <v>0</v>
      </c>
      <c r="R43" s="226">
        <f t="shared" ref="R43:W43" si="70">IF(R42="出",$G$3,0)</f>
        <v>0</v>
      </c>
      <c r="S43" s="226">
        <f t="shared" si="70"/>
        <v>0</v>
      </c>
      <c r="T43" s="226">
        <f t="shared" si="70"/>
        <v>0</v>
      </c>
      <c r="U43" s="226">
        <f t="shared" si="70"/>
        <v>0</v>
      </c>
      <c r="V43" s="226">
        <f t="shared" si="70"/>
        <v>0</v>
      </c>
      <c r="W43" s="226">
        <f t="shared" si="70"/>
        <v>0</v>
      </c>
      <c r="X43" s="352"/>
      <c r="Z43" s="386" t="s">
        <v>11</v>
      </c>
      <c r="AA43" s="387"/>
      <c r="AB43" s="392">
        <f>SUM(AB6:AC42)</f>
        <v>0</v>
      </c>
      <c r="AC43" s="393"/>
      <c r="AD43" s="398">
        <f t="shared" ref="AD43" si="71">SUM(AD6:AE42)</f>
        <v>0</v>
      </c>
      <c r="AE43" s="399"/>
      <c r="AF43" s="400" t="str">
        <f>IF($B$1="","",SUM(AF6:AG42))</f>
        <v/>
      </c>
      <c r="AG43" s="401"/>
      <c r="AH43" s="402">
        <f>SUM(AH6:AI42)</f>
        <v>0</v>
      </c>
      <c r="AI43" s="403"/>
      <c r="AJ43" s="404"/>
      <c r="AK43" s="385">
        <f>SUM(AK6:AK42)</f>
        <v>0</v>
      </c>
      <c r="AL43" s="171"/>
      <c r="AM43" s="181"/>
      <c r="AN43" s="181"/>
      <c r="AO43" s="181"/>
      <c r="AP43" s="181"/>
      <c r="AQ43" s="182"/>
      <c r="AR43" s="182"/>
      <c r="AS43" s="182"/>
    </row>
    <row r="44" spans="1:46" s="166" customFormat="1" ht="17.25" customHeight="1">
      <c r="A44" s="207" t="str">
        <f>IF($B$1="","",A41+7)</f>
        <v/>
      </c>
      <c r="B44" s="207" t="str">
        <f t="shared" ref="B44:G44" si="72">IF($B$1="","",B41+7)</f>
        <v/>
      </c>
      <c r="C44" s="207" t="str">
        <f t="shared" si="72"/>
        <v/>
      </c>
      <c r="D44" s="207" t="str">
        <f t="shared" si="72"/>
        <v/>
      </c>
      <c r="E44" s="207" t="str">
        <f t="shared" si="72"/>
        <v/>
      </c>
      <c r="F44" s="207" t="str">
        <f t="shared" si="72"/>
        <v/>
      </c>
      <c r="G44" s="207" t="str">
        <f t="shared" si="72"/>
        <v/>
      </c>
      <c r="H44" s="351">
        <f>SUM(A46:G46)</f>
        <v>0</v>
      </c>
      <c r="I44" s="207" t="str">
        <f>IF($B$1="","",I41+7)</f>
        <v/>
      </c>
      <c r="J44" s="207" t="str">
        <f t="shared" ref="J44:O44" si="73">IF($B$1="","",J41+7)</f>
        <v/>
      </c>
      <c r="K44" s="207" t="str">
        <f t="shared" si="73"/>
        <v/>
      </c>
      <c r="L44" s="207" t="str">
        <f t="shared" si="73"/>
        <v/>
      </c>
      <c r="M44" s="207" t="str">
        <f t="shared" si="73"/>
        <v/>
      </c>
      <c r="N44" s="207" t="str">
        <f t="shared" si="73"/>
        <v/>
      </c>
      <c r="O44" s="207" t="str">
        <f t="shared" si="73"/>
        <v/>
      </c>
      <c r="P44" s="351">
        <f>SUM(I46:O46)</f>
        <v>0</v>
      </c>
      <c r="Q44" s="207" t="str">
        <f>IF($B$1="","",Q41+7)</f>
        <v/>
      </c>
      <c r="R44" s="207" t="str">
        <f t="shared" ref="R44:W44" si="74">IF($B$1="","",R41+7)</f>
        <v/>
      </c>
      <c r="S44" s="207" t="str">
        <f t="shared" si="74"/>
        <v/>
      </c>
      <c r="T44" s="207" t="str">
        <f t="shared" si="74"/>
        <v/>
      </c>
      <c r="U44" s="207" t="str">
        <f t="shared" si="74"/>
        <v/>
      </c>
      <c r="V44" s="207" t="str">
        <f t="shared" si="74"/>
        <v/>
      </c>
      <c r="W44" s="207" t="str">
        <f t="shared" si="74"/>
        <v/>
      </c>
      <c r="X44" s="351">
        <f>SUM(Q46:W46)</f>
        <v>0</v>
      </c>
      <c r="Z44" s="388"/>
      <c r="AA44" s="389"/>
      <c r="AB44" s="394"/>
      <c r="AC44" s="395"/>
      <c r="AD44" s="367"/>
      <c r="AE44" s="368"/>
      <c r="AF44" s="335"/>
      <c r="AG44" s="336"/>
      <c r="AH44" s="342"/>
      <c r="AI44" s="343"/>
      <c r="AJ44" s="344"/>
      <c r="AK44" s="349"/>
      <c r="AL44" s="173"/>
      <c r="AM44" s="179"/>
      <c r="AN44" s="179"/>
      <c r="AO44" s="179"/>
      <c r="AP44" s="179"/>
      <c r="AQ44" s="180"/>
      <c r="AR44" s="180"/>
      <c r="AS44" s="180"/>
    </row>
    <row r="45" spans="1:46" ht="11.25" customHeight="1">
      <c r="A45" s="8"/>
      <c r="B45" s="8"/>
      <c r="C45" s="8"/>
      <c r="D45" s="8"/>
      <c r="E45" s="8"/>
      <c r="F45" s="8"/>
      <c r="G45" s="8"/>
      <c r="H45" s="351"/>
      <c r="I45" s="8"/>
      <c r="J45" s="8"/>
      <c r="K45" s="8"/>
      <c r="L45" s="8"/>
      <c r="M45" s="8"/>
      <c r="N45" s="8"/>
      <c r="O45" s="8"/>
      <c r="P45" s="351"/>
      <c r="Q45" s="8"/>
      <c r="R45" s="8"/>
      <c r="S45" s="8"/>
      <c r="T45" s="8"/>
      <c r="U45" s="8"/>
      <c r="V45" s="8"/>
      <c r="W45" s="8"/>
      <c r="X45" s="351"/>
      <c r="Z45" s="390"/>
      <c r="AA45" s="391"/>
      <c r="AB45" s="396"/>
      <c r="AC45" s="397"/>
      <c r="AD45" s="369"/>
      <c r="AE45" s="370"/>
      <c r="AF45" s="337"/>
      <c r="AG45" s="338"/>
      <c r="AH45" s="345"/>
      <c r="AI45" s="346"/>
      <c r="AJ45" s="347"/>
      <c r="AK45" s="350"/>
      <c r="AL45" s="171"/>
      <c r="AM45" s="181"/>
      <c r="AN45" s="181"/>
      <c r="AO45" s="181"/>
      <c r="AP45" s="181"/>
      <c r="AQ45" s="182"/>
      <c r="AR45" s="182"/>
      <c r="AS45" s="182"/>
    </row>
    <row r="46" spans="1:46" ht="11.25" customHeight="1">
      <c r="A46" s="226">
        <f>IF(A45="出",$G$3,0)</f>
        <v>0</v>
      </c>
      <c r="B46" s="226">
        <f t="shared" ref="B46:G46" si="75">IF(B45="出",$G$3,0)</f>
        <v>0</v>
      </c>
      <c r="C46" s="226">
        <f t="shared" si="75"/>
        <v>0</v>
      </c>
      <c r="D46" s="226">
        <f t="shared" si="75"/>
        <v>0</v>
      </c>
      <c r="E46" s="226">
        <f t="shared" si="75"/>
        <v>0</v>
      </c>
      <c r="F46" s="226">
        <f t="shared" si="75"/>
        <v>0</v>
      </c>
      <c r="G46" s="226">
        <f t="shared" si="75"/>
        <v>0</v>
      </c>
      <c r="H46" s="352"/>
      <c r="I46" s="226">
        <f>IF(I45="出",$G$3,0)</f>
        <v>0</v>
      </c>
      <c r="J46" s="226">
        <f t="shared" ref="J46:O46" si="76">IF(J45="出",$G$3,0)</f>
        <v>0</v>
      </c>
      <c r="K46" s="226">
        <f t="shared" si="76"/>
        <v>0</v>
      </c>
      <c r="L46" s="226">
        <f t="shared" si="76"/>
        <v>0</v>
      </c>
      <c r="M46" s="226">
        <f t="shared" si="76"/>
        <v>0</v>
      </c>
      <c r="N46" s="226">
        <f t="shared" si="76"/>
        <v>0</v>
      </c>
      <c r="O46" s="226">
        <f t="shared" si="76"/>
        <v>0</v>
      </c>
      <c r="P46" s="352"/>
      <c r="Q46" s="226">
        <f>IF(Q45="出",$G$3,0)</f>
        <v>0</v>
      </c>
      <c r="R46" s="226">
        <f t="shared" ref="R46:W46" si="77">IF(R45="出",$G$3,0)</f>
        <v>0</v>
      </c>
      <c r="S46" s="226">
        <f t="shared" si="77"/>
        <v>0</v>
      </c>
      <c r="T46" s="226">
        <f t="shared" si="77"/>
        <v>0</v>
      </c>
      <c r="U46" s="226">
        <f t="shared" si="77"/>
        <v>0</v>
      </c>
      <c r="V46" s="226">
        <f t="shared" si="77"/>
        <v>0</v>
      </c>
      <c r="W46" s="226">
        <f t="shared" si="77"/>
        <v>0</v>
      </c>
      <c r="X46" s="352"/>
      <c r="Z46" s="171"/>
      <c r="AA46" s="171"/>
      <c r="AB46" s="171"/>
      <c r="AC46" s="171"/>
      <c r="AD46" s="181"/>
      <c r="AE46" s="181"/>
      <c r="AF46" s="183"/>
      <c r="AG46" s="183"/>
      <c r="AH46" s="184"/>
      <c r="AI46" s="184"/>
      <c r="AJ46" s="184"/>
      <c r="AK46" s="171"/>
      <c r="AL46" s="171"/>
      <c r="AM46" s="181"/>
      <c r="AN46" s="181"/>
      <c r="AO46" s="181"/>
      <c r="AP46" s="181"/>
      <c r="AQ46" s="182"/>
      <c r="AR46" s="182"/>
      <c r="AS46" s="182"/>
    </row>
    <row r="47" spans="1:46">
      <c r="A47" s="409"/>
      <c r="B47" s="410"/>
      <c r="C47" s="410"/>
      <c r="D47" s="410"/>
      <c r="E47" s="410"/>
      <c r="F47" s="410"/>
      <c r="G47" s="411"/>
      <c r="H47" s="214">
        <f>SUM(H29:H46)</f>
        <v>0</v>
      </c>
      <c r="I47" s="409"/>
      <c r="J47" s="410"/>
      <c r="K47" s="410"/>
      <c r="L47" s="410"/>
      <c r="M47" s="410"/>
      <c r="N47" s="410"/>
      <c r="O47" s="411"/>
      <c r="P47" s="214">
        <f>SUM(P29:P46)</f>
        <v>0</v>
      </c>
      <c r="Q47" s="409"/>
      <c r="R47" s="410"/>
      <c r="S47" s="410"/>
      <c r="T47" s="410"/>
      <c r="U47" s="410"/>
      <c r="V47" s="410"/>
      <c r="W47" s="411"/>
      <c r="X47" s="214">
        <f>SUM(X29:X46)</f>
        <v>0</v>
      </c>
      <c r="Z47" s="185"/>
      <c r="AA47" s="185"/>
      <c r="AB47" s="185"/>
      <c r="AC47" s="185"/>
      <c r="AD47" s="186"/>
      <c r="AE47" s="186"/>
      <c r="AF47" s="181"/>
      <c r="AG47" s="181"/>
      <c r="AH47" s="187"/>
      <c r="AI47" s="187"/>
      <c r="AJ47" s="187"/>
      <c r="AK47" s="171"/>
      <c r="AL47" s="171"/>
      <c r="AM47" s="175"/>
      <c r="AN47" s="188"/>
      <c r="AO47" s="188"/>
      <c r="AP47" s="189"/>
      <c r="AQ47" s="189"/>
      <c r="AR47" s="189"/>
      <c r="AS47" s="177"/>
    </row>
    <row r="48" spans="1:46">
      <c r="A48" s="85"/>
      <c r="B48" s="85"/>
      <c r="C48" s="85"/>
      <c r="D48" s="85"/>
      <c r="E48" s="85"/>
      <c r="F48" s="85"/>
      <c r="G48" s="228" t="s">
        <v>82</v>
      </c>
      <c r="H48" s="215" t="str">
        <f>IF(AH15-AK15&lt;=0,"OK","超過")</f>
        <v>OK</v>
      </c>
      <c r="I48" s="85"/>
      <c r="J48" s="85"/>
      <c r="K48" s="85"/>
      <c r="L48" s="85"/>
      <c r="M48" s="85"/>
      <c r="N48" s="85"/>
      <c r="O48" s="228" t="s">
        <v>82</v>
      </c>
      <c r="P48" s="215" t="str">
        <f>IF(AH18-AK18&lt;=0,"OK","超過")</f>
        <v>OK</v>
      </c>
      <c r="Q48" s="85"/>
      <c r="R48" s="85"/>
      <c r="S48" s="85"/>
      <c r="T48" s="85"/>
      <c r="U48" s="85"/>
      <c r="V48" s="85"/>
      <c r="W48" s="228" t="s">
        <v>82</v>
      </c>
      <c r="X48" s="215" t="str">
        <f>IF(AH21-AK21&lt;=0,"OK","超過")</f>
        <v>OK</v>
      </c>
      <c r="Z48" s="185"/>
      <c r="AA48" s="185"/>
      <c r="AB48" s="185"/>
      <c r="AC48" s="185"/>
      <c r="AD48" s="186"/>
      <c r="AE48" s="186"/>
      <c r="AF48" s="181"/>
      <c r="AG48" s="181"/>
      <c r="AH48" s="187"/>
      <c r="AI48" s="187"/>
      <c r="AJ48" s="187"/>
      <c r="AK48" s="171"/>
      <c r="AL48" s="171"/>
      <c r="AM48" s="171"/>
      <c r="AN48" s="171"/>
      <c r="AO48" s="175"/>
      <c r="AP48" s="175"/>
      <c r="AQ48" s="175"/>
      <c r="AR48" s="176"/>
      <c r="AS48" s="176"/>
      <c r="AT48" s="176"/>
    </row>
    <row r="49" spans="1:37">
      <c r="A49" s="190"/>
      <c r="B49" s="190"/>
      <c r="C49" s="190"/>
      <c r="D49" s="190"/>
      <c r="E49" s="190"/>
      <c r="F49" s="190"/>
      <c r="G49" s="190"/>
      <c r="H49" s="216"/>
      <c r="I49" s="191"/>
      <c r="J49" s="191"/>
      <c r="K49" s="191"/>
      <c r="L49" s="191"/>
      <c r="M49" s="191"/>
      <c r="N49" s="191"/>
      <c r="O49" s="191"/>
      <c r="P49" s="217"/>
      <c r="Q49" s="192"/>
      <c r="R49" s="193"/>
      <c r="S49" s="172"/>
      <c r="T49" s="172"/>
      <c r="U49" s="172"/>
      <c r="V49" s="172"/>
      <c r="W49" s="172"/>
      <c r="X49" s="218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</row>
    <row r="50" spans="1:37" ht="13.5" customHeight="1">
      <c r="A50" s="198" t="str">
        <f>IF(AND($B$1&lt;&gt;"",$H$1&lt;&gt;""),MONTH(DATE($B$1,$H$1+6,1)),"")</f>
        <v/>
      </c>
      <c r="B50" s="328" t="s">
        <v>16</v>
      </c>
      <c r="C50" s="328"/>
      <c r="D50" s="210"/>
      <c r="E50" s="200" t="str">
        <f>IF($B$1="","",(DATE($B$1,$A$50,1)-DAY(DATE($B$1,$A$50,1))+1))</f>
        <v/>
      </c>
      <c r="F50" s="201" t="s">
        <v>76</v>
      </c>
      <c r="G50" s="202" t="str">
        <f>IF($B$1="","",EOMONTH(DATE($B$1,A50,1),0))</f>
        <v/>
      </c>
      <c r="H50" s="329" t="s">
        <v>0</v>
      </c>
      <c r="I50" s="209" t="str">
        <f>IF(AND($B$1&lt;&gt;"",$H$1&lt;&gt;""),MONTH(DATE($B$1,$H$1+7,1)),"")</f>
        <v/>
      </c>
      <c r="J50" s="328" t="s">
        <v>16</v>
      </c>
      <c r="K50" s="328"/>
      <c r="L50" s="210"/>
      <c r="M50" s="200" t="str">
        <f>IF($B$1="","",DATE($B$1,$I$50,1)-DAY(DATE($B$1,$I$50,1))+1)</f>
        <v/>
      </c>
      <c r="N50" s="201" t="s">
        <v>76</v>
      </c>
      <c r="O50" s="202" t="str">
        <f>IF($B$1="","",EOMONTH(DATE($B$1,I50,1),0))</f>
        <v/>
      </c>
      <c r="P50" s="329" t="s">
        <v>0</v>
      </c>
      <c r="Q50" s="209" t="str">
        <f>IF(AND($B$1&lt;&gt;"",$H$1&lt;&gt;""),MONTH(DATE($B$1,$H$1+8,1)),"")</f>
        <v/>
      </c>
      <c r="R50" s="328" t="s">
        <v>16</v>
      </c>
      <c r="S50" s="328"/>
      <c r="T50" s="210"/>
      <c r="U50" s="200" t="str">
        <f>IF($B$1="","",(DATE($B$1,$Q$50,1)-DAY(DATE($B$1,$Q$50,1))+1))</f>
        <v/>
      </c>
      <c r="V50" s="201" t="s">
        <v>76</v>
      </c>
      <c r="W50" s="202" t="str">
        <f>IF($B$1="","",EOMONTH(DATE($B$1,Q50,1),0))</f>
        <v/>
      </c>
      <c r="X50" s="331" t="s">
        <v>0</v>
      </c>
      <c r="Z50" s="171"/>
      <c r="AA50" s="171"/>
      <c r="AB50" s="171"/>
      <c r="AC50" s="171"/>
      <c r="AD50" s="181"/>
      <c r="AE50" s="181"/>
      <c r="AF50" s="181"/>
      <c r="AG50" s="181"/>
      <c r="AH50" s="182"/>
      <c r="AI50" s="182"/>
      <c r="AJ50" s="182"/>
      <c r="AK50" s="171"/>
    </row>
    <row r="51" spans="1:37">
      <c r="A51" s="203" t="s">
        <v>19</v>
      </c>
      <c r="B51" s="204" t="s">
        <v>20</v>
      </c>
      <c r="C51" s="204" t="s">
        <v>21</v>
      </c>
      <c r="D51" s="205" t="s">
        <v>2</v>
      </c>
      <c r="E51" s="204" t="s">
        <v>3</v>
      </c>
      <c r="F51" s="206" t="s">
        <v>4</v>
      </c>
      <c r="G51" s="205" t="s">
        <v>5</v>
      </c>
      <c r="H51" s="380"/>
      <c r="I51" s="211" t="s">
        <v>19</v>
      </c>
      <c r="J51" s="212" t="s">
        <v>20</v>
      </c>
      <c r="K51" s="212" t="s">
        <v>21</v>
      </c>
      <c r="L51" s="212" t="s">
        <v>2</v>
      </c>
      <c r="M51" s="212" t="s">
        <v>3</v>
      </c>
      <c r="N51" s="212" t="s">
        <v>4</v>
      </c>
      <c r="O51" s="206" t="s">
        <v>5</v>
      </c>
      <c r="P51" s="380"/>
      <c r="Q51" s="211" t="s">
        <v>19</v>
      </c>
      <c r="R51" s="212" t="s">
        <v>20</v>
      </c>
      <c r="S51" s="212" t="s">
        <v>21</v>
      </c>
      <c r="T51" s="212" t="s">
        <v>2</v>
      </c>
      <c r="U51" s="212" t="s">
        <v>3</v>
      </c>
      <c r="V51" s="212" t="s">
        <v>4</v>
      </c>
      <c r="W51" s="213" t="s">
        <v>5</v>
      </c>
      <c r="X51" s="381"/>
      <c r="Z51" s="171"/>
      <c r="AA51" s="173"/>
      <c r="AB51" s="173"/>
      <c r="AC51" s="173"/>
      <c r="AD51" s="179"/>
      <c r="AE51" s="179"/>
      <c r="AF51" s="179"/>
      <c r="AG51" s="179"/>
      <c r="AH51" s="182"/>
      <c r="AI51" s="182"/>
      <c r="AJ51" s="182"/>
      <c r="AK51" s="171"/>
    </row>
    <row r="52" spans="1:37" s="166" customFormat="1" ht="17.25" customHeight="1">
      <c r="A52" s="207" t="str">
        <f>IF($B$1="","",DATE($B$1,$H$1+6,1)-WEEKDAY(DATE($B$1,$H$1+6,1))+1)</f>
        <v/>
      </c>
      <c r="B52" s="208" t="str">
        <f>IF($B$1="","",A52+1)</f>
        <v/>
      </c>
      <c r="C52" s="208" t="str">
        <f t="shared" ref="C52:G52" si="78">IF($B$1="","",B52+1)</f>
        <v/>
      </c>
      <c r="D52" s="208" t="str">
        <f t="shared" si="78"/>
        <v/>
      </c>
      <c r="E52" s="208" t="str">
        <f t="shared" si="78"/>
        <v/>
      </c>
      <c r="F52" s="208" t="str">
        <f t="shared" si="78"/>
        <v/>
      </c>
      <c r="G52" s="208" t="str">
        <f t="shared" si="78"/>
        <v/>
      </c>
      <c r="H52" s="351">
        <f>SUM(A54:G54)</f>
        <v>0</v>
      </c>
      <c r="I52" s="207" t="str">
        <f>IF($B$1="","",DATE($B$1,$H$1+7,1)-WEEKDAY(DATE($B$1,$H$1+7,1))+1)</f>
        <v/>
      </c>
      <c r="J52" s="208" t="str">
        <f>IF($B$1="","",I52+1)</f>
        <v/>
      </c>
      <c r="K52" s="208" t="str">
        <f t="shared" ref="K52:O52" si="79">IF($B$1="","",J52+1)</f>
        <v/>
      </c>
      <c r="L52" s="208" t="str">
        <f t="shared" si="79"/>
        <v/>
      </c>
      <c r="M52" s="208" t="str">
        <f t="shared" si="79"/>
        <v/>
      </c>
      <c r="N52" s="208" t="str">
        <f t="shared" si="79"/>
        <v/>
      </c>
      <c r="O52" s="208" t="str">
        <f t="shared" si="79"/>
        <v/>
      </c>
      <c r="P52" s="351">
        <f>SUM(I54:O54)</f>
        <v>0</v>
      </c>
      <c r="Q52" s="207" t="str">
        <f>IF($B$1="","",DATE($B$1,$H$1+8,1)-WEEKDAY(DATE($B$1,$H$1+8,1))+1)</f>
        <v/>
      </c>
      <c r="R52" s="208" t="str">
        <f>IF($B$1="","",Q52+1)</f>
        <v/>
      </c>
      <c r="S52" s="208" t="str">
        <f t="shared" ref="S52:W52" si="80">IF($B$1="","",R52+1)</f>
        <v/>
      </c>
      <c r="T52" s="208" t="str">
        <f t="shared" si="80"/>
        <v/>
      </c>
      <c r="U52" s="208" t="str">
        <f t="shared" si="80"/>
        <v/>
      </c>
      <c r="V52" s="208" t="str">
        <f t="shared" si="80"/>
        <v/>
      </c>
      <c r="W52" s="208" t="str">
        <f t="shared" si="80"/>
        <v/>
      </c>
      <c r="X52" s="351">
        <f>SUM(Q54:W54)</f>
        <v>0</v>
      </c>
      <c r="Z52" s="173"/>
      <c r="AA52" s="171"/>
      <c r="AB52" s="171"/>
      <c r="AC52" s="171"/>
      <c r="AD52" s="181"/>
      <c r="AE52" s="181"/>
      <c r="AF52" s="181"/>
      <c r="AG52" s="181"/>
      <c r="AH52" s="180"/>
      <c r="AI52" s="180"/>
      <c r="AJ52" s="180"/>
      <c r="AK52" s="173"/>
    </row>
    <row r="53" spans="1:37" ht="11.25" customHeight="1">
      <c r="A53" s="8"/>
      <c r="B53" s="8"/>
      <c r="C53" s="8"/>
      <c r="D53" s="8"/>
      <c r="E53" s="8"/>
      <c r="F53" s="8"/>
      <c r="G53" s="8"/>
      <c r="H53" s="351"/>
      <c r="I53" s="8"/>
      <c r="J53" s="8"/>
      <c r="K53" s="8"/>
      <c r="L53" s="8"/>
      <c r="M53" s="8"/>
      <c r="N53" s="8"/>
      <c r="O53" s="8"/>
      <c r="P53" s="351"/>
      <c r="Q53" s="8"/>
      <c r="R53" s="8"/>
      <c r="S53" s="8"/>
      <c r="T53" s="8"/>
      <c r="U53" s="8"/>
      <c r="V53" s="8"/>
      <c r="W53" s="8"/>
      <c r="X53" s="351"/>
      <c r="Z53" s="171"/>
      <c r="AA53" s="171"/>
      <c r="AB53" s="171"/>
      <c r="AC53" s="171"/>
      <c r="AD53" s="181"/>
      <c r="AE53" s="181"/>
      <c r="AF53" s="181"/>
      <c r="AG53" s="181"/>
      <c r="AH53" s="182"/>
      <c r="AI53" s="182"/>
      <c r="AJ53" s="182"/>
      <c r="AK53" s="171"/>
    </row>
    <row r="54" spans="1:37" ht="11.25" customHeight="1">
      <c r="A54" s="226">
        <f>IF(A53="出",$G$3,0)</f>
        <v>0</v>
      </c>
      <c r="B54" s="226">
        <f t="shared" ref="B54:G54" si="81">IF(B53="出",$G$3,0)</f>
        <v>0</v>
      </c>
      <c r="C54" s="226">
        <f t="shared" si="81"/>
        <v>0</v>
      </c>
      <c r="D54" s="226">
        <f t="shared" si="81"/>
        <v>0</v>
      </c>
      <c r="E54" s="226">
        <f t="shared" si="81"/>
        <v>0</v>
      </c>
      <c r="F54" s="226">
        <f t="shared" si="81"/>
        <v>0</v>
      </c>
      <c r="G54" s="226">
        <f t="shared" si="81"/>
        <v>0</v>
      </c>
      <c r="H54" s="352"/>
      <c r="I54" s="226">
        <f>IF(I53="出",$G$3,0)</f>
        <v>0</v>
      </c>
      <c r="J54" s="226">
        <f t="shared" ref="J54:O54" si="82">IF(J53="出",$G$3,0)</f>
        <v>0</v>
      </c>
      <c r="K54" s="226">
        <f t="shared" si="82"/>
        <v>0</v>
      </c>
      <c r="L54" s="226">
        <f t="shared" si="82"/>
        <v>0</v>
      </c>
      <c r="M54" s="226">
        <f t="shared" si="82"/>
        <v>0</v>
      </c>
      <c r="N54" s="226">
        <f t="shared" si="82"/>
        <v>0</v>
      </c>
      <c r="O54" s="226">
        <f t="shared" si="82"/>
        <v>0</v>
      </c>
      <c r="P54" s="352"/>
      <c r="Q54" s="226">
        <f>IF(Q53="出",$G$3,0)</f>
        <v>0</v>
      </c>
      <c r="R54" s="226">
        <f t="shared" ref="R54:W54" si="83">IF(R53="出",$G$3,0)</f>
        <v>0</v>
      </c>
      <c r="S54" s="226">
        <f t="shared" si="83"/>
        <v>0</v>
      </c>
      <c r="T54" s="226">
        <f t="shared" si="83"/>
        <v>0</v>
      </c>
      <c r="U54" s="226">
        <f t="shared" si="83"/>
        <v>0</v>
      </c>
      <c r="V54" s="226">
        <f t="shared" si="83"/>
        <v>0</v>
      </c>
      <c r="W54" s="226">
        <f t="shared" si="83"/>
        <v>0</v>
      </c>
      <c r="X54" s="352"/>
      <c r="Z54" s="171"/>
      <c r="AA54" s="173"/>
      <c r="AB54" s="173"/>
      <c r="AC54" s="173"/>
      <c r="AD54" s="179"/>
      <c r="AE54" s="179"/>
      <c r="AF54" s="179"/>
      <c r="AG54" s="179"/>
      <c r="AH54" s="182"/>
      <c r="AI54" s="182"/>
      <c r="AJ54" s="182"/>
      <c r="AK54" s="171"/>
    </row>
    <row r="55" spans="1:37" s="166" customFormat="1" ht="17.25" customHeight="1">
      <c r="A55" s="207" t="str">
        <f>IF($B$1="","",A52+7)</f>
        <v/>
      </c>
      <c r="B55" s="207" t="str">
        <f t="shared" ref="B55:G55" si="84">IF($B$1="","",B52+7)</f>
        <v/>
      </c>
      <c r="C55" s="207" t="str">
        <f t="shared" si="84"/>
        <v/>
      </c>
      <c r="D55" s="207" t="str">
        <f t="shared" si="84"/>
        <v/>
      </c>
      <c r="E55" s="207" t="str">
        <f t="shared" si="84"/>
        <v/>
      </c>
      <c r="F55" s="207" t="str">
        <f t="shared" si="84"/>
        <v/>
      </c>
      <c r="G55" s="207" t="str">
        <f t="shared" si="84"/>
        <v/>
      </c>
      <c r="H55" s="351">
        <f>SUM(A57:G57)</f>
        <v>0</v>
      </c>
      <c r="I55" s="207" t="str">
        <f>IF($B$1="","",I52+7)</f>
        <v/>
      </c>
      <c r="J55" s="207" t="str">
        <f t="shared" ref="J55:O55" si="85">IF($B$1="","",J52+7)</f>
        <v/>
      </c>
      <c r="K55" s="207" t="str">
        <f t="shared" si="85"/>
        <v/>
      </c>
      <c r="L55" s="207" t="str">
        <f t="shared" si="85"/>
        <v/>
      </c>
      <c r="M55" s="207" t="str">
        <f t="shared" si="85"/>
        <v/>
      </c>
      <c r="N55" s="207" t="str">
        <f t="shared" si="85"/>
        <v/>
      </c>
      <c r="O55" s="207" t="str">
        <f t="shared" si="85"/>
        <v/>
      </c>
      <c r="P55" s="351">
        <f>SUM(I57:O57)</f>
        <v>0</v>
      </c>
      <c r="Q55" s="207" t="str">
        <f>IF($B$1="","",Q52+7)</f>
        <v/>
      </c>
      <c r="R55" s="207" t="str">
        <f t="shared" ref="R55:W55" si="86">IF($B$1="","",R52+7)</f>
        <v/>
      </c>
      <c r="S55" s="207" t="str">
        <f t="shared" si="86"/>
        <v/>
      </c>
      <c r="T55" s="207" t="str">
        <f t="shared" si="86"/>
        <v/>
      </c>
      <c r="U55" s="207" t="str">
        <f t="shared" si="86"/>
        <v/>
      </c>
      <c r="V55" s="207" t="str">
        <f t="shared" si="86"/>
        <v/>
      </c>
      <c r="W55" s="207" t="str">
        <f t="shared" si="86"/>
        <v/>
      </c>
      <c r="X55" s="351">
        <f>SUM(Q57:W57)</f>
        <v>0</v>
      </c>
      <c r="Z55" s="173"/>
      <c r="AA55" s="171"/>
      <c r="AB55" s="171"/>
      <c r="AC55" s="171"/>
      <c r="AD55" s="181"/>
      <c r="AE55" s="181"/>
      <c r="AF55" s="181"/>
      <c r="AG55" s="181"/>
      <c r="AH55" s="180"/>
      <c r="AI55" s="180"/>
      <c r="AJ55" s="180"/>
      <c r="AK55" s="194"/>
    </row>
    <row r="56" spans="1:37" ht="11.25" customHeight="1">
      <c r="A56" s="8"/>
      <c r="B56" s="8"/>
      <c r="C56" s="8"/>
      <c r="D56" s="8"/>
      <c r="E56" s="8"/>
      <c r="F56" s="8"/>
      <c r="G56" s="8"/>
      <c r="H56" s="351"/>
      <c r="I56" s="8"/>
      <c r="J56" s="8"/>
      <c r="K56" s="8"/>
      <c r="L56" s="8"/>
      <c r="M56" s="8"/>
      <c r="N56" s="8"/>
      <c r="O56" s="8"/>
      <c r="P56" s="351"/>
      <c r="Q56" s="8"/>
      <c r="R56" s="8"/>
      <c r="S56" s="8"/>
      <c r="T56" s="8"/>
      <c r="U56" s="8"/>
      <c r="V56" s="8"/>
      <c r="W56" s="8"/>
      <c r="X56" s="351"/>
      <c r="Z56" s="171"/>
      <c r="AA56" s="171"/>
      <c r="AB56" s="171"/>
      <c r="AC56" s="171"/>
      <c r="AD56" s="181"/>
      <c r="AE56" s="181"/>
      <c r="AF56" s="181"/>
      <c r="AG56" s="181"/>
      <c r="AH56" s="182"/>
      <c r="AI56" s="182"/>
      <c r="AJ56" s="182"/>
      <c r="AK56" s="171"/>
    </row>
    <row r="57" spans="1:37" ht="11.25" customHeight="1">
      <c r="A57" s="226">
        <f>IF(A56="出",$G$3,0)</f>
        <v>0</v>
      </c>
      <c r="B57" s="226">
        <f t="shared" ref="B57:G57" si="87">IF(B56="出",$G$3,0)</f>
        <v>0</v>
      </c>
      <c r="C57" s="226">
        <f t="shared" si="87"/>
        <v>0</v>
      </c>
      <c r="D57" s="226">
        <f t="shared" si="87"/>
        <v>0</v>
      </c>
      <c r="E57" s="226">
        <f t="shared" si="87"/>
        <v>0</v>
      </c>
      <c r="F57" s="226">
        <f t="shared" si="87"/>
        <v>0</v>
      </c>
      <c r="G57" s="226">
        <f t="shared" si="87"/>
        <v>0</v>
      </c>
      <c r="H57" s="352"/>
      <c r="I57" s="226">
        <f>IF(I56="出",$G$3,0)</f>
        <v>0</v>
      </c>
      <c r="J57" s="226">
        <f t="shared" ref="J57:O57" si="88">IF(J56="出",$G$3,0)</f>
        <v>0</v>
      </c>
      <c r="K57" s="226">
        <f t="shared" si="88"/>
        <v>0</v>
      </c>
      <c r="L57" s="226">
        <f t="shared" si="88"/>
        <v>0</v>
      </c>
      <c r="M57" s="226">
        <f t="shared" si="88"/>
        <v>0</v>
      </c>
      <c r="N57" s="226">
        <f t="shared" si="88"/>
        <v>0</v>
      </c>
      <c r="O57" s="226">
        <f t="shared" si="88"/>
        <v>0</v>
      </c>
      <c r="P57" s="352"/>
      <c r="Q57" s="226">
        <f>IF(Q56="出",$G$3,0)</f>
        <v>0</v>
      </c>
      <c r="R57" s="226">
        <f t="shared" ref="R57:W57" si="89">IF(R56="出",$G$3,0)</f>
        <v>0</v>
      </c>
      <c r="S57" s="226">
        <f t="shared" si="89"/>
        <v>0</v>
      </c>
      <c r="T57" s="226">
        <f t="shared" si="89"/>
        <v>0</v>
      </c>
      <c r="U57" s="226">
        <f t="shared" si="89"/>
        <v>0</v>
      </c>
      <c r="V57" s="226">
        <f t="shared" si="89"/>
        <v>0</v>
      </c>
      <c r="W57" s="226">
        <f t="shared" si="89"/>
        <v>0</v>
      </c>
      <c r="X57" s="352"/>
      <c r="Z57" s="171"/>
      <c r="AA57" s="173"/>
      <c r="AB57" s="173"/>
      <c r="AC57" s="173"/>
      <c r="AD57" s="179"/>
      <c r="AE57" s="179"/>
      <c r="AF57" s="179"/>
      <c r="AG57" s="179"/>
      <c r="AH57" s="182"/>
      <c r="AI57" s="182"/>
      <c r="AJ57" s="182"/>
      <c r="AK57" s="171"/>
    </row>
    <row r="58" spans="1:37" s="166" customFormat="1" ht="17.25" customHeight="1">
      <c r="A58" s="207" t="str">
        <f>IF($B$1="","",A55+7)</f>
        <v/>
      </c>
      <c r="B58" s="207" t="str">
        <f t="shared" ref="B58:G58" si="90">IF($B$1="","",B55+7)</f>
        <v/>
      </c>
      <c r="C58" s="207" t="str">
        <f t="shared" si="90"/>
        <v/>
      </c>
      <c r="D58" s="207" t="str">
        <f t="shared" si="90"/>
        <v/>
      </c>
      <c r="E58" s="207" t="str">
        <f t="shared" si="90"/>
        <v/>
      </c>
      <c r="F58" s="207" t="str">
        <f t="shared" si="90"/>
        <v/>
      </c>
      <c r="G58" s="207" t="str">
        <f t="shared" si="90"/>
        <v/>
      </c>
      <c r="H58" s="351">
        <f>SUM(A60:G60)</f>
        <v>0</v>
      </c>
      <c r="I58" s="207" t="str">
        <f>IF($B$1="","",I55+7)</f>
        <v/>
      </c>
      <c r="J58" s="207" t="str">
        <f t="shared" ref="J58:O58" si="91">IF($B$1="","",J55+7)</f>
        <v/>
      </c>
      <c r="K58" s="207" t="str">
        <f t="shared" si="91"/>
        <v/>
      </c>
      <c r="L58" s="207" t="str">
        <f t="shared" si="91"/>
        <v/>
      </c>
      <c r="M58" s="207" t="str">
        <f t="shared" si="91"/>
        <v/>
      </c>
      <c r="N58" s="207" t="str">
        <f t="shared" si="91"/>
        <v/>
      </c>
      <c r="O58" s="207" t="str">
        <f t="shared" si="91"/>
        <v/>
      </c>
      <c r="P58" s="351">
        <f>SUM(I60:O60)</f>
        <v>0</v>
      </c>
      <c r="Q58" s="207" t="str">
        <f>IF($B$1="","",Q55+7)</f>
        <v/>
      </c>
      <c r="R58" s="207" t="str">
        <f t="shared" ref="R58:W58" si="92">IF($B$1="","",R55+7)</f>
        <v/>
      </c>
      <c r="S58" s="207" t="str">
        <f t="shared" si="92"/>
        <v/>
      </c>
      <c r="T58" s="207" t="str">
        <f t="shared" si="92"/>
        <v/>
      </c>
      <c r="U58" s="207" t="str">
        <f t="shared" si="92"/>
        <v/>
      </c>
      <c r="V58" s="207" t="str">
        <f t="shared" si="92"/>
        <v/>
      </c>
      <c r="W58" s="207" t="str">
        <f t="shared" si="92"/>
        <v/>
      </c>
      <c r="X58" s="351">
        <f>SUM(Q60:W60)</f>
        <v>0</v>
      </c>
      <c r="Z58" s="173"/>
      <c r="AA58" s="171"/>
      <c r="AB58" s="171"/>
      <c r="AC58" s="171"/>
      <c r="AD58" s="181"/>
      <c r="AE58" s="181"/>
      <c r="AF58" s="181"/>
      <c r="AG58" s="181"/>
      <c r="AH58" s="180"/>
      <c r="AI58" s="180"/>
      <c r="AJ58" s="180"/>
      <c r="AK58" s="173"/>
    </row>
    <row r="59" spans="1:37" ht="11.25" customHeight="1">
      <c r="A59" s="8"/>
      <c r="B59" s="8"/>
      <c r="C59" s="8"/>
      <c r="D59" s="8"/>
      <c r="E59" s="8"/>
      <c r="F59" s="8"/>
      <c r="G59" s="8"/>
      <c r="H59" s="351"/>
      <c r="I59" s="8"/>
      <c r="J59" s="8"/>
      <c r="K59" s="8"/>
      <c r="L59" s="8"/>
      <c r="M59" s="8"/>
      <c r="N59" s="8"/>
      <c r="O59" s="8"/>
      <c r="P59" s="351"/>
      <c r="Q59" s="8"/>
      <c r="R59" s="8"/>
      <c r="S59" s="8"/>
      <c r="T59" s="8"/>
      <c r="U59" s="8"/>
      <c r="V59" s="8"/>
      <c r="W59" s="8"/>
      <c r="X59" s="351"/>
      <c r="Z59" s="171"/>
      <c r="AA59" s="171"/>
      <c r="AB59" s="171"/>
      <c r="AC59" s="171"/>
      <c r="AD59" s="181"/>
      <c r="AE59" s="181"/>
      <c r="AF59" s="181"/>
      <c r="AG59" s="181"/>
      <c r="AH59" s="182"/>
      <c r="AI59" s="182"/>
      <c r="AJ59" s="182"/>
      <c r="AK59" s="171"/>
    </row>
    <row r="60" spans="1:37" ht="11.25" customHeight="1">
      <c r="A60" s="226">
        <f>IF(A59="出",$G$3,0)</f>
        <v>0</v>
      </c>
      <c r="B60" s="226">
        <f t="shared" ref="B60:G60" si="93">IF(B59="出",$G$3,0)</f>
        <v>0</v>
      </c>
      <c r="C60" s="226">
        <f t="shared" si="93"/>
        <v>0</v>
      </c>
      <c r="D60" s="226">
        <f t="shared" si="93"/>
        <v>0</v>
      </c>
      <c r="E60" s="226">
        <f t="shared" si="93"/>
        <v>0</v>
      </c>
      <c r="F60" s="226">
        <f t="shared" si="93"/>
        <v>0</v>
      </c>
      <c r="G60" s="226">
        <f t="shared" si="93"/>
        <v>0</v>
      </c>
      <c r="H60" s="352"/>
      <c r="I60" s="226">
        <f>IF(I59="出",$G$3,0)</f>
        <v>0</v>
      </c>
      <c r="J60" s="226">
        <f t="shared" ref="J60:O60" si="94">IF(J59="出",$G$3,0)</f>
        <v>0</v>
      </c>
      <c r="K60" s="226">
        <f t="shared" si="94"/>
        <v>0</v>
      </c>
      <c r="L60" s="226">
        <f t="shared" si="94"/>
        <v>0</v>
      </c>
      <c r="M60" s="226">
        <f t="shared" si="94"/>
        <v>0</v>
      </c>
      <c r="N60" s="226">
        <f t="shared" si="94"/>
        <v>0</v>
      </c>
      <c r="O60" s="226">
        <f t="shared" si="94"/>
        <v>0</v>
      </c>
      <c r="P60" s="352"/>
      <c r="Q60" s="226">
        <f>IF(Q59="出",$G$3,0)</f>
        <v>0</v>
      </c>
      <c r="R60" s="226">
        <f t="shared" ref="R60:W60" si="95">IF(R59="出",$G$3,0)</f>
        <v>0</v>
      </c>
      <c r="S60" s="226">
        <f t="shared" si="95"/>
        <v>0</v>
      </c>
      <c r="T60" s="226">
        <f t="shared" si="95"/>
        <v>0</v>
      </c>
      <c r="U60" s="226">
        <f t="shared" si="95"/>
        <v>0</v>
      </c>
      <c r="V60" s="226">
        <f t="shared" si="95"/>
        <v>0</v>
      </c>
      <c r="W60" s="226">
        <f t="shared" si="95"/>
        <v>0</v>
      </c>
      <c r="X60" s="352"/>
      <c r="Z60" s="171"/>
      <c r="AA60" s="173"/>
      <c r="AB60" s="173"/>
      <c r="AC60" s="173"/>
      <c r="AD60" s="179"/>
      <c r="AE60" s="179"/>
      <c r="AF60" s="179"/>
      <c r="AG60" s="179"/>
      <c r="AH60" s="182"/>
      <c r="AI60" s="182"/>
      <c r="AJ60" s="182"/>
      <c r="AK60" s="171"/>
    </row>
    <row r="61" spans="1:37" s="166" customFormat="1" ht="17.25" customHeight="1">
      <c r="A61" s="207" t="str">
        <f>IF($B$1="","",A58+7)</f>
        <v/>
      </c>
      <c r="B61" s="207" t="str">
        <f t="shared" ref="B61:G61" si="96">IF($B$1="","",B58+7)</f>
        <v/>
      </c>
      <c r="C61" s="207" t="str">
        <f t="shared" si="96"/>
        <v/>
      </c>
      <c r="D61" s="207" t="str">
        <f t="shared" si="96"/>
        <v/>
      </c>
      <c r="E61" s="207" t="str">
        <f t="shared" si="96"/>
        <v/>
      </c>
      <c r="F61" s="207" t="str">
        <f t="shared" si="96"/>
        <v/>
      </c>
      <c r="G61" s="207" t="str">
        <f t="shared" si="96"/>
        <v/>
      </c>
      <c r="H61" s="351">
        <f>SUM(A63:G63)</f>
        <v>0</v>
      </c>
      <c r="I61" s="207" t="str">
        <f>IF($B$1="","",I58+7)</f>
        <v/>
      </c>
      <c r="J61" s="207" t="str">
        <f t="shared" ref="J61:O61" si="97">IF($B$1="","",J58+7)</f>
        <v/>
      </c>
      <c r="K61" s="207" t="str">
        <f t="shared" si="97"/>
        <v/>
      </c>
      <c r="L61" s="207" t="str">
        <f t="shared" si="97"/>
        <v/>
      </c>
      <c r="M61" s="207" t="str">
        <f t="shared" si="97"/>
        <v/>
      </c>
      <c r="N61" s="207" t="str">
        <f t="shared" si="97"/>
        <v/>
      </c>
      <c r="O61" s="207" t="str">
        <f t="shared" si="97"/>
        <v/>
      </c>
      <c r="P61" s="351">
        <f>SUM(I63:O63)</f>
        <v>0</v>
      </c>
      <c r="Q61" s="207" t="str">
        <f>IF($B$1="","",Q58+7)</f>
        <v/>
      </c>
      <c r="R61" s="207" t="str">
        <f t="shared" ref="R61:W61" si="98">IF($B$1="","",R58+7)</f>
        <v/>
      </c>
      <c r="S61" s="207" t="str">
        <f t="shared" si="98"/>
        <v/>
      </c>
      <c r="T61" s="207" t="str">
        <f t="shared" si="98"/>
        <v/>
      </c>
      <c r="U61" s="207" t="str">
        <f t="shared" si="98"/>
        <v/>
      </c>
      <c r="V61" s="207" t="str">
        <f t="shared" si="98"/>
        <v/>
      </c>
      <c r="W61" s="207" t="str">
        <f t="shared" si="98"/>
        <v/>
      </c>
      <c r="X61" s="351">
        <f>SUM(Q63:W63)</f>
        <v>0</v>
      </c>
      <c r="Z61" s="173"/>
      <c r="AA61" s="171"/>
      <c r="AB61" s="171"/>
      <c r="AC61" s="171"/>
      <c r="AD61" s="181"/>
      <c r="AE61" s="181"/>
      <c r="AF61" s="181"/>
      <c r="AG61" s="181"/>
      <c r="AH61" s="180"/>
      <c r="AI61" s="180"/>
      <c r="AJ61" s="180"/>
      <c r="AK61" s="173"/>
    </row>
    <row r="62" spans="1:37" ht="11.25" customHeight="1">
      <c r="A62" s="8"/>
      <c r="B62" s="8"/>
      <c r="C62" s="8"/>
      <c r="D62" s="8"/>
      <c r="E62" s="8"/>
      <c r="F62" s="8"/>
      <c r="G62" s="8"/>
      <c r="H62" s="351"/>
      <c r="I62" s="8"/>
      <c r="J62" s="8"/>
      <c r="K62" s="8"/>
      <c r="L62" s="8"/>
      <c r="M62" s="8"/>
      <c r="N62" s="8"/>
      <c r="O62" s="8"/>
      <c r="P62" s="351"/>
      <c r="Q62" s="8"/>
      <c r="R62" s="8"/>
      <c r="S62" s="8"/>
      <c r="T62" s="8"/>
      <c r="U62" s="8"/>
      <c r="V62" s="8"/>
      <c r="W62" s="8"/>
      <c r="X62" s="351"/>
      <c r="Z62" s="171"/>
      <c r="AA62" s="171"/>
      <c r="AB62" s="171"/>
      <c r="AC62" s="171"/>
      <c r="AD62" s="181"/>
      <c r="AE62" s="181"/>
      <c r="AF62" s="181"/>
      <c r="AG62" s="181"/>
      <c r="AH62" s="182"/>
      <c r="AI62" s="182"/>
      <c r="AJ62" s="182"/>
      <c r="AK62" s="171"/>
    </row>
    <row r="63" spans="1:37" ht="11.25" customHeight="1">
      <c r="A63" s="226">
        <f>IF(A62="出",$G$3,0)</f>
        <v>0</v>
      </c>
      <c r="B63" s="226">
        <f t="shared" ref="B63:G63" si="99">IF(B62="出",$G$3,0)</f>
        <v>0</v>
      </c>
      <c r="C63" s="226">
        <f t="shared" si="99"/>
        <v>0</v>
      </c>
      <c r="D63" s="226">
        <f t="shared" si="99"/>
        <v>0</v>
      </c>
      <c r="E63" s="226">
        <f t="shared" si="99"/>
        <v>0</v>
      </c>
      <c r="F63" s="226">
        <f t="shared" si="99"/>
        <v>0</v>
      </c>
      <c r="G63" s="226">
        <f t="shared" si="99"/>
        <v>0</v>
      </c>
      <c r="H63" s="352"/>
      <c r="I63" s="226">
        <f>IF(I62="出",$G$3,0)</f>
        <v>0</v>
      </c>
      <c r="J63" s="226">
        <f t="shared" ref="J63:O63" si="100">IF(J62="出",$G$3,0)</f>
        <v>0</v>
      </c>
      <c r="K63" s="226">
        <f t="shared" si="100"/>
        <v>0</v>
      </c>
      <c r="L63" s="226">
        <f t="shared" si="100"/>
        <v>0</v>
      </c>
      <c r="M63" s="226">
        <f t="shared" si="100"/>
        <v>0</v>
      </c>
      <c r="N63" s="226">
        <f t="shared" si="100"/>
        <v>0</v>
      </c>
      <c r="O63" s="226">
        <f t="shared" si="100"/>
        <v>0</v>
      </c>
      <c r="P63" s="352"/>
      <c r="Q63" s="226">
        <f>IF(Q62="出",$G$3,0)</f>
        <v>0</v>
      </c>
      <c r="R63" s="226">
        <f t="shared" ref="R63:W63" si="101">IF(R62="出",$G$3,0)</f>
        <v>0</v>
      </c>
      <c r="S63" s="226">
        <f t="shared" si="101"/>
        <v>0</v>
      </c>
      <c r="T63" s="226">
        <f t="shared" si="101"/>
        <v>0</v>
      </c>
      <c r="U63" s="226">
        <f t="shared" si="101"/>
        <v>0</v>
      </c>
      <c r="V63" s="226">
        <f t="shared" si="101"/>
        <v>0</v>
      </c>
      <c r="W63" s="226">
        <f t="shared" si="101"/>
        <v>0</v>
      </c>
      <c r="X63" s="352"/>
      <c r="Z63" s="171"/>
      <c r="AA63" s="173"/>
      <c r="AB63" s="173"/>
      <c r="AC63" s="173"/>
      <c r="AD63" s="179"/>
      <c r="AE63" s="179"/>
      <c r="AF63" s="179"/>
      <c r="AG63" s="179"/>
      <c r="AH63" s="182"/>
      <c r="AI63" s="182"/>
      <c r="AJ63" s="182"/>
      <c r="AK63" s="171"/>
    </row>
    <row r="64" spans="1:37" s="166" customFormat="1" ht="17.25" customHeight="1">
      <c r="A64" s="207" t="str">
        <f>IF($B$1="","",A61+7)</f>
        <v/>
      </c>
      <c r="B64" s="207" t="str">
        <f t="shared" ref="B64:G64" si="102">IF($B$1="","",B61+7)</f>
        <v/>
      </c>
      <c r="C64" s="207" t="str">
        <f t="shared" si="102"/>
        <v/>
      </c>
      <c r="D64" s="207" t="str">
        <f t="shared" si="102"/>
        <v/>
      </c>
      <c r="E64" s="207" t="str">
        <f t="shared" si="102"/>
        <v/>
      </c>
      <c r="F64" s="207" t="str">
        <f t="shared" si="102"/>
        <v/>
      </c>
      <c r="G64" s="207" t="str">
        <f t="shared" si="102"/>
        <v/>
      </c>
      <c r="H64" s="351">
        <f>SUM(A66:G66)</f>
        <v>0</v>
      </c>
      <c r="I64" s="207" t="str">
        <f>IF($B$1="","",I61+7)</f>
        <v/>
      </c>
      <c r="J64" s="207" t="str">
        <f t="shared" ref="J64:O64" si="103">IF($B$1="","",J61+7)</f>
        <v/>
      </c>
      <c r="K64" s="207" t="str">
        <f t="shared" si="103"/>
        <v/>
      </c>
      <c r="L64" s="207" t="str">
        <f t="shared" si="103"/>
        <v/>
      </c>
      <c r="M64" s="207" t="str">
        <f t="shared" si="103"/>
        <v/>
      </c>
      <c r="N64" s="207" t="str">
        <f t="shared" si="103"/>
        <v/>
      </c>
      <c r="O64" s="207" t="str">
        <f t="shared" si="103"/>
        <v/>
      </c>
      <c r="P64" s="351">
        <f>SUM(I66:O66)</f>
        <v>0</v>
      </c>
      <c r="Q64" s="207" t="str">
        <f>IF($B$1="","",Q61+7)</f>
        <v/>
      </c>
      <c r="R64" s="207" t="str">
        <f t="shared" ref="R64:W64" si="104">IF($B$1="","",R61+7)</f>
        <v/>
      </c>
      <c r="S64" s="207" t="str">
        <f t="shared" si="104"/>
        <v/>
      </c>
      <c r="T64" s="207" t="str">
        <f t="shared" si="104"/>
        <v/>
      </c>
      <c r="U64" s="207" t="str">
        <f t="shared" si="104"/>
        <v/>
      </c>
      <c r="V64" s="207" t="str">
        <f t="shared" si="104"/>
        <v/>
      </c>
      <c r="W64" s="207" t="str">
        <f t="shared" si="104"/>
        <v/>
      </c>
      <c r="X64" s="351">
        <f>SUM(Q66:W66)</f>
        <v>0</v>
      </c>
      <c r="Z64" s="173"/>
      <c r="AA64" s="171"/>
      <c r="AB64" s="171"/>
      <c r="AC64" s="171"/>
      <c r="AD64" s="181"/>
      <c r="AE64" s="181"/>
      <c r="AF64" s="181"/>
      <c r="AG64" s="181"/>
      <c r="AH64" s="180"/>
      <c r="AI64" s="180"/>
      <c r="AJ64" s="180"/>
      <c r="AK64" s="173"/>
    </row>
    <row r="65" spans="1:46" ht="11.25" customHeight="1">
      <c r="A65" s="8"/>
      <c r="B65" s="8"/>
      <c r="C65" s="8"/>
      <c r="D65" s="8"/>
      <c r="E65" s="8"/>
      <c r="F65" s="8"/>
      <c r="G65" s="8"/>
      <c r="H65" s="351"/>
      <c r="I65" s="8"/>
      <c r="J65" s="8"/>
      <c r="K65" s="8"/>
      <c r="L65" s="8"/>
      <c r="M65" s="8"/>
      <c r="N65" s="8"/>
      <c r="O65" s="8"/>
      <c r="P65" s="351"/>
      <c r="Q65" s="8"/>
      <c r="R65" s="8"/>
      <c r="S65" s="8"/>
      <c r="T65" s="8"/>
      <c r="U65" s="8"/>
      <c r="V65" s="8"/>
      <c r="W65" s="8"/>
      <c r="X65" s="351"/>
      <c r="Z65" s="171"/>
      <c r="AA65" s="171"/>
      <c r="AB65" s="171"/>
      <c r="AC65" s="171"/>
      <c r="AD65" s="181"/>
      <c r="AE65" s="181"/>
      <c r="AF65" s="181"/>
      <c r="AG65" s="181"/>
      <c r="AH65" s="182"/>
      <c r="AI65" s="182"/>
      <c r="AJ65" s="182"/>
      <c r="AK65" s="171"/>
    </row>
    <row r="66" spans="1:46" ht="11.25" customHeight="1">
      <c r="A66" s="226">
        <f>IF(A65="出",$G$3,0)</f>
        <v>0</v>
      </c>
      <c r="B66" s="226">
        <f t="shared" ref="B66:G66" si="105">IF(B65="出",$G$3,0)</f>
        <v>0</v>
      </c>
      <c r="C66" s="226">
        <f t="shared" si="105"/>
        <v>0</v>
      </c>
      <c r="D66" s="226">
        <f t="shared" si="105"/>
        <v>0</v>
      </c>
      <c r="E66" s="226">
        <f t="shared" si="105"/>
        <v>0</v>
      </c>
      <c r="F66" s="226">
        <f t="shared" si="105"/>
        <v>0</v>
      </c>
      <c r="G66" s="226">
        <f t="shared" si="105"/>
        <v>0</v>
      </c>
      <c r="H66" s="352"/>
      <c r="I66" s="226">
        <f>IF(I65="出",$G$3,0)</f>
        <v>0</v>
      </c>
      <c r="J66" s="226">
        <f t="shared" ref="J66:O66" si="106">IF(J65="出",$G$3,0)</f>
        <v>0</v>
      </c>
      <c r="K66" s="226">
        <f t="shared" si="106"/>
        <v>0</v>
      </c>
      <c r="L66" s="226">
        <f t="shared" si="106"/>
        <v>0</v>
      </c>
      <c r="M66" s="226">
        <f t="shared" si="106"/>
        <v>0</v>
      </c>
      <c r="N66" s="226">
        <f t="shared" si="106"/>
        <v>0</v>
      </c>
      <c r="O66" s="226">
        <f t="shared" si="106"/>
        <v>0</v>
      </c>
      <c r="P66" s="352"/>
      <c r="Q66" s="226">
        <f>IF(Q65="出",$G$3,0)</f>
        <v>0</v>
      </c>
      <c r="R66" s="226">
        <f t="shared" ref="R66:W66" si="107">IF(R65="出",$G$3,0)</f>
        <v>0</v>
      </c>
      <c r="S66" s="226">
        <f t="shared" si="107"/>
        <v>0</v>
      </c>
      <c r="T66" s="226">
        <f t="shared" si="107"/>
        <v>0</v>
      </c>
      <c r="U66" s="226">
        <f t="shared" si="107"/>
        <v>0</v>
      </c>
      <c r="V66" s="226">
        <f t="shared" si="107"/>
        <v>0</v>
      </c>
      <c r="W66" s="226">
        <f t="shared" si="107"/>
        <v>0</v>
      </c>
      <c r="X66" s="352"/>
      <c r="Z66" s="171"/>
      <c r="AA66" s="185"/>
      <c r="AB66" s="185"/>
      <c r="AC66" s="185"/>
      <c r="AD66" s="186"/>
      <c r="AE66" s="186"/>
      <c r="AF66" s="181"/>
      <c r="AG66" s="181"/>
      <c r="AH66" s="182"/>
      <c r="AI66" s="182"/>
      <c r="AJ66" s="182"/>
      <c r="AK66" s="171"/>
    </row>
    <row r="67" spans="1:46" s="166" customFormat="1" ht="17.25" customHeight="1">
      <c r="A67" s="207" t="str">
        <f>IF($B$1="","",A64+7)</f>
        <v/>
      </c>
      <c r="B67" s="207" t="str">
        <f t="shared" ref="B67:G67" si="108">IF($B$1="","",B64+7)</f>
        <v/>
      </c>
      <c r="C67" s="207" t="str">
        <f t="shared" si="108"/>
        <v/>
      </c>
      <c r="D67" s="207" t="str">
        <f t="shared" si="108"/>
        <v/>
      </c>
      <c r="E67" s="207" t="str">
        <f t="shared" si="108"/>
        <v/>
      </c>
      <c r="F67" s="207" t="str">
        <f t="shared" si="108"/>
        <v/>
      </c>
      <c r="G67" s="207" t="str">
        <f t="shared" si="108"/>
        <v/>
      </c>
      <c r="H67" s="351">
        <f>SUM(A69:G69)</f>
        <v>0</v>
      </c>
      <c r="I67" s="207" t="str">
        <f>IF($B$1="","",I64+7)</f>
        <v/>
      </c>
      <c r="J67" s="207" t="str">
        <f t="shared" ref="J67:O67" si="109">IF($B$1="","",J64+7)</f>
        <v/>
      </c>
      <c r="K67" s="207" t="str">
        <f t="shared" si="109"/>
        <v/>
      </c>
      <c r="L67" s="207" t="str">
        <f t="shared" si="109"/>
        <v/>
      </c>
      <c r="M67" s="207" t="str">
        <f t="shared" si="109"/>
        <v/>
      </c>
      <c r="N67" s="207" t="str">
        <f t="shared" si="109"/>
        <v/>
      </c>
      <c r="O67" s="207" t="str">
        <f t="shared" si="109"/>
        <v/>
      </c>
      <c r="P67" s="351">
        <f>SUM(I69:O69)</f>
        <v>0</v>
      </c>
      <c r="Q67" s="207" t="str">
        <f>IF($B$1="","",Q64+7)</f>
        <v/>
      </c>
      <c r="R67" s="207" t="str">
        <f t="shared" ref="R67:W67" si="110">IF($B$1="","",R64+7)</f>
        <v/>
      </c>
      <c r="S67" s="207" t="str">
        <f t="shared" si="110"/>
        <v/>
      </c>
      <c r="T67" s="207" t="str">
        <f t="shared" si="110"/>
        <v/>
      </c>
      <c r="U67" s="207" t="str">
        <f t="shared" si="110"/>
        <v/>
      </c>
      <c r="V67" s="207" t="str">
        <f t="shared" si="110"/>
        <v/>
      </c>
      <c r="W67" s="207" t="str">
        <f t="shared" si="110"/>
        <v/>
      </c>
      <c r="X67" s="351">
        <f>SUM(Q69:W69)</f>
        <v>0</v>
      </c>
      <c r="Y67" s="23"/>
      <c r="Z67" s="171"/>
      <c r="AA67" s="185"/>
      <c r="AB67" s="185"/>
      <c r="AC67" s="185"/>
      <c r="AD67" s="186"/>
      <c r="AE67" s="186"/>
      <c r="AF67" s="186"/>
      <c r="AG67" s="186"/>
      <c r="AH67" s="187"/>
      <c r="AI67" s="187"/>
      <c r="AJ67" s="187"/>
      <c r="AK67" s="171"/>
    </row>
    <row r="68" spans="1:46" ht="11.25" customHeight="1">
      <c r="A68" s="8"/>
      <c r="B68" s="8"/>
      <c r="C68" s="8"/>
      <c r="D68" s="8"/>
      <c r="E68" s="8"/>
      <c r="F68" s="8"/>
      <c r="G68" s="8"/>
      <c r="H68" s="351"/>
      <c r="I68" s="8"/>
      <c r="J68" s="8"/>
      <c r="K68" s="8"/>
      <c r="L68" s="8"/>
      <c r="M68" s="8"/>
      <c r="N68" s="8"/>
      <c r="O68" s="8"/>
      <c r="P68" s="351"/>
      <c r="Q68" s="8"/>
      <c r="R68" s="8"/>
      <c r="S68" s="8"/>
      <c r="T68" s="8"/>
      <c r="U68" s="8"/>
      <c r="V68" s="8"/>
      <c r="W68" s="8"/>
      <c r="X68" s="351"/>
      <c r="Z68" s="185"/>
      <c r="AA68" s="177"/>
      <c r="AB68" s="177"/>
      <c r="AC68" s="177"/>
      <c r="AD68" s="177"/>
      <c r="AE68" s="177"/>
      <c r="AF68" s="177"/>
      <c r="AG68" s="177"/>
      <c r="AH68" s="195"/>
      <c r="AI68" s="195"/>
      <c r="AJ68" s="195"/>
      <c r="AK68" s="171"/>
    </row>
    <row r="69" spans="1:46" ht="11.25" customHeight="1">
      <c r="A69" s="226">
        <f>IF(A68="出",$G$3,0)</f>
        <v>0</v>
      </c>
      <c r="B69" s="226">
        <f t="shared" ref="B69:G69" si="111">IF(B68="出",$G$3,0)</f>
        <v>0</v>
      </c>
      <c r="C69" s="226">
        <f t="shared" si="111"/>
        <v>0</v>
      </c>
      <c r="D69" s="226">
        <f t="shared" si="111"/>
        <v>0</v>
      </c>
      <c r="E69" s="226">
        <f t="shared" si="111"/>
        <v>0</v>
      </c>
      <c r="F69" s="226">
        <f t="shared" si="111"/>
        <v>0</v>
      </c>
      <c r="G69" s="226">
        <f t="shared" si="111"/>
        <v>0</v>
      </c>
      <c r="H69" s="352"/>
      <c r="I69" s="226">
        <f>IF(I68="出",$G$3,0)</f>
        <v>0</v>
      </c>
      <c r="J69" s="226">
        <f t="shared" ref="J69:O69" si="112">IF(J68="出",$G$3,0)</f>
        <v>0</v>
      </c>
      <c r="K69" s="226">
        <f t="shared" si="112"/>
        <v>0</v>
      </c>
      <c r="L69" s="226">
        <f t="shared" si="112"/>
        <v>0</v>
      </c>
      <c r="M69" s="226">
        <f t="shared" si="112"/>
        <v>0</v>
      </c>
      <c r="N69" s="226">
        <f t="shared" si="112"/>
        <v>0</v>
      </c>
      <c r="O69" s="226">
        <f t="shared" si="112"/>
        <v>0</v>
      </c>
      <c r="P69" s="352"/>
      <c r="Q69" s="226">
        <f>IF(Q68="出",$G$3,0)</f>
        <v>0</v>
      </c>
      <c r="R69" s="226">
        <f t="shared" ref="R69:W69" si="113">IF(R68="出",$G$3,0)</f>
        <v>0</v>
      </c>
      <c r="S69" s="226">
        <f t="shared" si="113"/>
        <v>0</v>
      </c>
      <c r="T69" s="226">
        <f t="shared" si="113"/>
        <v>0</v>
      </c>
      <c r="U69" s="226">
        <f t="shared" si="113"/>
        <v>0</v>
      </c>
      <c r="V69" s="226">
        <f t="shared" si="113"/>
        <v>0</v>
      </c>
      <c r="W69" s="226">
        <f t="shared" si="113"/>
        <v>0</v>
      </c>
      <c r="X69" s="352"/>
      <c r="Z69" s="177"/>
      <c r="AH69" s="177"/>
      <c r="AI69" s="177"/>
      <c r="AJ69" s="177"/>
      <c r="AK69" s="177"/>
    </row>
    <row r="70" spans="1:46" ht="13.5" customHeight="1">
      <c r="A70" s="409"/>
      <c r="B70" s="410"/>
      <c r="C70" s="410"/>
      <c r="D70" s="410"/>
      <c r="E70" s="410"/>
      <c r="F70" s="410"/>
      <c r="G70" s="411"/>
      <c r="H70" s="214">
        <f>SUM(H52:H69)</f>
        <v>0</v>
      </c>
      <c r="I70" s="409"/>
      <c r="J70" s="410"/>
      <c r="K70" s="410"/>
      <c r="L70" s="410"/>
      <c r="M70" s="410"/>
      <c r="N70" s="410"/>
      <c r="O70" s="411"/>
      <c r="P70" s="214">
        <f>SUM(P52:P69)</f>
        <v>0</v>
      </c>
      <c r="Q70" s="409"/>
      <c r="R70" s="410"/>
      <c r="S70" s="410"/>
      <c r="T70" s="410"/>
      <c r="U70" s="410"/>
      <c r="V70" s="410"/>
      <c r="W70" s="411"/>
      <c r="X70" s="214">
        <f>SUM(X52:X69)</f>
        <v>0</v>
      </c>
    </row>
    <row r="71" spans="1:46">
      <c r="A71" s="85"/>
      <c r="B71" s="85"/>
      <c r="C71" s="85"/>
      <c r="D71" s="85"/>
      <c r="E71" s="85"/>
      <c r="F71" s="85"/>
      <c r="G71" s="228" t="s">
        <v>82</v>
      </c>
      <c r="H71" s="215" t="str">
        <f>IF(AH24-AK24&lt;=0,"OK","超過")</f>
        <v>OK</v>
      </c>
      <c r="I71" s="85"/>
      <c r="J71" s="85"/>
      <c r="K71" s="85"/>
      <c r="L71" s="85"/>
      <c r="M71" s="85"/>
      <c r="N71" s="85"/>
      <c r="O71" s="228" t="s">
        <v>82</v>
      </c>
      <c r="P71" s="215" t="str">
        <f>IF(AH28-AK28&lt;=0,"OK","超過")</f>
        <v>OK</v>
      </c>
      <c r="Q71" s="85"/>
      <c r="R71" s="85"/>
      <c r="S71" s="85"/>
      <c r="T71" s="85"/>
      <c r="U71" s="85"/>
      <c r="V71" s="85"/>
      <c r="W71" s="228" t="s">
        <v>82</v>
      </c>
      <c r="X71" s="215" t="str">
        <f>IF($AH$31&lt;=$AK$31,"OK","超過")</f>
        <v>OK</v>
      </c>
      <c r="AL71" s="171"/>
      <c r="AM71" s="171"/>
      <c r="AN71" s="171"/>
      <c r="AO71" s="175"/>
      <c r="AP71" s="175"/>
      <c r="AQ71" s="175"/>
      <c r="AR71" s="176"/>
      <c r="AS71" s="176"/>
      <c r="AT71" s="176"/>
    </row>
    <row r="72" spans="1:46" ht="13.5" customHeight="1">
      <c r="A72" s="190"/>
      <c r="B72" s="190"/>
      <c r="C72" s="190"/>
      <c r="D72" s="190"/>
      <c r="E72" s="190"/>
      <c r="F72" s="190"/>
      <c r="G72" s="190"/>
      <c r="H72" s="216"/>
      <c r="I72" s="162"/>
      <c r="J72" s="162"/>
      <c r="K72" s="162"/>
      <c r="L72" s="162"/>
      <c r="M72" s="162"/>
      <c r="N72" s="162"/>
      <c r="O72" s="162"/>
      <c r="P72" s="217"/>
      <c r="Q72" s="192"/>
      <c r="R72" s="193"/>
      <c r="S72" s="193"/>
      <c r="T72" s="193"/>
      <c r="U72" s="193"/>
      <c r="V72" s="193"/>
      <c r="W72" s="193"/>
      <c r="X72" s="218"/>
      <c r="AL72" s="171"/>
      <c r="AM72" s="175"/>
    </row>
    <row r="73" spans="1:46" ht="13.5" customHeight="1">
      <c r="A73" s="198" t="str">
        <f>IF(AND($B$1&lt;&gt;"",$H$1&lt;&gt;""),MONTH(DATE($B$1,$H$1+9,1)),"")</f>
        <v/>
      </c>
      <c r="B73" s="328" t="s">
        <v>16</v>
      </c>
      <c r="C73" s="328"/>
      <c r="D73" s="210"/>
      <c r="E73" s="200" t="str">
        <f>IF($B$1="","",(DATE($B$1,$A$73,1)-DAY(DATE($B$1,$A$73,1))+1))</f>
        <v/>
      </c>
      <c r="F73" s="201" t="s">
        <v>76</v>
      </c>
      <c r="G73" s="202" t="str">
        <f>IF($B$1="","",EOMONTH(DATE($B$1,A73,1),0))</f>
        <v/>
      </c>
      <c r="H73" s="329" t="s">
        <v>0</v>
      </c>
      <c r="I73" s="209" t="str">
        <f>IF(AND($B$1&lt;&gt;"",$H$1&lt;&gt;""),MONTH(DATE($B$1,$H$1+10,1)),"")</f>
        <v/>
      </c>
      <c r="J73" s="328" t="s">
        <v>16</v>
      </c>
      <c r="K73" s="328"/>
      <c r="L73" s="210"/>
      <c r="M73" s="200" t="str">
        <f>IF($B$1="","",(DATE($B$1,$I$73,1)-DAY(DATE($B$1,$I$73,1))+1))</f>
        <v/>
      </c>
      <c r="N73" s="201" t="s">
        <v>76</v>
      </c>
      <c r="O73" s="202" t="str">
        <f>IF($B$1="","",EOMONTH(DATE($B$1,I73,1),0))</f>
        <v/>
      </c>
      <c r="P73" s="329" t="s">
        <v>0</v>
      </c>
      <c r="Q73" s="209" t="str">
        <f>IF(AND($B$1&lt;&gt;"",$H$1&lt;&gt;""),MONTH(DATE($B$1,$H$1+11,1)),"")</f>
        <v/>
      </c>
      <c r="R73" s="328" t="s">
        <v>16</v>
      </c>
      <c r="S73" s="328"/>
      <c r="T73" s="210"/>
      <c r="U73" s="200" t="str">
        <f>IF($B$1="","",(DATE($B$1,$Q$73,1)-DAY(DATE($B$1,$Q$73,1))+1))</f>
        <v/>
      </c>
      <c r="V73" s="201" t="s">
        <v>76</v>
      </c>
      <c r="W73" s="202" t="str">
        <f>IF($B$1="","",EOMONTH(DATE($B$1,Q73,1),0))</f>
        <v/>
      </c>
      <c r="X73" s="331" t="s">
        <v>0</v>
      </c>
      <c r="AL73" s="164"/>
      <c r="AM73" s="169"/>
    </row>
    <row r="74" spans="1:46">
      <c r="A74" s="203" t="s">
        <v>19</v>
      </c>
      <c r="B74" s="204" t="s">
        <v>20</v>
      </c>
      <c r="C74" s="204" t="s">
        <v>21</v>
      </c>
      <c r="D74" s="205" t="s">
        <v>2</v>
      </c>
      <c r="E74" s="204" t="s">
        <v>3</v>
      </c>
      <c r="F74" s="206" t="s">
        <v>4</v>
      </c>
      <c r="G74" s="205" t="s">
        <v>5</v>
      </c>
      <c r="H74" s="380"/>
      <c r="I74" s="211" t="s">
        <v>19</v>
      </c>
      <c r="J74" s="212" t="s">
        <v>20</v>
      </c>
      <c r="K74" s="212" t="s">
        <v>21</v>
      </c>
      <c r="L74" s="212" t="s">
        <v>2</v>
      </c>
      <c r="M74" s="212" t="s">
        <v>3</v>
      </c>
      <c r="N74" s="212" t="s">
        <v>4</v>
      </c>
      <c r="O74" s="206" t="s">
        <v>5</v>
      </c>
      <c r="P74" s="380"/>
      <c r="Q74" s="211" t="s">
        <v>19</v>
      </c>
      <c r="R74" s="212" t="s">
        <v>20</v>
      </c>
      <c r="S74" s="212" t="s">
        <v>21</v>
      </c>
      <c r="T74" s="212" t="s">
        <v>2</v>
      </c>
      <c r="U74" s="212" t="s">
        <v>3</v>
      </c>
      <c r="V74" s="212" t="s">
        <v>4</v>
      </c>
      <c r="W74" s="213" t="s">
        <v>5</v>
      </c>
      <c r="X74" s="381"/>
      <c r="AN74" s="165"/>
    </row>
    <row r="75" spans="1:46" s="166" customFormat="1" ht="17.25" customHeight="1">
      <c r="A75" s="207" t="str">
        <f>IF($B$1="","",DATE($B$1,$H$1+9,1)-WEEKDAY(DATE($B$1,$H$1+9,1))+1)</f>
        <v/>
      </c>
      <c r="B75" s="208" t="str">
        <f>IF($B$1="","",A75+1)</f>
        <v/>
      </c>
      <c r="C75" s="208" t="str">
        <f t="shared" ref="C75:G75" si="114">IF($B$1="","",B75+1)</f>
        <v/>
      </c>
      <c r="D75" s="208" t="str">
        <f t="shared" si="114"/>
        <v/>
      </c>
      <c r="E75" s="208" t="str">
        <f t="shared" si="114"/>
        <v/>
      </c>
      <c r="F75" s="208" t="str">
        <f t="shared" si="114"/>
        <v/>
      </c>
      <c r="G75" s="208" t="str">
        <f t="shared" si="114"/>
        <v/>
      </c>
      <c r="H75" s="351">
        <f>A77+B77+C77+D77+E77+F77+G77</f>
        <v>0</v>
      </c>
      <c r="I75" s="207" t="str">
        <f>IF($B$1="","",DATE($B$1,$H$1+10,1)-WEEKDAY(DATE($B$1,$H$1+10,1))+1)</f>
        <v/>
      </c>
      <c r="J75" s="208" t="str">
        <f>IF($B$1="","",I75+1)</f>
        <v/>
      </c>
      <c r="K75" s="208" t="str">
        <f t="shared" ref="K75:O75" si="115">IF($B$1="","",J75+1)</f>
        <v/>
      </c>
      <c r="L75" s="208" t="str">
        <f t="shared" si="115"/>
        <v/>
      </c>
      <c r="M75" s="208" t="str">
        <f t="shared" si="115"/>
        <v/>
      </c>
      <c r="N75" s="208" t="str">
        <f t="shared" si="115"/>
        <v/>
      </c>
      <c r="O75" s="208" t="str">
        <f t="shared" si="115"/>
        <v/>
      </c>
      <c r="P75" s="351">
        <f>I77+J77+K77+L77+M77+N77+O77</f>
        <v>0</v>
      </c>
      <c r="Q75" s="207" t="str">
        <f>IF($B$1="","",DATE($B$1,$H$1+11,1)-WEEKDAY(DATE($B$1,$H$1+11,1))+1)</f>
        <v/>
      </c>
      <c r="R75" s="208" t="str">
        <f>IF($B$1="","",Q75+1)</f>
        <v/>
      </c>
      <c r="S75" s="208" t="str">
        <f t="shared" ref="S75:W75" si="116">IF($B$1="","",R75+1)</f>
        <v/>
      </c>
      <c r="T75" s="208" t="str">
        <f t="shared" si="116"/>
        <v/>
      </c>
      <c r="U75" s="208" t="str">
        <f t="shared" si="116"/>
        <v/>
      </c>
      <c r="V75" s="208" t="str">
        <f t="shared" si="116"/>
        <v/>
      </c>
      <c r="W75" s="208" t="str">
        <f t="shared" si="116"/>
        <v/>
      </c>
      <c r="X75" s="351">
        <f>Q77+R77+S77+T77+U77+V77+W77</f>
        <v>0</v>
      </c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N75" s="167"/>
    </row>
    <row r="76" spans="1:46" ht="11.25" customHeight="1">
      <c r="A76" s="8"/>
      <c r="B76" s="8"/>
      <c r="C76" s="8"/>
      <c r="D76" s="8"/>
      <c r="E76" s="8"/>
      <c r="F76" s="8"/>
      <c r="G76" s="8"/>
      <c r="H76" s="351"/>
      <c r="I76" s="8"/>
      <c r="J76" s="8"/>
      <c r="K76" s="8"/>
      <c r="L76" s="8"/>
      <c r="M76" s="8"/>
      <c r="N76" s="8"/>
      <c r="O76" s="8"/>
      <c r="P76" s="351"/>
      <c r="Q76" s="8"/>
      <c r="R76" s="8"/>
      <c r="S76" s="8"/>
      <c r="T76" s="8"/>
      <c r="U76" s="8"/>
      <c r="V76" s="8"/>
      <c r="W76" s="8"/>
      <c r="X76" s="351"/>
      <c r="AL76" s="196"/>
      <c r="AM76" s="196"/>
    </row>
    <row r="77" spans="1:46" ht="11.25" customHeight="1">
      <c r="A77" s="226">
        <f>IF(A76="出",$G$3,0)</f>
        <v>0</v>
      </c>
      <c r="B77" s="226">
        <f t="shared" ref="B77:G77" si="117">IF(B76="出",$G$3,0)</f>
        <v>0</v>
      </c>
      <c r="C77" s="226">
        <f t="shared" si="117"/>
        <v>0</v>
      </c>
      <c r="D77" s="226">
        <f t="shared" si="117"/>
        <v>0</v>
      </c>
      <c r="E77" s="226">
        <f t="shared" si="117"/>
        <v>0</v>
      </c>
      <c r="F77" s="226">
        <f t="shared" si="117"/>
        <v>0</v>
      </c>
      <c r="G77" s="226">
        <f t="shared" si="117"/>
        <v>0</v>
      </c>
      <c r="H77" s="352"/>
      <c r="I77" s="226">
        <f>IF(I76="出",$G$3,0)</f>
        <v>0</v>
      </c>
      <c r="J77" s="226">
        <f t="shared" ref="J77:O77" si="118">IF(J76="出",$G$3,0)</f>
        <v>0</v>
      </c>
      <c r="K77" s="226">
        <f t="shared" si="118"/>
        <v>0</v>
      </c>
      <c r="L77" s="226">
        <f t="shared" si="118"/>
        <v>0</v>
      </c>
      <c r="M77" s="226">
        <f t="shared" si="118"/>
        <v>0</v>
      </c>
      <c r="N77" s="226">
        <f t="shared" si="118"/>
        <v>0</v>
      </c>
      <c r="O77" s="226">
        <f t="shared" si="118"/>
        <v>0</v>
      </c>
      <c r="P77" s="352"/>
      <c r="Q77" s="226">
        <f>IF(Q76="出",$G$3,0)</f>
        <v>0</v>
      </c>
      <c r="R77" s="226">
        <f t="shared" ref="R77:W77" si="119">IF(R76="出",$G$3,0)</f>
        <v>0</v>
      </c>
      <c r="S77" s="226">
        <f t="shared" si="119"/>
        <v>0</v>
      </c>
      <c r="T77" s="226">
        <f t="shared" si="119"/>
        <v>0</v>
      </c>
      <c r="U77" s="226">
        <f t="shared" si="119"/>
        <v>0</v>
      </c>
      <c r="V77" s="226">
        <f t="shared" si="119"/>
        <v>0</v>
      </c>
      <c r="W77" s="226">
        <f t="shared" si="119"/>
        <v>0</v>
      </c>
      <c r="X77" s="352"/>
      <c r="AL77" s="196"/>
      <c r="AM77" s="196"/>
    </row>
    <row r="78" spans="1:46" s="166" customFormat="1" ht="17.25" customHeight="1">
      <c r="A78" s="207" t="str">
        <f>IF($B$1="","",A75+7)</f>
        <v/>
      </c>
      <c r="B78" s="207" t="str">
        <f t="shared" ref="B78:G78" si="120">IF($B$1="","",B75+7)</f>
        <v/>
      </c>
      <c r="C78" s="207" t="str">
        <f t="shared" si="120"/>
        <v/>
      </c>
      <c r="D78" s="207" t="str">
        <f t="shared" si="120"/>
        <v/>
      </c>
      <c r="E78" s="207" t="str">
        <f t="shared" si="120"/>
        <v/>
      </c>
      <c r="F78" s="207" t="str">
        <f t="shared" si="120"/>
        <v/>
      </c>
      <c r="G78" s="207" t="str">
        <f t="shared" si="120"/>
        <v/>
      </c>
      <c r="H78" s="351">
        <f t="shared" ref="H78" si="121">A80+B80+C80+D80+E80+F80+G80</f>
        <v>0</v>
      </c>
      <c r="I78" s="207" t="str">
        <f>IF($B$1="","",I75+7)</f>
        <v/>
      </c>
      <c r="J78" s="207" t="str">
        <f t="shared" ref="J78:O78" si="122">IF($B$1="","",J75+7)</f>
        <v/>
      </c>
      <c r="K78" s="207" t="str">
        <f t="shared" si="122"/>
        <v/>
      </c>
      <c r="L78" s="207" t="str">
        <f t="shared" si="122"/>
        <v/>
      </c>
      <c r="M78" s="207" t="str">
        <f t="shared" si="122"/>
        <v/>
      </c>
      <c r="N78" s="207" t="str">
        <f t="shared" si="122"/>
        <v/>
      </c>
      <c r="O78" s="207" t="str">
        <f t="shared" si="122"/>
        <v/>
      </c>
      <c r="P78" s="351">
        <f t="shared" ref="P78" si="123">I80+J80+K80+L80+M80+N80+O80</f>
        <v>0</v>
      </c>
      <c r="Q78" s="207" t="str">
        <f>IF($B$1="","",Q75+7)</f>
        <v/>
      </c>
      <c r="R78" s="207" t="str">
        <f t="shared" ref="R78:W78" si="124">IF($B$1="","",R75+7)</f>
        <v/>
      </c>
      <c r="S78" s="207" t="str">
        <f t="shared" si="124"/>
        <v/>
      </c>
      <c r="T78" s="207" t="str">
        <f t="shared" si="124"/>
        <v/>
      </c>
      <c r="U78" s="207" t="str">
        <f t="shared" si="124"/>
        <v/>
      </c>
      <c r="V78" s="207" t="str">
        <f t="shared" si="124"/>
        <v/>
      </c>
      <c r="W78" s="207" t="str">
        <f t="shared" si="124"/>
        <v/>
      </c>
      <c r="X78" s="351">
        <f t="shared" ref="X78" si="125">Q80+R80+S80+T80+U80+V80+W80</f>
        <v>0</v>
      </c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197"/>
      <c r="AM78" s="197"/>
    </row>
    <row r="79" spans="1:46" ht="11.25" customHeight="1">
      <c r="A79" s="8"/>
      <c r="B79" s="8"/>
      <c r="C79" s="8"/>
      <c r="D79" s="8"/>
      <c r="E79" s="8"/>
      <c r="F79" s="8"/>
      <c r="G79" s="8"/>
      <c r="H79" s="351"/>
      <c r="I79" s="8"/>
      <c r="J79" s="8"/>
      <c r="K79" s="8"/>
      <c r="L79" s="8"/>
      <c r="M79" s="8"/>
      <c r="N79" s="8"/>
      <c r="O79" s="8"/>
      <c r="P79" s="351"/>
      <c r="Q79" s="8"/>
      <c r="R79" s="8"/>
      <c r="S79" s="8"/>
      <c r="T79" s="8"/>
      <c r="U79" s="8"/>
      <c r="V79" s="8"/>
      <c r="W79" s="8"/>
      <c r="X79" s="351"/>
      <c r="AL79" s="196"/>
      <c r="AM79" s="196"/>
    </row>
    <row r="80" spans="1:46" ht="11.25" customHeight="1">
      <c r="A80" s="226">
        <f>IF(A79="出",$G$3,0)</f>
        <v>0</v>
      </c>
      <c r="B80" s="226">
        <f t="shared" ref="B80:G80" si="126">IF(B79="出",$G$3,0)</f>
        <v>0</v>
      </c>
      <c r="C80" s="226">
        <f t="shared" si="126"/>
        <v>0</v>
      </c>
      <c r="D80" s="226">
        <f t="shared" si="126"/>
        <v>0</v>
      </c>
      <c r="E80" s="226">
        <f t="shared" si="126"/>
        <v>0</v>
      </c>
      <c r="F80" s="226">
        <f t="shared" si="126"/>
        <v>0</v>
      </c>
      <c r="G80" s="226">
        <f t="shared" si="126"/>
        <v>0</v>
      </c>
      <c r="H80" s="352"/>
      <c r="I80" s="226">
        <f>IF(I79="出",$G$3,0)</f>
        <v>0</v>
      </c>
      <c r="J80" s="226">
        <f t="shared" ref="J80:O80" si="127">IF(J79="出",$G$3,0)</f>
        <v>0</v>
      </c>
      <c r="K80" s="226">
        <f t="shared" si="127"/>
        <v>0</v>
      </c>
      <c r="L80" s="226">
        <f t="shared" si="127"/>
        <v>0</v>
      </c>
      <c r="M80" s="226">
        <f t="shared" si="127"/>
        <v>0</v>
      </c>
      <c r="N80" s="226">
        <f t="shared" si="127"/>
        <v>0</v>
      </c>
      <c r="O80" s="226">
        <f t="shared" si="127"/>
        <v>0</v>
      </c>
      <c r="P80" s="352"/>
      <c r="Q80" s="226">
        <f>IF(Q79="出",$G$3,0)</f>
        <v>0</v>
      </c>
      <c r="R80" s="226">
        <f t="shared" ref="R80:W80" si="128">IF(R79="出",$G$3,0)</f>
        <v>0</v>
      </c>
      <c r="S80" s="226">
        <f t="shared" si="128"/>
        <v>0</v>
      </c>
      <c r="T80" s="226">
        <f t="shared" si="128"/>
        <v>0</v>
      </c>
      <c r="U80" s="226">
        <f t="shared" si="128"/>
        <v>0</v>
      </c>
      <c r="V80" s="226">
        <f t="shared" si="128"/>
        <v>0</v>
      </c>
      <c r="W80" s="226">
        <f t="shared" si="128"/>
        <v>0</v>
      </c>
      <c r="X80" s="352"/>
      <c r="AL80" s="196"/>
      <c r="AM80" s="196"/>
    </row>
    <row r="81" spans="1:46" s="166" customFormat="1" ht="17.25" customHeight="1">
      <c r="A81" s="207" t="str">
        <f>IF($B$1="","",A78+7)</f>
        <v/>
      </c>
      <c r="B81" s="207" t="str">
        <f t="shared" ref="B81:G81" si="129">IF($B$1="","",B78+7)</f>
        <v/>
      </c>
      <c r="C81" s="207" t="str">
        <f t="shared" si="129"/>
        <v/>
      </c>
      <c r="D81" s="207" t="str">
        <f t="shared" si="129"/>
        <v/>
      </c>
      <c r="E81" s="207" t="str">
        <f t="shared" si="129"/>
        <v/>
      </c>
      <c r="F81" s="207" t="str">
        <f t="shared" si="129"/>
        <v/>
      </c>
      <c r="G81" s="207" t="str">
        <f t="shared" si="129"/>
        <v/>
      </c>
      <c r="H81" s="351">
        <f t="shared" ref="H81" si="130">A83+B83+C83+D83+E83+F83+G83</f>
        <v>0</v>
      </c>
      <c r="I81" s="207" t="str">
        <f>IF($B$1="","",I78+7)</f>
        <v/>
      </c>
      <c r="J81" s="207" t="str">
        <f t="shared" ref="J81:O81" si="131">IF($B$1="","",J78+7)</f>
        <v/>
      </c>
      <c r="K81" s="207" t="str">
        <f t="shared" si="131"/>
        <v/>
      </c>
      <c r="L81" s="207" t="str">
        <f t="shared" si="131"/>
        <v/>
      </c>
      <c r="M81" s="207" t="str">
        <f t="shared" si="131"/>
        <v/>
      </c>
      <c r="N81" s="207" t="str">
        <f t="shared" si="131"/>
        <v/>
      </c>
      <c r="O81" s="207" t="str">
        <f t="shared" si="131"/>
        <v/>
      </c>
      <c r="P81" s="351">
        <f t="shared" ref="P81" si="132">I83+J83+K83+L83+M83+N83+O83</f>
        <v>0</v>
      </c>
      <c r="Q81" s="207" t="str">
        <f>IF($B$1="","",Q78+7)</f>
        <v/>
      </c>
      <c r="R81" s="207" t="str">
        <f t="shared" ref="R81:W81" si="133">IF($B$1="","",R78+7)</f>
        <v/>
      </c>
      <c r="S81" s="207" t="str">
        <f t="shared" si="133"/>
        <v/>
      </c>
      <c r="T81" s="207" t="str">
        <f t="shared" si="133"/>
        <v/>
      </c>
      <c r="U81" s="207" t="str">
        <f t="shared" si="133"/>
        <v/>
      </c>
      <c r="V81" s="207" t="str">
        <f t="shared" si="133"/>
        <v/>
      </c>
      <c r="W81" s="207" t="str">
        <f t="shared" si="133"/>
        <v/>
      </c>
      <c r="X81" s="351">
        <f t="shared" ref="X81" si="134">Q83+R83+S83+T83+U83+V83+W83</f>
        <v>0</v>
      </c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197"/>
      <c r="AM81" s="197"/>
    </row>
    <row r="82" spans="1:46" ht="11.25" customHeight="1">
      <c r="A82" s="8"/>
      <c r="B82" s="8"/>
      <c r="C82" s="8"/>
      <c r="D82" s="8"/>
      <c r="E82" s="8"/>
      <c r="F82" s="8"/>
      <c r="G82" s="8"/>
      <c r="H82" s="351"/>
      <c r="I82" s="8"/>
      <c r="J82" s="8"/>
      <c r="K82" s="8"/>
      <c r="L82" s="8"/>
      <c r="M82" s="8"/>
      <c r="N82" s="8"/>
      <c r="O82" s="8"/>
      <c r="P82" s="351"/>
      <c r="Q82" s="8"/>
      <c r="R82" s="8"/>
      <c r="S82" s="8"/>
      <c r="T82" s="8"/>
      <c r="U82" s="8"/>
      <c r="V82" s="8"/>
      <c r="W82" s="8"/>
      <c r="X82" s="351"/>
      <c r="AL82" s="196"/>
      <c r="AM82" s="196"/>
    </row>
    <row r="83" spans="1:46" ht="11.25" customHeight="1">
      <c r="A83" s="226">
        <f>IF(A82="出",$G$3,0)</f>
        <v>0</v>
      </c>
      <c r="B83" s="226">
        <f t="shared" ref="B83:G83" si="135">IF(B82="出",$G$3,0)</f>
        <v>0</v>
      </c>
      <c r="C83" s="226">
        <f t="shared" si="135"/>
        <v>0</v>
      </c>
      <c r="D83" s="226">
        <f t="shared" si="135"/>
        <v>0</v>
      </c>
      <c r="E83" s="226">
        <f t="shared" si="135"/>
        <v>0</v>
      </c>
      <c r="F83" s="226">
        <f t="shared" si="135"/>
        <v>0</v>
      </c>
      <c r="G83" s="226">
        <f t="shared" si="135"/>
        <v>0</v>
      </c>
      <c r="H83" s="352"/>
      <c r="I83" s="226">
        <f>IF(I82="出",$G$3,0)</f>
        <v>0</v>
      </c>
      <c r="J83" s="226">
        <f t="shared" ref="J83:O83" si="136">IF(J82="出",$G$3,0)</f>
        <v>0</v>
      </c>
      <c r="K83" s="226">
        <f t="shared" si="136"/>
        <v>0</v>
      </c>
      <c r="L83" s="226">
        <f t="shared" si="136"/>
        <v>0</v>
      </c>
      <c r="M83" s="226">
        <f t="shared" si="136"/>
        <v>0</v>
      </c>
      <c r="N83" s="226">
        <f t="shared" si="136"/>
        <v>0</v>
      </c>
      <c r="O83" s="226">
        <f t="shared" si="136"/>
        <v>0</v>
      </c>
      <c r="P83" s="352"/>
      <c r="Q83" s="226">
        <f>IF(Q82="出",$G$3,0)</f>
        <v>0</v>
      </c>
      <c r="R83" s="226">
        <f t="shared" ref="R83:W83" si="137">IF(R82="出",$G$3,0)</f>
        <v>0</v>
      </c>
      <c r="S83" s="226">
        <f t="shared" si="137"/>
        <v>0</v>
      </c>
      <c r="T83" s="226">
        <f t="shared" si="137"/>
        <v>0</v>
      </c>
      <c r="U83" s="226">
        <f t="shared" si="137"/>
        <v>0</v>
      </c>
      <c r="V83" s="226">
        <f t="shared" si="137"/>
        <v>0</v>
      </c>
      <c r="W83" s="226">
        <f t="shared" si="137"/>
        <v>0</v>
      </c>
      <c r="X83" s="352"/>
      <c r="AL83" s="196"/>
      <c r="AM83" s="196"/>
    </row>
    <row r="84" spans="1:46" s="166" customFormat="1" ht="17.25" customHeight="1">
      <c r="A84" s="207" t="str">
        <f>IF($B$1="","",A81+7)</f>
        <v/>
      </c>
      <c r="B84" s="207" t="str">
        <f t="shared" ref="B84:G84" si="138">IF($B$1="","",B81+7)</f>
        <v/>
      </c>
      <c r="C84" s="207" t="str">
        <f t="shared" si="138"/>
        <v/>
      </c>
      <c r="D84" s="207" t="str">
        <f t="shared" si="138"/>
        <v/>
      </c>
      <c r="E84" s="207" t="str">
        <f t="shared" si="138"/>
        <v/>
      </c>
      <c r="F84" s="207" t="str">
        <f t="shared" si="138"/>
        <v/>
      </c>
      <c r="G84" s="207" t="str">
        <f t="shared" si="138"/>
        <v/>
      </c>
      <c r="H84" s="351">
        <f t="shared" ref="H84" si="139">A86+B86+C86+D86+E86+F86+G86</f>
        <v>0</v>
      </c>
      <c r="I84" s="207" t="str">
        <f>IF($B$1="","",I81+7)</f>
        <v/>
      </c>
      <c r="J84" s="207" t="str">
        <f t="shared" ref="J84:O84" si="140">IF($B$1="","",J81+7)</f>
        <v/>
      </c>
      <c r="K84" s="207" t="str">
        <f t="shared" si="140"/>
        <v/>
      </c>
      <c r="L84" s="207" t="str">
        <f t="shared" si="140"/>
        <v/>
      </c>
      <c r="M84" s="207" t="str">
        <f t="shared" si="140"/>
        <v/>
      </c>
      <c r="N84" s="207" t="str">
        <f t="shared" si="140"/>
        <v/>
      </c>
      <c r="O84" s="207" t="str">
        <f t="shared" si="140"/>
        <v/>
      </c>
      <c r="P84" s="351">
        <f t="shared" ref="P84" si="141">I86+J86+K86+L86+M86+N86+O86</f>
        <v>0</v>
      </c>
      <c r="Q84" s="207" t="str">
        <f>IF($B$1="","",Q81+7)</f>
        <v/>
      </c>
      <c r="R84" s="207" t="str">
        <f t="shared" ref="R84:W84" si="142">IF($B$1="","",R81+7)</f>
        <v/>
      </c>
      <c r="S84" s="207" t="str">
        <f t="shared" si="142"/>
        <v/>
      </c>
      <c r="T84" s="207" t="str">
        <f t="shared" si="142"/>
        <v/>
      </c>
      <c r="U84" s="207" t="str">
        <f t="shared" si="142"/>
        <v/>
      </c>
      <c r="V84" s="207" t="str">
        <f t="shared" si="142"/>
        <v/>
      </c>
      <c r="W84" s="207" t="str">
        <f t="shared" si="142"/>
        <v/>
      </c>
      <c r="X84" s="351">
        <f t="shared" ref="X84" si="143">Q86+R86+S86+T86+U86+V86+W86</f>
        <v>0</v>
      </c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197"/>
      <c r="AM84" s="197"/>
      <c r="AN84" s="163"/>
      <c r="AO84" s="170"/>
      <c r="AP84" s="170"/>
      <c r="AQ84" s="170"/>
      <c r="AR84" s="170"/>
    </row>
    <row r="85" spans="1:46" ht="11.25" customHeight="1">
      <c r="A85" s="8"/>
      <c r="B85" s="8"/>
      <c r="C85" s="8"/>
      <c r="D85" s="8"/>
      <c r="E85" s="8"/>
      <c r="F85" s="8"/>
      <c r="G85" s="8"/>
      <c r="H85" s="351"/>
      <c r="I85" s="8"/>
      <c r="J85" s="8"/>
      <c r="K85" s="8"/>
      <c r="L85" s="8"/>
      <c r="M85" s="8"/>
      <c r="N85" s="8"/>
      <c r="O85" s="8"/>
      <c r="P85" s="351"/>
      <c r="Q85" s="8"/>
      <c r="R85" s="8"/>
      <c r="S85" s="8"/>
      <c r="T85" s="8"/>
      <c r="U85" s="8"/>
      <c r="V85" s="8"/>
      <c r="W85" s="8"/>
      <c r="X85" s="351"/>
      <c r="AL85" s="196"/>
      <c r="AM85" s="196"/>
    </row>
    <row r="86" spans="1:46" ht="11.25" customHeight="1">
      <c r="A86" s="226">
        <f>IF(A85="出",$G$3,0)</f>
        <v>0</v>
      </c>
      <c r="B86" s="226">
        <f t="shared" ref="B86:G86" si="144">IF(B85="出",$G$3,0)</f>
        <v>0</v>
      </c>
      <c r="C86" s="226">
        <f t="shared" si="144"/>
        <v>0</v>
      </c>
      <c r="D86" s="226">
        <f t="shared" si="144"/>
        <v>0</v>
      </c>
      <c r="E86" s="226">
        <f t="shared" si="144"/>
        <v>0</v>
      </c>
      <c r="F86" s="226">
        <f t="shared" si="144"/>
        <v>0</v>
      </c>
      <c r="G86" s="226">
        <f t="shared" si="144"/>
        <v>0</v>
      </c>
      <c r="H86" s="352"/>
      <c r="I86" s="226">
        <f>IF(I85="出",$G$3,0)</f>
        <v>0</v>
      </c>
      <c r="J86" s="226">
        <f t="shared" ref="J86:O86" si="145">IF(J85="出",$G$3,0)</f>
        <v>0</v>
      </c>
      <c r="K86" s="226">
        <f t="shared" si="145"/>
        <v>0</v>
      </c>
      <c r="L86" s="226">
        <f t="shared" si="145"/>
        <v>0</v>
      </c>
      <c r="M86" s="226">
        <f t="shared" si="145"/>
        <v>0</v>
      </c>
      <c r="N86" s="226">
        <f t="shared" si="145"/>
        <v>0</v>
      </c>
      <c r="O86" s="226">
        <f t="shared" si="145"/>
        <v>0</v>
      </c>
      <c r="P86" s="352"/>
      <c r="Q86" s="226">
        <f>IF(Q85="出",$G$3,0)</f>
        <v>0</v>
      </c>
      <c r="R86" s="226">
        <f t="shared" ref="R86:W86" si="146">IF(R85="出",$G$3,0)</f>
        <v>0</v>
      </c>
      <c r="S86" s="226">
        <f t="shared" si="146"/>
        <v>0</v>
      </c>
      <c r="T86" s="226">
        <f t="shared" si="146"/>
        <v>0</v>
      </c>
      <c r="U86" s="226">
        <f t="shared" si="146"/>
        <v>0</v>
      </c>
      <c r="V86" s="226">
        <f t="shared" si="146"/>
        <v>0</v>
      </c>
      <c r="W86" s="226">
        <f t="shared" si="146"/>
        <v>0</v>
      </c>
      <c r="X86" s="352"/>
      <c r="AL86" s="196"/>
      <c r="AM86" s="196"/>
      <c r="AN86" s="371"/>
      <c r="AO86" s="371"/>
      <c r="AP86" s="372"/>
      <c r="AQ86" s="372"/>
      <c r="AR86" s="372"/>
    </row>
    <row r="87" spans="1:46" s="166" customFormat="1" ht="17.25" customHeight="1">
      <c r="A87" s="207" t="str">
        <f>IF($B$1="","",A84+7)</f>
        <v/>
      </c>
      <c r="B87" s="207" t="str">
        <f t="shared" ref="B87:G87" si="147">IF($B$1="","",B84+7)</f>
        <v/>
      </c>
      <c r="C87" s="207" t="str">
        <f t="shared" si="147"/>
        <v/>
      </c>
      <c r="D87" s="207" t="str">
        <f t="shared" si="147"/>
        <v/>
      </c>
      <c r="E87" s="207" t="str">
        <f t="shared" si="147"/>
        <v/>
      </c>
      <c r="F87" s="207" t="str">
        <f t="shared" si="147"/>
        <v/>
      </c>
      <c r="G87" s="207" t="str">
        <f t="shared" si="147"/>
        <v/>
      </c>
      <c r="H87" s="351">
        <f t="shared" ref="H87" si="148">A89+B89+C89+D89+E89+F89+G89</f>
        <v>0</v>
      </c>
      <c r="I87" s="207" t="str">
        <f>IF($B$1="","",I84+7)</f>
        <v/>
      </c>
      <c r="J87" s="207" t="str">
        <f t="shared" ref="J87:O87" si="149">IF($B$1="","",J84+7)</f>
        <v/>
      </c>
      <c r="K87" s="207" t="str">
        <f t="shared" si="149"/>
        <v/>
      </c>
      <c r="L87" s="207" t="str">
        <f t="shared" si="149"/>
        <v/>
      </c>
      <c r="M87" s="207" t="str">
        <f t="shared" si="149"/>
        <v/>
      </c>
      <c r="N87" s="207" t="str">
        <f t="shared" si="149"/>
        <v/>
      </c>
      <c r="O87" s="207" t="str">
        <f t="shared" si="149"/>
        <v/>
      </c>
      <c r="P87" s="351">
        <f t="shared" ref="P87" si="150">I89+J89+K89+L89+M89+N89+O89</f>
        <v>0</v>
      </c>
      <c r="Q87" s="207" t="str">
        <f>IF($B$1="","",Q84+7)</f>
        <v/>
      </c>
      <c r="R87" s="207" t="str">
        <f t="shared" ref="R87:W87" si="151">IF($B$1="","",R84+7)</f>
        <v/>
      </c>
      <c r="S87" s="207" t="str">
        <f t="shared" si="151"/>
        <v/>
      </c>
      <c r="T87" s="207" t="str">
        <f t="shared" si="151"/>
        <v/>
      </c>
      <c r="U87" s="207" t="str">
        <f t="shared" si="151"/>
        <v/>
      </c>
      <c r="V87" s="207" t="str">
        <f t="shared" si="151"/>
        <v/>
      </c>
      <c r="W87" s="207" t="str">
        <f t="shared" si="151"/>
        <v/>
      </c>
      <c r="X87" s="351">
        <f t="shared" ref="X87" si="152">Q89+R89+S89+T89+U89+V89+W89</f>
        <v>0</v>
      </c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197"/>
      <c r="AM87" s="197"/>
      <c r="AN87" s="163"/>
      <c r="AO87" s="170"/>
      <c r="AP87" s="170"/>
      <c r="AQ87" s="170"/>
      <c r="AR87" s="170"/>
    </row>
    <row r="88" spans="1:46" ht="11.25" customHeight="1">
      <c r="A88" s="8"/>
      <c r="B88" s="8"/>
      <c r="C88" s="8"/>
      <c r="D88" s="8"/>
      <c r="E88" s="8"/>
      <c r="F88" s="8"/>
      <c r="G88" s="8"/>
      <c r="H88" s="351"/>
      <c r="I88" s="8"/>
      <c r="J88" s="8"/>
      <c r="K88" s="8"/>
      <c r="L88" s="8"/>
      <c r="M88" s="8"/>
      <c r="N88" s="8"/>
      <c r="O88" s="8"/>
      <c r="P88" s="351"/>
      <c r="Q88" s="8"/>
      <c r="R88" s="8"/>
      <c r="S88" s="8"/>
      <c r="T88" s="8"/>
      <c r="U88" s="8"/>
      <c r="V88" s="8"/>
      <c r="W88" s="8"/>
      <c r="X88" s="351"/>
      <c r="AL88" s="196"/>
      <c r="AM88" s="196"/>
    </row>
    <row r="89" spans="1:46" ht="11.25" customHeight="1">
      <c r="A89" s="226">
        <f>IF(A88="出",$G$3,0)</f>
        <v>0</v>
      </c>
      <c r="B89" s="226">
        <f t="shared" ref="B89:G89" si="153">IF(B88="出",$G$3,0)</f>
        <v>0</v>
      </c>
      <c r="C89" s="226">
        <f t="shared" si="153"/>
        <v>0</v>
      </c>
      <c r="D89" s="226">
        <f t="shared" si="153"/>
        <v>0</v>
      </c>
      <c r="E89" s="226">
        <f t="shared" si="153"/>
        <v>0</v>
      </c>
      <c r="F89" s="226">
        <f t="shared" si="153"/>
        <v>0</v>
      </c>
      <c r="G89" s="226">
        <f t="shared" si="153"/>
        <v>0</v>
      </c>
      <c r="H89" s="352"/>
      <c r="I89" s="226">
        <f>IF(I88="出",$G$3,0)</f>
        <v>0</v>
      </c>
      <c r="J89" s="226">
        <f t="shared" ref="J89:O89" si="154">IF(J88="出",$G$3,0)</f>
        <v>0</v>
      </c>
      <c r="K89" s="226">
        <f t="shared" si="154"/>
        <v>0</v>
      </c>
      <c r="L89" s="226">
        <f t="shared" si="154"/>
        <v>0</v>
      </c>
      <c r="M89" s="226">
        <f t="shared" si="154"/>
        <v>0</v>
      </c>
      <c r="N89" s="226">
        <f t="shared" si="154"/>
        <v>0</v>
      </c>
      <c r="O89" s="226">
        <f t="shared" si="154"/>
        <v>0</v>
      </c>
      <c r="P89" s="352"/>
      <c r="Q89" s="226">
        <f>IF(Q88="出",$G$3,0)</f>
        <v>0</v>
      </c>
      <c r="R89" s="226">
        <f t="shared" ref="R89:W89" si="155">IF(R88="出",$G$3,0)</f>
        <v>0</v>
      </c>
      <c r="S89" s="226">
        <f t="shared" si="155"/>
        <v>0</v>
      </c>
      <c r="T89" s="226">
        <f t="shared" si="155"/>
        <v>0</v>
      </c>
      <c r="U89" s="226">
        <f t="shared" si="155"/>
        <v>0</v>
      </c>
      <c r="V89" s="226">
        <f t="shared" si="155"/>
        <v>0</v>
      </c>
      <c r="W89" s="226">
        <f t="shared" si="155"/>
        <v>0</v>
      </c>
      <c r="X89" s="352"/>
      <c r="AL89" s="196"/>
      <c r="AM89" s="196"/>
      <c r="AN89" s="371"/>
      <c r="AO89" s="371"/>
      <c r="AP89" s="372"/>
      <c r="AQ89" s="372"/>
      <c r="AR89" s="372"/>
    </row>
    <row r="90" spans="1:46" s="166" customFormat="1" ht="17.25" customHeight="1">
      <c r="A90" s="207" t="str">
        <f>IF($B$1="","",A87+7)</f>
        <v/>
      </c>
      <c r="B90" s="207" t="str">
        <f t="shared" ref="B90:G90" si="156">IF($B$1="","",B87+7)</f>
        <v/>
      </c>
      <c r="C90" s="207" t="str">
        <f t="shared" si="156"/>
        <v/>
      </c>
      <c r="D90" s="207" t="str">
        <f t="shared" si="156"/>
        <v/>
      </c>
      <c r="E90" s="207" t="str">
        <f t="shared" si="156"/>
        <v/>
      </c>
      <c r="F90" s="207" t="str">
        <f t="shared" si="156"/>
        <v/>
      </c>
      <c r="G90" s="207" t="str">
        <f t="shared" si="156"/>
        <v/>
      </c>
      <c r="H90" s="351">
        <f t="shared" ref="H90" si="157">A92+B92+C92+D92+E92+F92+G92</f>
        <v>0</v>
      </c>
      <c r="I90" s="207" t="str">
        <f>IF($B$1="","",I87+7)</f>
        <v/>
      </c>
      <c r="J90" s="207" t="str">
        <f t="shared" ref="J90:O90" si="158">IF($B$1="","",J87+7)</f>
        <v/>
      </c>
      <c r="K90" s="207" t="str">
        <f t="shared" si="158"/>
        <v/>
      </c>
      <c r="L90" s="207" t="str">
        <f t="shared" si="158"/>
        <v/>
      </c>
      <c r="M90" s="207" t="str">
        <f t="shared" si="158"/>
        <v/>
      </c>
      <c r="N90" s="207" t="str">
        <f t="shared" si="158"/>
        <v/>
      </c>
      <c r="O90" s="207" t="str">
        <f t="shared" si="158"/>
        <v/>
      </c>
      <c r="P90" s="351">
        <f t="shared" ref="P90" si="159">I92+J92+K92+L92+M92+N92+O92</f>
        <v>0</v>
      </c>
      <c r="Q90" s="207" t="str">
        <f>IF($B$1="","",Q87+7)</f>
        <v/>
      </c>
      <c r="R90" s="207" t="str">
        <f t="shared" ref="R90:W90" si="160">IF($B$1="","",R87+7)</f>
        <v/>
      </c>
      <c r="S90" s="207" t="str">
        <f t="shared" si="160"/>
        <v/>
      </c>
      <c r="T90" s="207" t="str">
        <f t="shared" si="160"/>
        <v/>
      </c>
      <c r="U90" s="207" t="str">
        <f t="shared" si="160"/>
        <v/>
      </c>
      <c r="V90" s="207" t="str">
        <f t="shared" si="160"/>
        <v/>
      </c>
      <c r="W90" s="207" t="str">
        <f t="shared" si="160"/>
        <v/>
      </c>
      <c r="X90" s="351">
        <f t="shared" ref="X90" si="161">Q92+R92+S92+T92+U92+V92+W92</f>
        <v>0</v>
      </c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197"/>
      <c r="AM90" s="197"/>
      <c r="AN90" s="373"/>
      <c r="AO90" s="373"/>
      <c r="AP90" s="374"/>
      <c r="AQ90" s="374"/>
      <c r="AR90" s="374"/>
    </row>
    <row r="91" spans="1:46" ht="11.25" customHeight="1">
      <c r="A91" s="8"/>
      <c r="B91" s="8"/>
      <c r="C91" s="8"/>
      <c r="D91" s="8"/>
      <c r="E91" s="8"/>
      <c r="F91" s="8"/>
      <c r="G91" s="8"/>
      <c r="H91" s="351"/>
      <c r="I91" s="8"/>
      <c r="J91" s="8"/>
      <c r="K91" s="8"/>
      <c r="L91" s="8"/>
      <c r="M91" s="8"/>
      <c r="N91" s="8"/>
      <c r="O91" s="8"/>
      <c r="P91" s="351"/>
      <c r="Q91" s="8"/>
      <c r="R91" s="8"/>
      <c r="S91" s="8"/>
      <c r="T91" s="8"/>
      <c r="U91" s="8"/>
      <c r="V91" s="8"/>
      <c r="W91" s="8"/>
      <c r="X91" s="351"/>
      <c r="AL91" s="196"/>
      <c r="AM91" s="196"/>
    </row>
    <row r="92" spans="1:46" ht="11.25" customHeight="1">
      <c r="A92" s="226">
        <f>IF(A91="出",$G$3,0)</f>
        <v>0</v>
      </c>
      <c r="B92" s="226">
        <f t="shared" ref="B92:G92" si="162">IF(B91="出",$G$3,0)</f>
        <v>0</v>
      </c>
      <c r="C92" s="226">
        <f t="shared" si="162"/>
        <v>0</v>
      </c>
      <c r="D92" s="226">
        <f t="shared" si="162"/>
        <v>0</v>
      </c>
      <c r="E92" s="226">
        <f t="shared" si="162"/>
        <v>0</v>
      </c>
      <c r="F92" s="226">
        <f t="shared" si="162"/>
        <v>0</v>
      </c>
      <c r="G92" s="226">
        <f t="shared" si="162"/>
        <v>0</v>
      </c>
      <c r="H92" s="351"/>
      <c r="I92" s="226">
        <f>IF(I91="出",$G$3,0)</f>
        <v>0</v>
      </c>
      <c r="J92" s="226">
        <f t="shared" ref="J92:O92" si="163">IF(J91="出",$G$3,0)</f>
        <v>0</v>
      </c>
      <c r="K92" s="226">
        <f t="shared" si="163"/>
        <v>0</v>
      </c>
      <c r="L92" s="226">
        <f t="shared" si="163"/>
        <v>0</v>
      </c>
      <c r="M92" s="226">
        <f t="shared" si="163"/>
        <v>0</v>
      </c>
      <c r="N92" s="226">
        <f t="shared" si="163"/>
        <v>0</v>
      </c>
      <c r="O92" s="226">
        <f t="shared" si="163"/>
        <v>0</v>
      </c>
      <c r="P92" s="351"/>
      <c r="Q92" s="226">
        <f>IF(Q91="出",$G$3,0)</f>
        <v>0</v>
      </c>
      <c r="R92" s="226">
        <f t="shared" ref="R92:W92" si="164">IF(R91="出",$G$3,0)</f>
        <v>0</v>
      </c>
      <c r="S92" s="226">
        <f t="shared" si="164"/>
        <v>0</v>
      </c>
      <c r="T92" s="226">
        <f t="shared" si="164"/>
        <v>0</v>
      </c>
      <c r="U92" s="226">
        <f t="shared" si="164"/>
        <v>0</v>
      </c>
      <c r="V92" s="226">
        <f t="shared" si="164"/>
        <v>0</v>
      </c>
      <c r="W92" s="226">
        <f t="shared" si="164"/>
        <v>0</v>
      </c>
      <c r="X92" s="351"/>
      <c r="AL92" s="196"/>
      <c r="AM92" s="196"/>
      <c r="AN92" s="375"/>
      <c r="AO92" s="375"/>
      <c r="AP92" s="376"/>
      <c r="AQ92" s="376"/>
      <c r="AR92" s="376"/>
    </row>
    <row r="93" spans="1:46">
      <c r="A93" s="227"/>
      <c r="B93" s="227"/>
      <c r="C93" s="227"/>
      <c r="D93" s="227"/>
      <c r="E93" s="227"/>
      <c r="F93" s="227"/>
      <c r="G93" s="228" t="s">
        <v>82</v>
      </c>
      <c r="H93" s="215" t="str">
        <f>IF(AH34-AK34&lt;=0,"OK","超過")</f>
        <v>OK</v>
      </c>
      <c r="I93" s="227"/>
      <c r="J93" s="227"/>
      <c r="K93" s="227"/>
      <c r="L93" s="227"/>
      <c r="M93" s="227"/>
      <c r="N93" s="227"/>
      <c r="O93" s="228" t="s">
        <v>82</v>
      </c>
      <c r="P93" s="215" t="str">
        <f>IF($AH$37&lt;=$AK$37,"OK","超過")</f>
        <v>OK</v>
      </c>
      <c r="Q93" s="227"/>
      <c r="R93" s="227"/>
      <c r="S93" s="227"/>
      <c r="T93" s="227"/>
      <c r="U93" s="227"/>
      <c r="V93" s="227"/>
      <c r="W93" s="228" t="s">
        <v>82</v>
      </c>
      <c r="X93" s="215" t="str">
        <f>IF($AH$40&lt;=$AK$40,"OK","超過")</f>
        <v>OK</v>
      </c>
      <c r="AL93" s="171"/>
      <c r="AM93" s="171"/>
      <c r="AN93" s="171"/>
      <c r="AO93" s="175"/>
      <c r="AP93" s="175"/>
      <c r="AQ93" s="175"/>
      <c r="AR93" s="176"/>
      <c r="AS93" s="176"/>
      <c r="AT93" s="176"/>
    </row>
    <row r="94" spans="1:46">
      <c r="A94" s="377"/>
      <c r="B94" s="378"/>
      <c r="C94" s="378"/>
      <c r="D94" s="378"/>
      <c r="E94" s="378"/>
      <c r="F94" s="378"/>
      <c r="G94" s="379"/>
      <c r="H94" s="214">
        <f>SUM(H75:H92)</f>
        <v>0</v>
      </c>
      <c r="I94" s="409"/>
      <c r="J94" s="410"/>
      <c r="K94" s="410"/>
      <c r="L94" s="410"/>
      <c r="M94" s="410"/>
      <c r="N94" s="410"/>
      <c r="O94" s="411"/>
      <c r="P94" s="214">
        <f>SUM(P75:P92)</f>
        <v>0</v>
      </c>
      <c r="Q94" s="409"/>
      <c r="R94" s="410"/>
      <c r="S94" s="410"/>
      <c r="T94" s="410"/>
      <c r="U94" s="410"/>
      <c r="V94" s="410"/>
      <c r="W94" s="411"/>
      <c r="X94" s="214">
        <f>SUM(X75:X92)</f>
        <v>0</v>
      </c>
      <c r="AL94" s="196"/>
      <c r="AM94" s="196"/>
      <c r="AN94" s="375"/>
      <c r="AO94" s="375"/>
      <c r="AP94" s="376"/>
      <c r="AQ94" s="376"/>
      <c r="AR94" s="376"/>
    </row>
  </sheetData>
  <sheetProtection algorithmName="SHA-512" hashValue="tLNurSxI9lczQA1F8u+Ie8hC6WzLtJZotKR32SjFkkDPAG/ewjKTp70tKoYzqXMvIAOMvXPqyuVY7NHXkMYjvA==" saltValue="/9CtthkMlXDhXwvgqsfYww==" spinCount="100000" sheet="1" selectLockedCells="1"/>
  <mergeCells count="212">
    <mergeCell ref="A94:G94"/>
    <mergeCell ref="I94:O94"/>
    <mergeCell ref="Q94:W94"/>
    <mergeCell ref="AN94:AO94"/>
    <mergeCell ref="AP94:AR94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4:H66"/>
    <mergeCell ref="P64:P66"/>
    <mergeCell ref="X64:X66"/>
    <mergeCell ref="H67:H69"/>
    <mergeCell ref="P67:P69"/>
    <mergeCell ref="X67:X69"/>
    <mergeCell ref="H58:H60"/>
    <mergeCell ref="P58:P60"/>
    <mergeCell ref="X58:X60"/>
    <mergeCell ref="H61:H63"/>
    <mergeCell ref="P61:P63"/>
    <mergeCell ref="X61:X63"/>
    <mergeCell ref="H52:H54"/>
    <mergeCell ref="P52:P54"/>
    <mergeCell ref="X52:X54"/>
    <mergeCell ref="H55:H57"/>
    <mergeCell ref="P55:P57"/>
    <mergeCell ref="X55:X57"/>
    <mergeCell ref="B50:C50"/>
    <mergeCell ref="H50:H51"/>
    <mergeCell ref="J50:K50"/>
    <mergeCell ref="P50:P51"/>
    <mergeCell ref="R50:S50"/>
    <mergeCell ref="X50:X51"/>
    <mergeCell ref="AK43:AK45"/>
    <mergeCell ref="H44:H46"/>
    <mergeCell ref="P44:P46"/>
    <mergeCell ref="X44:X46"/>
    <mergeCell ref="A47:G47"/>
    <mergeCell ref="I47:O47"/>
    <mergeCell ref="Q47:W47"/>
    <mergeCell ref="AH40:AJ42"/>
    <mergeCell ref="AK40:AK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AF37:AG39"/>
    <mergeCell ref="AH37:AJ39"/>
    <mergeCell ref="AK37:AK39"/>
    <mergeCell ref="H38:H40"/>
    <mergeCell ref="P38:P40"/>
    <mergeCell ref="X38:X40"/>
    <mergeCell ref="Z40:AA42"/>
    <mergeCell ref="AB40:AC42"/>
    <mergeCell ref="AD40:AE42"/>
    <mergeCell ref="AF40:AG42"/>
    <mergeCell ref="H35:H37"/>
    <mergeCell ref="P35:P37"/>
    <mergeCell ref="X35:X37"/>
    <mergeCell ref="Z37:AA39"/>
    <mergeCell ref="AB37:AC39"/>
    <mergeCell ref="AD37:AE39"/>
    <mergeCell ref="AK24:AK27"/>
    <mergeCell ref="AH28:AJ30"/>
    <mergeCell ref="AK28:AK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AK31:AK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AK34:AK36"/>
    <mergeCell ref="AN20:AO20"/>
    <mergeCell ref="AP20:AR20"/>
    <mergeCell ref="AN24:AO24"/>
    <mergeCell ref="AP24:AR24"/>
    <mergeCell ref="AN26:AO26"/>
    <mergeCell ref="AP26:AR26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Z28:AA30"/>
    <mergeCell ref="AB28:AC30"/>
    <mergeCell ref="AD28:AE30"/>
    <mergeCell ref="AF28:AG30"/>
    <mergeCell ref="AF24:AG27"/>
    <mergeCell ref="AH24:AJ27"/>
    <mergeCell ref="H21:H23"/>
    <mergeCell ref="P21:P23"/>
    <mergeCell ref="X21:X23"/>
    <mergeCell ref="Z21:AA23"/>
    <mergeCell ref="AB21:AC23"/>
    <mergeCell ref="AD21:AE23"/>
    <mergeCell ref="AF21:AG23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H21:AJ23"/>
    <mergeCell ref="AK21:AK23"/>
    <mergeCell ref="AN21:AO21"/>
    <mergeCell ref="AP21:AR21"/>
    <mergeCell ref="AN23:AO23"/>
    <mergeCell ref="AP23:AR23"/>
    <mergeCell ref="AK18:AK20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AK15:AK17"/>
    <mergeCell ref="H12:H14"/>
    <mergeCell ref="P12:P14"/>
    <mergeCell ref="X12:X14"/>
    <mergeCell ref="Z12:AA14"/>
    <mergeCell ref="AB12:AC14"/>
    <mergeCell ref="AD12:AE14"/>
    <mergeCell ref="AF12:AG14"/>
    <mergeCell ref="AH12:AJ14"/>
    <mergeCell ref="AK12:AK14"/>
    <mergeCell ref="AF6:AG8"/>
    <mergeCell ref="AH6:AJ8"/>
    <mergeCell ref="AK6:AK8"/>
    <mergeCell ref="H9:H11"/>
    <mergeCell ref="P9:P11"/>
    <mergeCell ref="X9:X11"/>
    <mergeCell ref="Z9:AA11"/>
    <mergeCell ref="AB9:AC11"/>
    <mergeCell ref="AD9:AE11"/>
    <mergeCell ref="AF9:AG11"/>
    <mergeCell ref="H6:H8"/>
    <mergeCell ref="P6:P8"/>
    <mergeCell ref="X6:X8"/>
    <mergeCell ref="Z6:AA8"/>
    <mergeCell ref="AB6:AC8"/>
    <mergeCell ref="AD6:AE8"/>
    <mergeCell ref="AH9:AJ11"/>
    <mergeCell ref="AK9:AK11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AL50:XFD70 Y49:XFD49 AL72:XFD92 AA67:AG67 AH50:AK66 AA50:AG65 Y68:Z68 AL94:XFD94 AH68:AK68 Y50:Z66 Y3:XFD24 Y26:XFD47">
    <cfRule type="cellIs" dxfId="120" priority="131" operator="equal">
      <formula>0</formula>
    </cfRule>
  </conditionalFormatting>
  <conditionalFormatting sqref="B6:G6 J6:O6 R6:W6 B29:G29 R75:W75 J75:O75 B75:G75 R52:W52 J52:O52 B52:G52 J29:O29 R29:W29">
    <cfRule type="expression" dxfId="119" priority="61">
      <formula>DAY(B6)&gt;7</formula>
    </cfRule>
  </conditionalFormatting>
  <conditionalFormatting sqref="A18:G18 A21:G21 I18:O18 I21:O21 Q18:W18 Q21:W21 A41:G41 A44:G44 Q87:W87 Q90:W90 I87:O87 I90:O90 A87:G87 A90:G90 Q64:W64 Q67:W67 I64:O64 I67:O67 A64:G64 A67:G67 I41:O41 I44:O44 Q41:W41 Q44:W44">
    <cfRule type="expression" dxfId="118" priority="60">
      <formula>DAY(A18)&lt;=14</formula>
    </cfRule>
  </conditionalFormatting>
  <conditionalFormatting sqref="A94:X94 A3:X5 A26:X28 A49:X51 A72:X74 A7:X24 B6:H6 J6:P6 R6:X6 A30:X47 B29:H29 J29:P29 R29:X29 A53:X70 B52:H52 J52:P52 R52:X52 A76:X92 B75:H75 J75:P75 R75:X75">
    <cfRule type="cellIs" dxfId="117" priority="57" operator="equal">
      <formula>0</formula>
    </cfRule>
  </conditionalFormatting>
  <conditionalFormatting sqref="A6">
    <cfRule type="expression" dxfId="116" priority="48">
      <formula>DAY(A6)&gt;7</formula>
    </cfRule>
  </conditionalFormatting>
  <conditionalFormatting sqref="A6">
    <cfRule type="cellIs" dxfId="115" priority="45" operator="equal">
      <formula>0</formula>
    </cfRule>
  </conditionalFormatting>
  <conditionalFormatting sqref="I6">
    <cfRule type="expression" dxfId="114" priority="44">
      <formula>DAY(I6)&gt;7</formula>
    </cfRule>
  </conditionalFormatting>
  <conditionalFormatting sqref="I6">
    <cfRule type="cellIs" dxfId="113" priority="41" operator="equal">
      <formula>0</formula>
    </cfRule>
  </conditionalFormatting>
  <conditionalFormatting sqref="Q6">
    <cfRule type="expression" dxfId="112" priority="40">
      <formula>DAY(Q6)&gt;7</formula>
    </cfRule>
  </conditionalFormatting>
  <conditionalFormatting sqref="Q6">
    <cfRule type="cellIs" dxfId="111" priority="37" operator="equal">
      <formula>0</formula>
    </cfRule>
  </conditionalFormatting>
  <conditionalFormatting sqref="A29">
    <cfRule type="expression" dxfId="110" priority="36">
      <formula>DAY(A29)&gt;7</formula>
    </cfRule>
  </conditionalFormatting>
  <conditionalFormatting sqref="A29">
    <cfRule type="cellIs" dxfId="109" priority="33" operator="equal">
      <formula>0</formula>
    </cfRule>
  </conditionalFormatting>
  <conditionalFormatting sqref="I29">
    <cfRule type="expression" dxfId="108" priority="32">
      <formula>DAY(I29)&gt;7</formula>
    </cfRule>
  </conditionalFormatting>
  <conditionalFormatting sqref="I29">
    <cfRule type="cellIs" dxfId="107" priority="29" operator="equal">
      <formula>0</formula>
    </cfRule>
  </conditionalFormatting>
  <conditionalFormatting sqref="Q29">
    <cfRule type="expression" dxfId="106" priority="28">
      <formula>DAY(Q29)&gt;7</formula>
    </cfRule>
  </conditionalFormatting>
  <conditionalFormatting sqref="Q29">
    <cfRule type="cellIs" dxfId="105" priority="25" operator="equal">
      <formula>0</formula>
    </cfRule>
  </conditionalFormatting>
  <conditionalFormatting sqref="A52">
    <cfRule type="expression" dxfId="104" priority="24">
      <formula>DAY(A52)&gt;7</formula>
    </cfRule>
  </conditionalFormatting>
  <conditionalFormatting sqref="A52">
    <cfRule type="cellIs" dxfId="103" priority="21" operator="equal">
      <formula>0</formula>
    </cfRule>
  </conditionalFormatting>
  <conditionalFormatting sqref="I52">
    <cfRule type="expression" dxfId="102" priority="20">
      <formula>DAY(I52)&gt;7</formula>
    </cfRule>
  </conditionalFormatting>
  <conditionalFormatting sqref="I52">
    <cfRule type="cellIs" dxfId="101" priority="17" operator="equal">
      <formula>0</formula>
    </cfRule>
  </conditionalFormatting>
  <conditionalFormatting sqref="Q52">
    <cfRule type="expression" dxfId="100" priority="16">
      <formula>DAY(Q52)&gt;7</formula>
    </cfRule>
  </conditionalFormatting>
  <conditionalFormatting sqref="Q52">
    <cfRule type="cellIs" dxfId="99" priority="13" operator="equal">
      <formula>0</formula>
    </cfRule>
  </conditionalFormatting>
  <conditionalFormatting sqref="A75">
    <cfRule type="expression" dxfId="98" priority="12">
      <formula>DAY(A75)&gt;7</formula>
    </cfRule>
  </conditionalFormatting>
  <conditionalFormatting sqref="A75">
    <cfRule type="cellIs" dxfId="97" priority="9" operator="equal">
      <formula>0</formula>
    </cfRule>
  </conditionalFormatting>
  <conditionalFormatting sqref="I75">
    <cfRule type="expression" dxfId="96" priority="8">
      <formula>DAY(I75)&gt;7</formula>
    </cfRule>
  </conditionalFormatting>
  <conditionalFormatting sqref="I75">
    <cfRule type="cellIs" dxfId="95" priority="5" operator="equal">
      <formula>0</formula>
    </cfRule>
  </conditionalFormatting>
  <conditionalFormatting sqref="Q75">
    <cfRule type="expression" dxfId="94" priority="4">
      <formula>DAY(Q75)&gt;7</formula>
    </cfRule>
  </conditionalFormatting>
  <conditionalFormatting sqref="Q75">
    <cfRule type="cellIs" dxfId="93" priority="1" operator="equal">
      <formula>0</formula>
    </cfRule>
  </conditionalFormatting>
  <dataValidations count="1">
    <dataValidation type="list" allowBlank="1" showInputMessage="1" showErrorMessage="1" sqref="Q88:W88 I88:O88 Q76:W76 A42:G42 I13:O13 A22:G22 Q65:W65 A10:G10 I7:O7 I76:O76 Q79:W79 I22:O22 A56:G56 A13:G13 I10:O10 I19:O19 Q19:W19 Q13:W13 Q7:W7 A7:G7 I16:O16 Q10:W10 Q16:W16 A45:G45 A36:G36 A19:G19 A16:G16 Q22:W22 A30:G30 I45:O45 A39:G39 I33:O33 Q33:W33 I30:O30 I39:O39 Q45:W45 Q36:W36 Q30:W30 I65:O65 Q39:W39 I36:O36 A68:G68 A59:G59 A33:G33 A53:G53 Q62:W62 A65:G65 I56:O56 I53:O53 I62:O62 A62:G62 I59:O59 Q53:W53 Q68:W68 Q59:W59 A79:G79 I42:O42 Q56:W56 I68:O68 A91:G91 Q85:W85 Q42:W42 A82:G82 A85:G85 A88:G88 A76:G76 I91:O91 I82:O82 I79:O79 Q82:W82 I85:O85 Q91:W91" xr:uid="{B873420E-F8BD-4417-9001-90454FBD7FD0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8" operator="containsText" id="{8073FA6A-D379-4D34-9A08-8F66F8D93B4D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59" operator="containsText" id="{8EF0352E-463B-4681-932C-70F2EE0C760B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I94:O94 A4:G5 I4:O5 Q4:W5 A27:G28 I27:O28 Q27:W28 A50:G51 I50:O51 Q50:W51 A73:G74 I73:O74 Q73:W74 A7:G24 B6:G6 I7:O24 J6:O6 Q7:W24 R6:W6 A30:G46 B29:G29 I30:O47 J29:O29 Q30:W47 R29:W29 A53:G70 B52:G52 I53:O70 J52:O52 Q53:W70 R52:W52 A76:G92 B75:G75 I76:O92 J75:O75 Q76:W92 R75:W75</xm:sqref>
        </x14:conditionalFormatting>
        <x14:conditionalFormatting xmlns:xm="http://schemas.microsoft.com/office/excel/2006/main">
          <x14:cfRule type="containsText" priority="55" operator="containsText" id="{63E629C1-45B0-450C-A979-D7CD9407EE39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56" operator="containsText" id="{35DD8265-D727-49E6-881F-6F277727EB56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53" operator="containsText" id="{97003653-7B9B-4DA1-9D1B-B5266CA595B9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54" operator="containsText" id="{5B74AF5A-8670-44D2-8669-DAEB56011102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51" operator="containsText" id="{F02B3302-9D77-4904-8FA2-C0722AC6E7E1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52" operator="containsText" id="{2CF6B883-3F94-4C54-8C7B-5E059FEDFEE0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49" operator="containsText" id="{0BE25865-DAD1-4320-936A-38693927A686}">
            <xm:f>NOT(ISERROR(SEARCH($AP$7,A93)))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50" operator="containsText" id="{91C76CB0-3EDA-413B-9C68-EAE229415353}">
            <xm:f>NOT(ISERROR(SEARCH($AP$6,A93)))</xm:f>
            <xm:f>$AP$6</xm:f>
            <x14:dxf>
              <font>
                <b/>
                <i val="0"/>
                <color rgb="FFFF0000"/>
              </font>
            </x14:dxf>
          </x14:cfRule>
          <xm:sqref>A93:G93 I93:O93 Q93:W93</xm:sqref>
        </x14:conditionalFormatting>
        <x14:conditionalFormatting xmlns:xm="http://schemas.microsoft.com/office/excel/2006/main">
          <x14:cfRule type="containsText" priority="46" operator="containsText" id="{0AE34B2D-39A4-4C22-BD57-56651C0663CA}">
            <xm:f>NOT(ISERROR(SEARCH($AN$7,A6)))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47" operator="containsText" id="{F26F7472-8CA1-4DFF-B4DB-B72A9796211C}">
            <xm:f>NOT(ISERROR(SEARCH($AN$6,A6)))</xm:f>
            <xm:f>$AN$6</xm:f>
            <x14:dxf>
              <font>
                <b/>
                <i val="0"/>
                <color rgb="FFFF0000"/>
              </font>
            </x14:dxf>
          </x14:cfRule>
          <xm:sqref>A6</xm:sqref>
        </x14:conditionalFormatting>
        <x14:conditionalFormatting xmlns:xm="http://schemas.microsoft.com/office/excel/2006/main">
          <x14:cfRule type="containsText" priority="42" operator="containsText" id="{54397AE4-667B-4596-9098-CF59A3B196E8}">
            <xm:f>NOT(ISERROR(SEARCH($AN$7,I6)))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43" operator="containsText" id="{D8FEF2EF-2CBD-4782-B3BA-8AA853BED926}">
            <xm:f>NOT(ISERROR(SEARCH($AN$6,I6)))</xm:f>
            <xm:f>$AN$6</xm:f>
            <x14:dxf>
              <font>
                <b/>
                <i val="0"/>
                <color rgb="FFFF0000"/>
              </font>
            </x14:dxf>
          </x14:cfRule>
          <xm:sqref>I6</xm:sqref>
        </x14:conditionalFormatting>
        <x14:conditionalFormatting xmlns:xm="http://schemas.microsoft.com/office/excel/2006/main">
          <x14:cfRule type="containsText" priority="38" operator="containsText" id="{A866DBF6-2770-4A7F-90D9-6BC26584F565}">
            <xm:f>NOT(ISERROR(SEARCH($AN$7,Q6)))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9" operator="containsText" id="{EE5AE9C4-7C2D-4D7A-B896-F416B472A9A7}">
            <xm:f>NOT(ISERROR(SEARCH($AN$6,Q6)))</xm:f>
            <xm:f>$AN$6</xm:f>
            <x14:dxf>
              <font>
                <b/>
                <i val="0"/>
                <color rgb="FFFF0000"/>
              </font>
            </x14:dxf>
          </x14:cfRule>
          <xm:sqref>Q6</xm:sqref>
        </x14:conditionalFormatting>
        <x14:conditionalFormatting xmlns:xm="http://schemas.microsoft.com/office/excel/2006/main">
          <x14:cfRule type="containsText" priority="34" operator="containsText" id="{6AFE1E5F-8756-40AA-9BC7-21D6E1622B85}">
            <xm:f>NOT(ISERROR(SEARCH($AN$7,A29)))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5" operator="containsText" id="{8159CF34-2D9D-49EE-ADA2-EC3B0D784931}">
            <xm:f>NOT(ISERROR(SEARCH($AN$6,A29)))</xm:f>
            <xm:f>$AN$6</xm:f>
            <x14:dxf>
              <font>
                <b/>
                <i val="0"/>
                <color rgb="FFFF0000"/>
              </font>
            </x14:dxf>
          </x14:cfRule>
          <xm:sqref>A29</xm:sqref>
        </x14:conditionalFormatting>
        <x14:conditionalFormatting xmlns:xm="http://schemas.microsoft.com/office/excel/2006/main">
          <x14:cfRule type="containsText" priority="30" operator="containsText" id="{F04D65E1-775A-4C21-B94A-A097261712F3}">
            <xm:f>NOT(ISERROR(SEARCH($AN$7,I29)))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1" operator="containsText" id="{BB44D339-DAD1-41FD-9552-43F9BB6074C2}">
            <xm:f>NOT(ISERROR(SEARCH($AN$6,I29)))</xm:f>
            <xm:f>$AN$6</xm:f>
            <x14:dxf>
              <font>
                <b/>
                <i val="0"/>
                <color rgb="FFFF0000"/>
              </font>
            </x14:dxf>
          </x14:cfRule>
          <xm:sqref>I29</xm:sqref>
        </x14:conditionalFormatting>
        <x14:conditionalFormatting xmlns:xm="http://schemas.microsoft.com/office/excel/2006/main">
          <x14:cfRule type="containsText" priority="26" operator="containsText" id="{5479511E-9CEC-46B2-BF24-E1E31F7A72B2}">
            <xm:f>NOT(ISERROR(SEARCH($AN$7,Q29)))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7" operator="containsText" id="{92751E0E-950B-4AE1-909B-FECD05B52A7E}">
            <xm:f>NOT(ISERROR(SEARCH($AN$6,Q29)))</xm:f>
            <xm:f>$AN$6</xm:f>
            <x14:dxf>
              <font>
                <b/>
                <i val="0"/>
                <color rgb="FFFF0000"/>
              </font>
            </x14:dxf>
          </x14:cfRule>
          <xm:sqref>Q29</xm:sqref>
        </x14:conditionalFormatting>
        <x14:conditionalFormatting xmlns:xm="http://schemas.microsoft.com/office/excel/2006/main">
          <x14:cfRule type="containsText" priority="22" operator="containsText" id="{FAA1F674-7CF5-4FB2-AD92-1B17ED637BD3}">
            <xm:f>NOT(ISERROR(SEARCH($AN$7,A52)))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3" operator="containsText" id="{77ECB528-589F-4521-B48F-4101752501D4}">
            <xm:f>NOT(ISERROR(SEARCH($AN$6,A52)))</xm:f>
            <xm:f>$AN$6</xm:f>
            <x14:dxf>
              <font>
                <b/>
                <i val="0"/>
                <color rgb="FFFF0000"/>
              </font>
            </x14:dxf>
          </x14:cfRule>
          <xm:sqref>A52</xm:sqref>
        </x14:conditionalFormatting>
        <x14:conditionalFormatting xmlns:xm="http://schemas.microsoft.com/office/excel/2006/main">
          <x14:cfRule type="containsText" priority="18" operator="containsText" id="{C7F72A3B-F029-423A-9B65-5831F57B58FC}">
            <xm:f>NOT(ISERROR(SEARCH($AN$7,I52)))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9" operator="containsText" id="{A81AD475-7F51-4BD8-8E3B-CDE97A3F4602}">
            <xm:f>NOT(ISERROR(SEARCH($AN$6,I52)))</xm:f>
            <xm:f>$AN$6</xm:f>
            <x14:dxf>
              <font>
                <b/>
                <i val="0"/>
                <color rgb="FFFF0000"/>
              </font>
            </x14:dxf>
          </x14:cfRule>
          <xm:sqref>I52</xm:sqref>
        </x14:conditionalFormatting>
        <x14:conditionalFormatting xmlns:xm="http://schemas.microsoft.com/office/excel/2006/main">
          <x14:cfRule type="containsText" priority="14" operator="containsText" id="{3A42F105-FE71-4240-B1BA-B39932CC4B82}">
            <xm:f>NOT(ISERROR(SEARCH($AN$7,Q52)))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5" operator="containsText" id="{D8ADC253-6054-4AC6-A33C-C0C1C9319ABA}">
            <xm:f>NOT(ISERROR(SEARCH($AN$6,Q52)))</xm:f>
            <xm:f>$AN$6</xm:f>
            <x14:dxf>
              <font>
                <b/>
                <i val="0"/>
                <color rgb="FFFF0000"/>
              </font>
            </x14:dxf>
          </x14:cfRule>
          <xm:sqref>Q52</xm:sqref>
        </x14:conditionalFormatting>
        <x14:conditionalFormatting xmlns:xm="http://schemas.microsoft.com/office/excel/2006/main">
          <x14:cfRule type="containsText" priority="10" operator="containsText" id="{77C1C03E-8D04-46EE-9A80-D6B5796B1D5B}">
            <xm:f>NOT(ISERROR(SEARCH($AN$7,A75)))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1" operator="containsText" id="{C14AA94E-0560-4217-B255-20A0935B1960}">
            <xm:f>NOT(ISERROR(SEARCH($AN$6,A75)))</xm:f>
            <xm:f>$AN$6</xm:f>
            <x14:dxf>
              <font>
                <b/>
                <i val="0"/>
                <color rgb="FFFF0000"/>
              </font>
            </x14:dxf>
          </x14:cfRule>
          <xm:sqref>A75</xm:sqref>
        </x14:conditionalFormatting>
        <x14:conditionalFormatting xmlns:xm="http://schemas.microsoft.com/office/excel/2006/main">
          <x14:cfRule type="containsText" priority="6" operator="containsText" id="{C3E97801-7AF7-4853-B09E-5854730C514A}">
            <xm:f>NOT(ISERROR(SEARCH($AN$7,I75)))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7" operator="containsText" id="{D3831774-5FDC-4E3C-BCEE-237871DC8FF5}">
            <xm:f>NOT(ISERROR(SEARCH($AN$6,I75)))</xm:f>
            <xm:f>$AN$6</xm:f>
            <x14:dxf>
              <font>
                <b/>
                <i val="0"/>
                <color rgb="FFFF0000"/>
              </font>
            </x14:dxf>
          </x14:cfRule>
          <xm:sqref>I75</xm:sqref>
        </x14:conditionalFormatting>
        <x14:conditionalFormatting xmlns:xm="http://schemas.microsoft.com/office/excel/2006/main">
          <x14:cfRule type="containsText" priority="2" operator="containsText" id="{B2240796-57B6-4996-90A9-DC072F3F7F12}">
            <xm:f>NOT(ISERROR(SEARCH($AN$7,Q75)))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88EA3EBC-02AF-4C38-88E9-1F54D07A50CB}">
            <xm:f>NOT(ISERROR(SEARCH($AN$6,Q75)))</xm:f>
            <xm:f>$AN$6</xm:f>
            <x14:dxf>
              <font>
                <b/>
                <i val="0"/>
                <color rgb="FFFF0000"/>
              </font>
            </x14:dxf>
          </x14:cfRule>
          <xm:sqref>Q75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7560-94A1-44D6-B17C-35BF3E0C52F7}">
  <sheetPr>
    <pageSetUpPr fitToPage="1"/>
  </sheetPr>
  <dimension ref="A1:AT94"/>
  <sheetViews>
    <sheetView view="pageBreakPreview" zoomScale="85" zoomScaleNormal="85" zoomScaleSheetLayoutView="85" workbookViewId="0">
      <selection activeCell="F20" sqref="F20"/>
    </sheetView>
  </sheetViews>
  <sheetFormatPr defaultRowHeight="13.5"/>
  <cols>
    <col min="1" max="7" width="5.125" style="29" customWidth="1"/>
    <col min="8" max="8" width="6.25" style="29" customWidth="1"/>
    <col min="9" max="15" width="5.125" style="29" customWidth="1"/>
    <col min="16" max="16" width="6.25" style="29" customWidth="1"/>
    <col min="17" max="23" width="5.125" style="29" customWidth="1"/>
    <col min="24" max="24" width="6.25" style="29" customWidth="1"/>
    <col min="25" max="25" width="4.625" style="29" customWidth="1"/>
    <col min="26" max="35" width="5" style="29" customWidth="1"/>
    <col min="36" max="36" width="7.5" style="29" bestFit="1" customWidth="1"/>
    <col min="37" max="37" width="14.5" style="29" customWidth="1"/>
    <col min="38" max="38" width="7" style="29" customWidth="1"/>
    <col min="39" max="44" width="5" style="29" customWidth="1"/>
    <col min="45" max="16384" width="9" style="29"/>
  </cols>
  <sheetData>
    <row r="1" spans="1:44" ht="25.5" customHeight="1">
      <c r="A1" s="21" t="s">
        <v>22</v>
      </c>
      <c r="B1" s="324"/>
      <c r="C1" s="324"/>
      <c r="D1" s="324"/>
      <c r="E1" s="325" t="s">
        <v>15</v>
      </c>
      <c r="F1" s="325"/>
      <c r="G1" s="325"/>
      <c r="H1" s="79"/>
      <c r="I1" s="22" t="s">
        <v>75</v>
      </c>
      <c r="J1" s="23"/>
      <c r="K1" s="24"/>
      <c r="L1" s="25"/>
      <c r="M1" s="26" t="s">
        <v>18</v>
      </c>
      <c r="N1" s="27"/>
      <c r="O1" s="27"/>
      <c r="P1" s="27"/>
      <c r="Q1" s="28"/>
      <c r="R1" s="23"/>
      <c r="S1" s="23"/>
      <c r="T1" s="23"/>
      <c r="U1" s="23"/>
      <c r="V1" s="23"/>
      <c r="W1" s="23"/>
      <c r="X1" s="23"/>
    </row>
    <row r="2" spans="1:44" ht="39.75" customHeight="1">
      <c r="A2" s="412" t="s">
        <v>85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</row>
    <row r="3" spans="1:44" ht="14.25">
      <c r="A3" s="30" t="s">
        <v>78</v>
      </c>
      <c r="B3" s="23"/>
      <c r="C3" s="23"/>
      <c r="D3" s="23"/>
      <c r="E3" s="23"/>
      <c r="F3" s="23"/>
      <c r="G3" s="407"/>
      <c r="H3" s="408"/>
      <c r="I3" s="23" t="s">
        <v>17</v>
      </c>
      <c r="J3" s="23"/>
    </row>
    <row r="4" spans="1:44" ht="13.5" customHeight="1">
      <c r="A4" s="17"/>
      <c r="B4" s="414" t="s">
        <v>16</v>
      </c>
      <c r="C4" s="414"/>
      <c r="D4" s="31"/>
      <c r="E4" s="19"/>
      <c r="F4" s="18"/>
      <c r="G4" s="20"/>
      <c r="H4" s="415" t="s">
        <v>0</v>
      </c>
      <c r="I4" s="5"/>
      <c r="J4" s="328" t="s">
        <v>16</v>
      </c>
      <c r="K4" s="328"/>
      <c r="L4" s="4"/>
      <c r="M4" s="19"/>
      <c r="N4" s="18"/>
      <c r="O4" s="20"/>
      <c r="P4" s="415" t="s">
        <v>0</v>
      </c>
      <c r="Q4" s="5"/>
      <c r="R4" s="328" t="s">
        <v>16</v>
      </c>
      <c r="S4" s="328"/>
      <c r="T4" s="4"/>
      <c r="U4" s="19"/>
      <c r="V4" s="18"/>
      <c r="W4" s="20"/>
      <c r="X4" s="417" t="s">
        <v>0</v>
      </c>
      <c r="Z4" s="32" t="s">
        <v>1</v>
      </c>
      <c r="AA4" s="33"/>
      <c r="AB4" s="33"/>
      <c r="AC4" s="6"/>
      <c r="AD4" s="33"/>
      <c r="AE4" s="6"/>
      <c r="AF4" s="33"/>
      <c r="AG4" s="34"/>
      <c r="AH4" s="35"/>
      <c r="AI4" s="35"/>
      <c r="AJ4" s="35"/>
    </row>
    <row r="5" spans="1:44">
      <c r="A5" s="36" t="s">
        <v>19</v>
      </c>
      <c r="B5" s="37" t="s">
        <v>20</v>
      </c>
      <c r="C5" s="37" t="s">
        <v>21</v>
      </c>
      <c r="D5" s="38" t="s">
        <v>2</v>
      </c>
      <c r="E5" s="37" t="s">
        <v>3</v>
      </c>
      <c r="F5" s="39" t="s">
        <v>4</v>
      </c>
      <c r="G5" s="38" t="s">
        <v>5</v>
      </c>
      <c r="H5" s="416"/>
      <c r="I5" s="40" t="s">
        <v>19</v>
      </c>
      <c r="J5" s="41" t="s">
        <v>20</v>
      </c>
      <c r="K5" s="41" t="s">
        <v>21</v>
      </c>
      <c r="L5" s="41" t="s">
        <v>2</v>
      </c>
      <c r="M5" s="41" t="s">
        <v>3</v>
      </c>
      <c r="N5" s="41" t="s">
        <v>4</v>
      </c>
      <c r="O5" s="42" t="s">
        <v>5</v>
      </c>
      <c r="P5" s="416"/>
      <c r="Q5" s="40" t="s">
        <v>19</v>
      </c>
      <c r="R5" s="41" t="s">
        <v>20</v>
      </c>
      <c r="S5" s="41" t="s">
        <v>21</v>
      </c>
      <c r="T5" s="41" t="s">
        <v>2</v>
      </c>
      <c r="U5" s="41" t="s">
        <v>3</v>
      </c>
      <c r="V5" s="41" t="s">
        <v>4</v>
      </c>
      <c r="W5" s="43" t="s">
        <v>5</v>
      </c>
      <c r="X5" s="418"/>
      <c r="Z5" s="44" t="s">
        <v>6</v>
      </c>
      <c r="AA5" s="45"/>
      <c r="AB5" s="44" t="s">
        <v>7</v>
      </c>
      <c r="AC5" s="45"/>
      <c r="AD5" s="44" t="s">
        <v>8</v>
      </c>
      <c r="AE5" s="45"/>
      <c r="AF5" s="44" t="s">
        <v>9</v>
      </c>
      <c r="AG5" s="45"/>
      <c r="AH5" s="44" t="s">
        <v>10</v>
      </c>
      <c r="AI5" s="45"/>
      <c r="AJ5" s="46"/>
      <c r="AK5" s="89" t="s">
        <v>87</v>
      </c>
      <c r="AN5" s="47"/>
    </row>
    <row r="6" spans="1:44" s="48" customFormat="1" ht="17.25" customHeight="1">
      <c r="A6" s="15"/>
      <c r="B6" s="16"/>
      <c r="C6" s="16"/>
      <c r="D6" s="16"/>
      <c r="E6" s="16"/>
      <c r="F6" s="16"/>
      <c r="G6" s="16"/>
      <c r="H6" s="437"/>
      <c r="I6" s="15"/>
      <c r="J6" s="16"/>
      <c r="K6" s="16"/>
      <c r="L6" s="16"/>
      <c r="M6" s="16"/>
      <c r="N6" s="16"/>
      <c r="O6" s="16"/>
      <c r="P6" s="437"/>
      <c r="Q6" s="15"/>
      <c r="R6" s="16"/>
      <c r="S6" s="16"/>
      <c r="T6" s="16"/>
      <c r="U6" s="16"/>
      <c r="V6" s="16"/>
      <c r="W6" s="16"/>
      <c r="X6" s="437"/>
      <c r="Z6" s="439"/>
      <c r="AA6" s="440"/>
      <c r="AB6" s="445"/>
      <c r="AC6" s="446"/>
      <c r="AD6" s="451"/>
      <c r="AE6" s="452"/>
      <c r="AF6" s="419"/>
      <c r="AG6" s="420"/>
      <c r="AH6" s="425"/>
      <c r="AI6" s="426"/>
      <c r="AJ6" s="427"/>
      <c r="AK6" s="434"/>
      <c r="AN6" s="47" t="s">
        <v>13</v>
      </c>
      <c r="AO6" s="49" t="s">
        <v>77</v>
      </c>
    </row>
    <row r="7" spans="1:44" ht="11.25" customHeight="1">
      <c r="A7" s="8"/>
      <c r="B7" s="8"/>
      <c r="C7" s="8"/>
      <c r="D7" s="8"/>
      <c r="E7" s="8"/>
      <c r="F7" s="8"/>
      <c r="G7" s="8"/>
      <c r="H7" s="437"/>
      <c r="I7" s="8"/>
      <c r="J7" s="8"/>
      <c r="K7" s="8"/>
      <c r="L7" s="8"/>
      <c r="M7" s="8"/>
      <c r="N7" s="8"/>
      <c r="O7" s="8"/>
      <c r="P7" s="437"/>
      <c r="Q7" s="8"/>
      <c r="R7" s="8"/>
      <c r="S7" s="8"/>
      <c r="T7" s="8"/>
      <c r="U7" s="8"/>
      <c r="V7" s="8"/>
      <c r="W7" s="8"/>
      <c r="X7" s="437"/>
      <c r="Z7" s="441"/>
      <c r="AA7" s="442"/>
      <c r="AB7" s="447"/>
      <c r="AC7" s="448"/>
      <c r="AD7" s="453"/>
      <c r="AE7" s="454"/>
      <c r="AF7" s="421"/>
      <c r="AG7" s="422"/>
      <c r="AH7" s="428"/>
      <c r="AI7" s="429"/>
      <c r="AJ7" s="430"/>
      <c r="AK7" s="435"/>
      <c r="AN7" s="49" t="s">
        <v>14</v>
      </c>
    </row>
    <row r="8" spans="1:44" ht="11.25" customHeight="1">
      <c r="A8" s="7"/>
      <c r="B8" s="7"/>
      <c r="C8" s="7"/>
      <c r="D8" s="7"/>
      <c r="E8" s="7"/>
      <c r="F8" s="7"/>
      <c r="G8" s="7"/>
      <c r="H8" s="438"/>
      <c r="I8" s="7"/>
      <c r="J8" s="7"/>
      <c r="K8" s="7"/>
      <c r="L8" s="7"/>
      <c r="M8" s="7"/>
      <c r="N8" s="7"/>
      <c r="O8" s="7"/>
      <c r="P8" s="438"/>
      <c r="Q8" s="7"/>
      <c r="R8" s="7"/>
      <c r="S8" s="7"/>
      <c r="T8" s="7"/>
      <c r="U8" s="7"/>
      <c r="V8" s="7"/>
      <c r="W8" s="7"/>
      <c r="X8" s="438"/>
      <c r="Z8" s="443"/>
      <c r="AA8" s="444"/>
      <c r="AB8" s="449"/>
      <c r="AC8" s="450"/>
      <c r="AD8" s="455"/>
      <c r="AE8" s="456"/>
      <c r="AF8" s="423"/>
      <c r="AG8" s="424"/>
      <c r="AH8" s="431"/>
      <c r="AI8" s="432"/>
      <c r="AJ8" s="433"/>
      <c r="AK8" s="436"/>
    </row>
    <row r="9" spans="1:44" s="48" customFormat="1" ht="17.25" customHeight="1">
      <c r="A9" s="15"/>
      <c r="B9" s="15"/>
      <c r="C9" s="15"/>
      <c r="D9" s="15"/>
      <c r="E9" s="15"/>
      <c r="F9" s="15"/>
      <c r="G9" s="15"/>
      <c r="H9" s="437"/>
      <c r="I9" s="15"/>
      <c r="J9" s="15"/>
      <c r="K9" s="15"/>
      <c r="L9" s="15"/>
      <c r="M9" s="15"/>
      <c r="N9" s="15"/>
      <c r="O9" s="15"/>
      <c r="P9" s="437"/>
      <c r="Q9" s="15"/>
      <c r="R9" s="15"/>
      <c r="S9" s="15"/>
      <c r="T9" s="15"/>
      <c r="U9" s="15"/>
      <c r="V9" s="15"/>
      <c r="W9" s="15"/>
      <c r="X9" s="437"/>
      <c r="Z9" s="439"/>
      <c r="AA9" s="440"/>
      <c r="AB9" s="445"/>
      <c r="AC9" s="446"/>
      <c r="AD9" s="451"/>
      <c r="AE9" s="452"/>
      <c r="AF9" s="419"/>
      <c r="AG9" s="420"/>
      <c r="AH9" s="425"/>
      <c r="AI9" s="426"/>
      <c r="AJ9" s="427"/>
      <c r="AK9" s="434"/>
    </row>
    <row r="10" spans="1:44" ht="11.25" customHeight="1">
      <c r="A10" s="8"/>
      <c r="B10" s="8"/>
      <c r="C10" s="8"/>
      <c r="D10" s="8"/>
      <c r="E10" s="8"/>
      <c r="F10" s="8"/>
      <c r="G10" s="8"/>
      <c r="H10" s="437"/>
      <c r="I10" s="8"/>
      <c r="J10" s="8"/>
      <c r="K10" s="8"/>
      <c r="L10" s="8"/>
      <c r="M10" s="8"/>
      <c r="N10" s="8"/>
      <c r="O10" s="8"/>
      <c r="P10" s="437"/>
      <c r="Q10" s="8"/>
      <c r="R10" s="8"/>
      <c r="S10" s="8"/>
      <c r="T10" s="8"/>
      <c r="U10" s="8"/>
      <c r="V10" s="8"/>
      <c r="W10" s="8"/>
      <c r="X10" s="437"/>
      <c r="Z10" s="441"/>
      <c r="AA10" s="442"/>
      <c r="AB10" s="447"/>
      <c r="AC10" s="448"/>
      <c r="AD10" s="453"/>
      <c r="AE10" s="454"/>
      <c r="AF10" s="421"/>
      <c r="AG10" s="422"/>
      <c r="AH10" s="428"/>
      <c r="AI10" s="429"/>
      <c r="AJ10" s="430"/>
      <c r="AK10" s="435"/>
    </row>
    <row r="11" spans="1:44" ht="11.25" customHeight="1">
      <c r="A11" s="7"/>
      <c r="B11" s="7"/>
      <c r="C11" s="7"/>
      <c r="D11" s="7"/>
      <c r="E11" s="7"/>
      <c r="F11" s="7"/>
      <c r="G11" s="7"/>
      <c r="H11" s="438"/>
      <c r="I11" s="7"/>
      <c r="J11" s="7"/>
      <c r="K11" s="7"/>
      <c r="L11" s="7"/>
      <c r="M11" s="7"/>
      <c r="N11" s="7"/>
      <c r="O11" s="7"/>
      <c r="P11" s="438"/>
      <c r="Q11" s="7"/>
      <c r="R11" s="7"/>
      <c r="S11" s="7"/>
      <c r="T11" s="7"/>
      <c r="U11" s="7"/>
      <c r="V11" s="7"/>
      <c r="W11" s="7"/>
      <c r="X11" s="438"/>
      <c r="Z11" s="443"/>
      <c r="AA11" s="444"/>
      <c r="AB11" s="449"/>
      <c r="AC11" s="450"/>
      <c r="AD11" s="455"/>
      <c r="AE11" s="456"/>
      <c r="AF11" s="423"/>
      <c r="AG11" s="424"/>
      <c r="AH11" s="431"/>
      <c r="AI11" s="432"/>
      <c r="AJ11" s="433"/>
      <c r="AK11" s="436"/>
    </row>
    <row r="12" spans="1:44" s="48" customFormat="1" ht="17.25" customHeight="1">
      <c r="A12" s="15"/>
      <c r="B12" s="15"/>
      <c r="C12" s="15"/>
      <c r="D12" s="15"/>
      <c r="E12" s="15"/>
      <c r="F12" s="15"/>
      <c r="G12" s="15"/>
      <c r="H12" s="437"/>
      <c r="I12" s="15"/>
      <c r="J12" s="15"/>
      <c r="K12" s="15"/>
      <c r="L12" s="15"/>
      <c r="M12" s="15"/>
      <c r="N12" s="15"/>
      <c r="O12" s="15"/>
      <c r="P12" s="437"/>
      <c r="Q12" s="15"/>
      <c r="R12" s="15"/>
      <c r="S12" s="15"/>
      <c r="T12" s="15"/>
      <c r="U12" s="15"/>
      <c r="V12" s="15"/>
      <c r="W12" s="15"/>
      <c r="X12" s="437"/>
      <c r="Z12" s="439"/>
      <c r="AA12" s="440"/>
      <c r="AB12" s="445"/>
      <c r="AC12" s="446"/>
      <c r="AD12" s="451"/>
      <c r="AE12" s="452"/>
      <c r="AF12" s="419"/>
      <c r="AG12" s="420"/>
      <c r="AH12" s="425"/>
      <c r="AI12" s="426"/>
      <c r="AJ12" s="427"/>
      <c r="AK12" s="434"/>
    </row>
    <row r="13" spans="1:44" ht="11.25" customHeight="1">
      <c r="A13" s="8"/>
      <c r="B13" s="8"/>
      <c r="C13" s="8"/>
      <c r="D13" s="8"/>
      <c r="E13" s="8"/>
      <c r="F13" s="8"/>
      <c r="G13" s="8"/>
      <c r="H13" s="437"/>
      <c r="I13" s="8"/>
      <c r="J13" s="8"/>
      <c r="K13" s="8"/>
      <c r="L13" s="8"/>
      <c r="M13" s="8"/>
      <c r="N13" s="8"/>
      <c r="O13" s="8"/>
      <c r="P13" s="437"/>
      <c r="Q13" s="8"/>
      <c r="R13" s="8"/>
      <c r="S13" s="8"/>
      <c r="T13" s="8"/>
      <c r="U13" s="8"/>
      <c r="V13" s="8"/>
      <c r="W13" s="8"/>
      <c r="X13" s="437"/>
      <c r="Z13" s="441"/>
      <c r="AA13" s="442"/>
      <c r="AB13" s="447"/>
      <c r="AC13" s="448"/>
      <c r="AD13" s="453"/>
      <c r="AE13" s="454"/>
      <c r="AF13" s="421"/>
      <c r="AG13" s="422"/>
      <c r="AH13" s="428"/>
      <c r="AI13" s="429"/>
      <c r="AJ13" s="430"/>
      <c r="AK13" s="435"/>
    </row>
    <row r="14" spans="1:44" ht="11.25" customHeight="1">
      <c r="A14" s="7"/>
      <c r="B14" s="7"/>
      <c r="C14" s="7"/>
      <c r="D14" s="7"/>
      <c r="E14" s="7"/>
      <c r="F14" s="7"/>
      <c r="G14" s="7"/>
      <c r="H14" s="438"/>
      <c r="I14" s="7"/>
      <c r="J14" s="7"/>
      <c r="K14" s="7"/>
      <c r="L14" s="7"/>
      <c r="M14" s="7"/>
      <c r="N14" s="7"/>
      <c r="O14" s="7"/>
      <c r="P14" s="438"/>
      <c r="Q14" s="7"/>
      <c r="R14" s="7"/>
      <c r="S14" s="7"/>
      <c r="T14" s="7"/>
      <c r="U14" s="7"/>
      <c r="V14" s="7"/>
      <c r="W14" s="7"/>
      <c r="X14" s="438"/>
      <c r="Z14" s="443"/>
      <c r="AA14" s="444"/>
      <c r="AB14" s="449"/>
      <c r="AC14" s="450"/>
      <c r="AD14" s="455"/>
      <c r="AE14" s="456"/>
      <c r="AF14" s="423"/>
      <c r="AG14" s="424"/>
      <c r="AH14" s="431"/>
      <c r="AI14" s="432"/>
      <c r="AJ14" s="433"/>
      <c r="AK14" s="436"/>
    </row>
    <row r="15" spans="1:44" s="48" customFormat="1" ht="17.25" customHeight="1">
      <c r="A15" s="15"/>
      <c r="B15" s="15"/>
      <c r="C15" s="15"/>
      <c r="D15" s="15"/>
      <c r="E15" s="15"/>
      <c r="F15" s="15"/>
      <c r="G15" s="15"/>
      <c r="H15" s="437"/>
      <c r="I15" s="15"/>
      <c r="J15" s="15"/>
      <c r="K15" s="15"/>
      <c r="L15" s="15"/>
      <c r="M15" s="15"/>
      <c r="N15" s="15"/>
      <c r="O15" s="15"/>
      <c r="P15" s="437"/>
      <c r="Q15" s="15"/>
      <c r="R15" s="15"/>
      <c r="S15" s="15"/>
      <c r="T15" s="15"/>
      <c r="U15" s="15"/>
      <c r="V15" s="15"/>
      <c r="W15" s="15"/>
      <c r="X15" s="437"/>
      <c r="Z15" s="439"/>
      <c r="AA15" s="440"/>
      <c r="AB15" s="445"/>
      <c r="AC15" s="446"/>
      <c r="AD15" s="451"/>
      <c r="AE15" s="452"/>
      <c r="AF15" s="419"/>
      <c r="AG15" s="420"/>
      <c r="AH15" s="425"/>
      <c r="AI15" s="426"/>
      <c r="AJ15" s="427"/>
      <c r="AK15" s="434"/>
      <c r="AL15" s="50"/>
      <c r="AM15" s="51"/>
      <c r="AN15" s="6"/>
      <c r="AO15" s="52"/>
      <c r="AP15" s="52"/>
      <c r="AQ15" s="52"/>
      <c r="AR15" s="52"/>
    </row>
    <row r="16" spans="1:44" ht="11.25" customHeight="1">
      <c r="A16" s="8"/>
      <c r="B16" s="8"/>
      <c r="C16" s="8"/>
      <c r="D16" s="8"/>
      <c r="E16" s="8"/>
      <c r="F16" s="8"/>
      <c r="G16" s="8"/>
      <c r="H16" s="437"/>
      <c r="I16" s="8"/>
      <c r="J16" s="8"/>
      <c r="K16" s="8"/>
      <c r="L16" s="8"/>
      <c r="M16" s="8"/>
      <c r="N16" s="8"/>
      <c r="O16" s="8"/>
      <c r="P16" s="437"/>
      <c r="Q16" s="8"/>
      <c r="R16" s="8"/>
      <c r="S16" s="8"/>
      <c r="T16" s="8"/>
      <c r="U16" s="8"/>
      <c r="V16" s="8"/>
      <c r="W16" s="8"/>
      <c r="X16" s="437"/>
      <c r="Z16" s="441"/>
      <c r="AA16" s="442"/>
      <c r="AB16" s="447"/>
      <c r="AC16" s="448"/>
      <c r="AD16" s="453"/>
      <c r="AE16" s="454"/>
      <c r="AF16" s="421"/>
      <c r="AG16" s="422"/>
      <c r="AH16" s="428"/>
      <c r="AI16" s="429"/>
      <c r="AJ16" s="430"/>
      <c r="AK16" s="435"/>
    </row>
    <row r="17" spans="1:46" ht="11.25" customHeight="1">
      <c r="A17" s="7"/>
      <c r="B17" s="7"/>
      <c r="C17" s="7"/>
      <c r="D17" s="7"/>
      <c r="E17" s="7"/>
      <c r="F17" s="7"/>
      <c r="G17" s="7"/>
      <c r="H17" s="438"/>
      <c r="I17" s="7"/>
      <c r="J17" s="7"/>
      <c r="K17" s="7"/>
      <c r="L17" s="7"/>
      <c r="M17" s="7"/>
      <c r="N17" s="7"/>
      <c r="O17" s="7"/>
      <c r="P17" s="438"/>
      <c r="Q17" s="7"/>
      <c r="R17" s="7"/>
      <c r="S17" s="7"/>
      <c r="T17" s="7"/>
      <c r="U17" s="7"/>
      <c r="V17" s="7"/>
      <c r="W17" s="7"/>
      <c r="X17" s="438"/>
      <c r="Z17" s="443"/>
      <c r="AA17" s="444"/>
      <c r="AB17" s="449"/>
      <c r="AC17" s="450"/>
      <c r="AD17" s="455"/>
      <c r="AE17" s="456"/>
      <c r="AF17" s="423"/>
      <c r="AG17" s="424"/>
      <c r="AH17" s="431"/>
      <c r="AI17" s="432"/>
      <c r="AJ17" s="433"/>
      <c r="AK17" s="436"/>
      <c r="AL17" s="53"/>
      <c r="AM17" s="161"/>
      <c r="AN17" s="457"/>
      <c r="AO17" s="457"/>
      <c r="AP17" s="458"/>
      <c r="AQ17" s="458"/>
      <c r="AR17" s="458"/>
    </row>
    <row r="18" spans="1:46" s="48" customFormat="1" ht="17.25" customHeight="1">
      <c r="A18" s="15"/>
      <c r="B18" s="15"/>
      <c r="C18" s="15"/>
      <c r="D18" s="15"/>
      <c r="E18" s="15"/>
      <c r="F18" s="15"/>
      <c r="G18" s="15"/>
      <c r="H18" s="437"/>
      <c r="I18" s="15"/>
      <c r="J18" s="15"/>
      <c r="K18" s="15"/>
      <c r="L18" s="15"/>
      <c r="M18" s="15"/>
      <c r="N18" s="15"/>
      <c r="O18" s="15"/>
      <c r="P18" s="437"/>
      <c r="Q18" s="15"/>
      <c r="R18" s="15"/>
      <c r="S18" s="15"/>
      <c r="T18" s="15"/>
      <c r="U18" s="15"/>
      <c r="V18" s="15"/>
      <c r="W18" s="15"/>
      <c r="X18" s="437"/>
      <c r="Z18" s="439"/>
      <c r="AA18" s="440"/>
      <c r="AB18" s="445"/>
      <c r="AC18" s="446"/>
      <c r="AD18" s="451"/>
      <c r="AE18" s="452"/>
      <c r="AF18" s="419"/>
      <c r="AG18" s="420"/>
      <c r="AH18" s="425"/>
      <c r="AI18" s="426"/>
      <c r="AJ18" s="427"/>
      <c r="AK18" s="434"/>
      <c r="AL18" s="50"/>
      <c r="AM18" s="51"/>
      <c r="AN18" s="6"/>
      <c r="AO18" s="52"/>
      <c r="AP18" s="52"/>
      <c r="AQ18" s="52"/>
      <c r="AR18" s="52"/>
    </row>
    <row r="19" spans="1:46" ht="11.25" customHeight="1">
      <c r="A19" s="8"/>
      <c r="B19" s="8"/>
      <c r="C19" s="8"/>
      <c r="D19" s="8"/>
      <c r="E19" s="8"/>
      <c r="F19" s="8"/>
      <c r="G19" s="8"/>
      <c r="H19" s="437"/>
      <c r="I19" s="8"/>
      <c r="J19" s="8"/>
      <c r="K19" s="8"/>
      <c r="L19" s="8"/>
      <c r="M19" s="8"/>
      <c r="N19" s="8"/>
      <c r="O19" s="8"/>
      <c r="P19" s="437"/>
      <c r="Q19" s="8"/>
      <c r="R19" s="8"/>
      <c r="S19" s="8"/>
      <c r="T19" s="8"/>
      <c r="U19" s="8"/>
      <c r="V19" s="8"/>
      <c r="W19" s="8"/>
      <c r="X19" s="437"/>
      <c r="Z19" s="441"/>
      <c r="AA19" s="442"/>
      <c r="AB19" s="447"/>
      <c r="AC19" s="448"/>
      <c r="AD19" s="453"/>
      <c r="AE19" s="454"/>
      <c r="AF19" s="421"/>
      <c r="AG19" s="422"/>
      <c r="AH19" s="428"/>
      <c r="AI19" s="429"/>
      <c r="AJ19" s="430"/>
      <c r="AK19" s="435"/>
    </row>
    <row r="20" spans="1:46" ht="11.25" customHeight="1">
      <c r="A20" s="7"/>
      <c r="B20" s="7"/>
      <c r="C20" s="7"/>
      <c r="D20" s="7"/>
      <c r="E20" s="7"/>
      <c r="F20" s="7"/>
      <c r="G20" s="7"/>
      <c r="H20" s="438"/>
      <c r="I20" s="7"/>
      <c r="J20" s="7"/>
      <c r="K20" s="7"/>
      <c r="L20" s="7"/>
      <c r="M20" s="7"/>
      <c r="N20" s="7"/>
      <c r="O20" s="7"/>
      <c r="P20" s="438"/>
      <c r="Q20" s="7"/>
      <c r="R20" s="7"/>
      <c r="S20" s="7"/>
      <c r="T20" s="7"/>
      <c r="U20" s="7"/>
      <c r="V20" s="7"/>
      <c r="W20" s="7"/>
      <c r="X20" s="438"/>
      <c r="Z20" s="443"/>
      <c r="AA20" s="444"/>
      <c r="AB20" s="449"/>
      <c r="AC20" s="450"/>
      <c r="AD20" s="455"/>
      <c r="AE20" s="456"/>
      <c r="AF20" s="423"/>
      <c r="AG20" s="424"/>
      <c r="AH20" s="431"/>
      <c r="AI20" s="432"/>
      <c r="AJ20" s="433"/>
      <c r="AK20" s="436"/>
      <c r="AL20" s="53"/>
      <c r="AM20" s="161"/>
      <c r="AN20" s="457"/>
      <c r="AO20" s="457"/>
      <c r="AP20" s="458"/>
      <c r="AQ20" s="458"/>
      <c r="AR20" s="458"/>
    </row>
    <row r="21" spans="1:46" s="48" customFormat="1" ht="17.25" customHeight="1">
      <c r="A21" s="15"/>
      <c r="B21" s="15"/>
      <c r="C21" s="15"/>
      <c r="D21" s="15"/>
      <c r="E21" s="15"/>
      <c r="F21" s="15"/>
      <c r="G21" s="15"/>
      <c r="H21" s="437"/>
      <c r="I21" s="15"/>
      <c r="J21" s="15"/>
      <c r="K21" s="15"/>
      <c r="L21" s="15"/>
      <c r="M21" s="15"/>
      <c r="N21" s="15"/>
      <c r="O21" s="15"/>
      <c r="P21" s="437"/>
      <c r="Q21" s="15"/>
      <c r="R21" s="15"/>
      <c r="S21" s="15"/>
      <c r="T21" s="15"/>
      <c r="U21" s="15"/>
      <c r="V21" s="15"/>
      <c r="W21" s="15"/>
      <c r="X21" s="437"/>
      <c r="Z21" s="439"/>
      <c r="AA21" s="440"/>
      <c r="AB21" s="445"/>
      <c r="AC21" s="446"/>
      <c r="AD21" s="451"/>
      <c r="AE21" s="452"/>
      <c r="AF21" s="419"/>
      <c r="AG21" s="420"/>
      <c r="AH21" s="425"/>
      <c r="AI21" s="426"/>
      <c r="AJ21" s="427"/>
      <c r="AK21" s="434"/>
      <c r="AL21" s="54"/>
      <c r="AM21" s="160"/>
      <c r="AN21" s="459"/>
      <c r="AO21" s="459"/>
      <c r="AP21" s="460"/>
      <c r="AQ21" s="460"/>
      <c r="AR21" s="460"/>
    </row>
    <row r="22" spans="1:46" ht="11.25" customHeight="1">
      <c r="A22" s="8"/>
      <c r="B22" s="8"/>
      <c r="C22" s="8"/>
      <c r="D22" s="8"/>
      <c r="E22" s="8"/>
      <c r="F22" s="8"/>
      <c r="G22" s="8"/>
      <c r="H22" s="437"/>
      <c r="I22" s="8"/>
      <c r="J22" s="8"/>
      <c r="K22" s="8"/>
      <c r="L22" s="8"/>
      <c r="M22" s="8"/>
      <c r="N22" s="8"/>
      <c r="O22" s="8"/>
      <c r="P22" s="437"/>
      <c r="Q22" s="8"/>
      <c r="R22" s="8"/>
      <c r="S22" s="8"/>
      <c r="T22" s="8"/>
      <c r="U22" s="8"/>
      <c r="V22" s="8"/>
      <c r="W22" s="8"/>
      <c r="X22" s="437"/>
      <c r="Z22" s="441"/>
      <c r="AA22" s="442"/>
      <c r="AB22" s="447"/>
      <c r="AC22" s="448"/>
      <c r="AD22" s="453"/>
      <c r="AE22" s="454"/>
      <c r="AF22" s="421"/>
      <c r="AG22" s="422"/>
      <c r="AH22" s="428"/>
      <c r="AI22" s="429"/>
      <c r="AJ22" s="430"/>
      <c r="AK22" s="435"/>
    </row>
    <row r="23" spans="1:46" ht="11.25" customHeight="1">
      <c r="A23" s="7"/>
      <c r="B23" s="7"/>
      <c r="C23" s="7"/>
      <c r="D23" s="7"/>
      <c r="E23" s="7"/>
      <c r="F23" s="7"/>
      <c r="G23" s="7"/>
      <c r="H23" s="438"/>
      <c r="I23" s="7"/>
      <c r="J23" s="7"/>
      <c r="K23" s="7"/>
      <c r="L23" s="7"/>
      <c r="M23" s="7"/>
      <c r="N23" s="7"/>
      <c r="O23" s="7"/>
      <c r="P23" s="438"/>
      <c r="Q23" s="7"/>
      <c r="R23" s="7"/>
      <c r="S23" s="7"/>
      <c r="T23" s="7"/>
      <c r="U23" s="7"/>
      <c r="V23" s="7"/>
      <c r="W23" s="7"/>
      <c r="X23" s="438"/>
      <c r="Z23" s="443"/>
      <c r="AA23" s="444"/>
      <c r="AB23" s="449"/>
      <c r="AC23" s="450"/>
      <c r="AD23" s="455"/>
      <c r="AE23" s="456"/>
      <c r="AF23" s="423"/>
      <c r="AG23" s="424"/>
      <c r="AH23" s="431"/>
      <c r="AI23" s="432"/>
      <c r="AJ23" s="433"/>
      <c r="AK23" s="436"/>
      <c r="AL23" s="53"/>
      <c r="AM23" s="158"/>
      <c r="AN23" s="461"/>
      <c r="AO23" s="461"/>
      <c r="AP23" s="462"/>
      <c r="AQ23" s="462"/>
      <c r="AR23" s="462"/>
    </row>
    <row r="24" spans="1:46">
      <c r="A24" s="377"/>
      <c r="B24" s="378"/>
      <c r="C24" s="378"/>
      <c r="D24" s="378"/>
      <c r="E24" s="378"/>
      <c r="F24" s="378"/>
      <c r="G24" s="379"/>
      <c r="H24" s="55"/>
      <c r="I24" s="377"/>
      <c r="J24" s="378"/>
      <c r="K24" s="378"/>
      <c r="L24" s="378"/>
      <c r="M24" s="378"/>
      <c r="N24" s="378"/>
      <c r="O24" s="379"/>
      <c r="P24" s="55"/>
      <c r="Q24" s="377"/>
      <c r="R24" s="378"/>
      <c r="S24" s="378"/>
      <c r="T24" s="378"/>
      <c r="U24" s="378"/>
      <c r="V24" s="378"/>
      <c r="W24" s="379"/>
      <c r="X24" s="55"/>
      <c r="Z24" s="439"/>
      <c r="AA24" s="440"/>
      <c r="AB24" s="445"/>
      <c r="AC24" s="446"/>
      <c r="AD24" s="451"/>
      <c r="AE24" s="452"/>
      <c r="AF24" s="419"/>
      <c r="AG24" s="420"/>
      <c r="AH24" s="425"/>
      <c r="AI24" s="426"/>
      <c r="AJ24" s="427"/>
      <c r="AK24" s="434"/>
      <c r="AL24" s="53"/>
      <c r="AM24" s="158"/>
      <c r="AN24" s="461"/>
      <c r="AO24" s="461"/>
      <c r="AP24" s="462"/>
      <c r="AQ24" s="462"/>
      <c r="AR24" s="462"/>
    </row>
    <row r="25" spans="1:46">
      <c r="A25" s="85"/>
      <c r="B25" s="85"/>
      <c r="C25" s="85"/>
      <c r="D25" s="85"/>
      <c r="E25" s="85"/>
      <c r="F25" s="85"/>
      <c r="G25" s="88"/>
      <c r="H25" s="86"/>
      <c r="I25" s="87"/>
      <c r="J25" s="87"/>
      <c r="K25" s="87"/>
      <c r="L25" s="87"/>
      <c r="M25" s="87"/>
      <c r="N25" s="87"/>
      <c r="O25" s="88"/>
      <c r="P25" s="86"/>
      <c r="Q25" s="87"/>
      <c r="R25" s="87"/>
      <c r="S25" s="87"/>
      <c r="T25" s="87"/>
      <c r="U25" s="87"/>
      <c r="V25" s="87"/>
      <c r="W25" s="88"/>
      <c r="X25" s="86"/>
      <c r="Z25" s="441"/>
      <c r="AA25" s="442"/>
      <c r="AB25" s="447"/>
      <c r="AC25" s="448"/>
      <c r="AD25" s="453"/>
      <c r="AE25" s="454"/>
      <c r="AF25" s="421"/>
      <c r="AG25" s="422"/>
      <c r="AH25" s="428"/>
      <c r="AI25" s="429"/>
      <c r="AJ25" s="430"/>
      <c r="AK25" s="435"/>
      <c r="AL25" s="53"/>
      <c r="AM25" s="53"/>
      <c r="AN25" s="53"/>
      <c r="AO25" s="158"/>
      <c r="AP25" s="158"/>
      <c r="AQ25" s="158"/>
      <c r="AR25" s="159"/>
      <c r="AS25" s="159"/>
      <c r="AT25" s="159"/>
    </row>
    <row r="26" spans="1:46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Z26" s="441"/>
      <c r="AA26" s="442"/>
      <c r="AB26" s="447"/>
      <c r="AC26" s="448"/>
      <c r="AD26" s="453"/>
      <c r="AE26" s="454"/>
      <c r="AF26" s="421"/>
      <c r="AG26" s="422"/>
      <c r="AH26" s="428"/>
      <c r="AI26" s="429"/>
      <c r="AJ26" s="430"/>
      <c r="AK26" s="435"/>
      <c r="AL26" s="53"/>
      <c r="AM26" s="158"/>
      <c r="AN26" s="461"/>
      <c r="AO26" s="461"/>
      <c r="AP26" s="462"/>
      <c r="AQ26" s="462"/>
      <c r="AR26" s="462"/>
    </row>
    <row r="27" spans="1:46" ht="13.5" customHeight="1">
      <c r="A27" s="17"/>
      <c r="B27" s="328" t="s">
        <v>16</v>
      </c>
      <c r="C27" s="328"/>
      <c r="D27" s="4"/>
      <c r="E27" s="19"/>
      <c r="F27" s="18"/>
      <c r="G27" s="20"/>
      <c r="H27" s="415" t="s">
        <v>0</v>
      </c>
      <c r="I27" s="5"/>
      <c r="J27" s="328" t="s">
        <v>16</v>
      </c>
      <c r="K27" s="328"/>
      <c r="L27" s="4"/>
      <c r="M27" s="19"/>
      <c r="N27" s="18"/>
      <c r="O27" s="20"/>
      <c r="P27" s="415" t="s">
        <v>0</v>
      </c>
      <c r="Q27" s="5"/>
      <c r="R27" s="328" t="s">
        <v>16</v>
      </c>
      <c r="S27" s="328"/>
      <c r="T27" s="4"/>
      <c r="U27" s="19"/>
      <c r="V27" s="18"/>
      <c r="W27" s="20"/>
      <c r="X27" s="417" t="s">
        <v>0</v>
      </c>
      <c r="Z27" s="443"/>
      <c r="AA27" s="444"/>
      <c r="AB27" s="449"/>
      <c r="AC27" s="450"/>
      <c r="AD27" s="455"/>
      <c r="AE27" s="456"/>
      <c r="AF27" s="423"/>
      <c r="AG27" s="424"/>
      <c r="AH27" s="431"/>
      <c r="AI27" s="432"/>
      <c r="AJ27" s="433"/>
      <c r="AK27" s="436"/>
      <c r="AL27" s="56"/>
      <c r="AM27" s="56"/>
      <c r="AN27" s="56"/>
      <c r="AO27" s="56"/>
      <c r="AP27" s="56"/>
      <c r="AQ27" s="56"/>
      <c r="AR27" s="56"/>
      <c r="AS27" s="56"/>
    </row>
    <row r="28" spans="1:46">
      <c r="A28" s="57" t="s">
        <v>19</v>
      </c>
      <c r="B28" s="58" t="s">
        <v>20</v>
      </c>
      <c r="C28" s="58" t="s">
        <v>21</v>
      </c>
      <c r="D28" s="59" t="s">
        <v>2</v>
      </c>
      <c r="E28" s="58" t="s">
        <v>3</v>
      </c>
      <c r="F28" s="42" t="s">
        <v>4</v>
      </c>
      <c r="G28" s="59" t="s">
        <v>5</v>
      </c>
      <c r="H28" s="463"/>
      <c r="I28" s="40" t="s">
        <v>19</v>
      </c>
      <c r="J28" s="41" t="s">
        <v>20</v>
      </c>
      <c r="K28" s="41" t="s">
        <v>21</v>
      </c>
      <c r="L28" s="41" t="s">
        <v>2</v>
      </c>
      <c r="M28" s="41" t="s">
        <v>3</v>
      </c>
      <c r="N28" s="41" t="s">
        <v>4</v>
      </c>
      <c r="O28" s="42" t="s">
        <v>5</v>
      </c>
      <c r="P28" s="463"/>
      <c r="Q28" s="40" t="s">
        <v>19</v>
      </c>
      <c r="R28" s="41" t="s">
        <v>20</v>
      </c>
      <c r="S28" s="41" t="s">
        <v>21</v>
      </c>
      <c r="T28" s="41" t="s">
        <v>2</v>
      </c>
      <c r="U28" s="41" t="s">
        <v>3</v>
      </c>
      <c r="V28" s="41" t="s">
        <v>4</v>
      </c>
      <c r="W28" s="43" t="s">
        <v>5</v>
      </c>
      <c r="X28" s="464"/>
      <c r="Z28" s="439"/>
      <c r="AA28" s="440"/>
      <c r="AB28" s="445"/>
      <c r="AC28" s="446"/>
      <c r="AD28" s="451"/>
      <c r="AE28" s="452"/>
      <c r="AF28" s="419"/>
      <c r="AG28" s="420"/>
      <c r="AH28" s="425"/>
      <c r="AI28" s="426"/>
      <c r="AJ28" s="427"/>
      <c r="AK28" s="434"/>
      <c r="AL28" s="56"/>
      <c r="AM28" s="56"/>
      <c r="AN28" s="60"/>
      <c r="AO28" s="56"/>
      <c r="AP28" s="56"/>
      <c r="AQ28" s="56"/>
      <c r="AR28" s="56"/>
      <c r="AS28" s="56"/>
    </row>
    <row r="29" spans="1:46" s="48" customFormat="1" ht="17.25" customHeight="1">
      <c r="A29" s="15"/>
      <c r="B29" s="16"/>
      <c r="C29" s="16"/>
      <c r="D29" s="16"/>
      <c r="E29" s="16"/>
      <c r="F29" s="16"/>
      <c r="G29" s="16"/>
      <c r="H29" s="437"/>
      <c r="I29" s="15"/>
      <c r="J29" s="16"/>
      <c r="K29" s="16"/>
      <c r="L29" s="16"/>
      <c r="M29" s="16"/>
      <c r="N29" s="16"/>
      <c r="O29" s="16"/>
      <c r="P29" s="437">
        <f>SUM(I31:O31)</f>
        <v>0</v>
      </c>
      <c r="Q29" s="15"/>
      <c r="R29" s="16"/>
      <c r="S29" s="16"/>
      <c r="T29" s="16"/>
      <c r="U29" s="16"/>
      <c r="V29" s="16"/>
      <c r="W29" s="16"/>
      <c r="X29" s="437"/>
      <c r="Z29" s="441"/>
      <c r="AA29" s="442"/>
      <c r="AB29" s="447"/>
      <c r="AC29" s="448"/>
      <c r="AD29" s="453"/>
      <c r="AE29" s="454"/>
      <c r="AF29" s="421"/>
      <c r="AG29" s="422"/>
      <c r="AH29" s="428"/>
      <c r="AI29" s="429"/>
      <c r="AJ29" s="430"/>
      <c r="AK29" s="435"/>
      <c r="AL29" s="54"/>
      <c r="AM29" s="61"/>
      <c r="AN29" s="61"/>
      <c r="AO29" s="61"/>
      <c r="AP29" s="61"/>
      <c r="AQ29" s="62"/>
      <c r="AR29" s="62"/>
      <c r="AS29" s="62"/>
    </row>
    <row r="30" spans="1:46" ht="11.25" customHeight="1">
      <c r="A30" s="8"/>
      <c r="B30" s="8"/>
      <c r="C30" s="8"/>
      <c r="D30" s="8"/>
      <c r="E30" s="8"/>
      <c r="F30" s="8"/>
      <c r="G30" s="8"/>
      <c r="H30" s="437"/>
      <c r="I30" s="8"/>
      <c r="J30" s="8"/>
      <c r="K30" s="8"/>
      <c r="L30" s="8"/>
      <c r="M30" s="8"/>
      <c r="N30" s="8"/>
      <c r="O30" s="8"/>
      <c r="P30" s="437"/>
      <c r="Q30" s="8"/>
      <c r="R30" s="8"/>
      <c r="S30" s="8"/>
      <c r="T30" s="8"/>
      <c r="U30" s="8"/>
      <c r="V30" s="8"/>
      <c r="W30" s="8"/>
      <c r="X30" s="437"/>
      <c r="Z30" s="443"/>
      <c r="AA30" s="444"/>
      <c r="AB30" s="449"/>
      <c r="AC30" s="450"/>
      <c r="AD30" s="455"/>
      <c r="AE30" s="456"/>
      <c r="AF30" s="423"/>
      <c r="AG30" s="424"/>
      <c r="AH30" s="431"/>
      <c r="AI30" s="432"/>
      <c r="AJ30" s="433"/>
      <c r="AK30" s="436"/>
      <c r="AL30" s="53"/>
      <c r="AM30" s="63"/>
      <c r="AN30" s="63"/>
      <c r="AO30" s="63"/>
      <c r="AP30" s="63"/>
      <c r="AQ30" s="64"/>
      <c r="AR30" s="64"/>
      <c r="AS30" s="64"/>
    </row>
    <row r="31" spans="1:46" ht="11.25" customHeight="1">
      <c r="A31" s="7"/>
      <c r="B31" s="7"/>
      <c r="C31" s="7"/>
      <c r="D31" s="7"/>
      <c r="E31" s="7"/>
      <c r="F31" s="7"/>
      <c r="G31" s="7"/>
      <c r="H31" s="438"/>
      <c r="I31" s="7"/>
      <c r="J31" s="7"/>
      <c r="K31" s="7"/>
      <c r="L31" s="7"/>
      <c r="M31" s="7"/>
      <c r="N31" s="7"/>
      <c r="O31" s="7"/>
      <c r="P31" s="438"/>
      <c r="Q31" s="7"/>
      <c r="R31" s="7"/>
      <c r="S31" s="7"/>
      <c r="T31" s="7"/>
      <c r="U31" s="7"/>
      <c r="V31" s="7"/>
      <c r="W31" s="7"/>
      <c r="X31" s="438"/>
      <c r="Z31" s="439"/>
      <c r="AA31" s="440"/>
      <c r="AB31" s="445"/>
      <c r="AC31" s="446"/>
      <c r="AD31" s="451"/>
      <c r="AE31" s="452"/>
      <c r="AF31" s="419"/>
      <c r="AG31" s="420"/>
      <c r="AH31" s="425"/>
      <c r="AI31" s="426"/>
      <c r="AJ31" s="427"/>
      <c r="AK31" s="434"/>
      <c r="AL31" s="53"/>
      <c r="AM31" s="63"/>
      <c r="AN31" s="63"/>
      <c r="AO31" s="63"/>
      <c r="AP31" s="63"/>
      <c r="AQ31" s="64"/>
      <c r="AR31" s="64"/>
      <c r="AS31" s="64"/>
    </row>
    <row r="32" spans="1:46" s="48" customFormat="1" ht="17.25" customHeight="1">
      <c r="A32" s="15"/>
      <c r="B32" s="15"/>
      <c r="C32" s="15"/>
      <c r="D32" s="15"/>
      <c r="E32" s="15"/>
      <c r="F32" s="15"/>
      <c r="G32" s="15"/>
      <c r="H32" s="437"/>
      <c r="I32" s="15"/>
      <c r="J32" s="15"/>
      <c r="K32" s="15"/>
      <c r="L32" s="15"/>
      <c r="M32" s="15"/>
      <c r="N32" s="15"/>
      <c r="O32" s="15"/>
      <c r="P32" s="437">
        <f>SUM(I34:O34)</f>
        <v>0</v>
      </c>
      <c r="Q32" s="15"/>
      <c r="R32" s="15"/>
      <c r="S32" s="15"/>
      <c r="T32" s="15"/>
      <c r="U32" s="15"/>
      <c r="V32" s="15"/>
      <c r="W32" s="15"/>
      <c r="X32" s="437"/>
      <c r="Z32" s="441"/>
      <c r="AA32" s="442"/>
      <c r="AB32" s="447"/>
      <c r="AC32" s="448"/>
      <c r="AD32" s="453"/>
      <c r="AE32" s="454"/>
      <c r="AF32" s="421"/>
      <c r="AG32" s="422"/>
      <c r="AH32" s="428"/>
      <c r="AI32" s="429"/>
      <c r="AJ32" s="430"/>
      <c r="AK32" s="435"/>
      <c r="AL32" s="54"/>
      <c r="AM32" s="61"/>
      <c r="AN32" s="61"/>
      <c r="AO32" s="61"/>
      <c r="AP32" s="61"/>
      <c r="AQ32" s="62"/>
      <c r="AR32" s="62"/>
      <c r="AS32" s="62"/>
    </row>
    <row r="33" spans="1:46" ht="11.25" customHeight="1">
      <c r="A33" s="8"/>
      <c r="B33" s="8"/>
      <c r="C33" s="8"/>
      <c r="D33" s="8"/>
      <c r="E33" s="8"/>
      <c r="F33" s="8"/>
      <c r="G33" s="8"/>
      <c r="H33" s="437"/>
      <c r="I33" s="8"/>
      <c r="J33" s="8"/>
      <c r="K33" s="8"/>
      <c r="L33" s="8"/>
      <c r="M33" s="8"/>
      <c r="N33" s="8"/>
      <c r="O33" s="8"/>
      <c r="P33" s="437"/>
      <c r="Q33" s="8"/>
      <c r="R33" s="8"/>
      <c r="S33" s="8"/>
      <c r="T33" s="8"/>
      <c r="U33" s="8"/>
      <c r="V33" s="8"/>
      <c r="W33" s="8"/>
      <c r="X33" s="437"/>
      <c r="Z33" s="443"/>
      <c r="AA33" s="444"/>
      <c r="AB33" s="449"/>
      <c r="AC33" s="450"/>
      <c r="AD33" s="455"/>
      <c r="AE33" s="456"/>
      <c r="AF33" s="423"/>
      <c r="AG33" s="424"/>
      <c r="AH33" s="431"/>
      <c r="AI33" s="432"/>
      <c r="AJ33" s="433"/>
      <c r="AK33" s="436"/>
      <c r="AL33" s="53"/>
      <c r="AM33" s="63"/>
      <c r="AN33" s="63"/>
      <c r="AO33" s="63"/>
      <c r="AP33" s="63"/>
      <c r="AQ33" s="64"/>
      <c r="AR33" s="64"/>
      <c r="AS33" s="64"/>
    </row>
    <row r="34" spans="1:46" ht="11.25" customHeight="1">
      <c r="A34" s="7"/>
      <c r="B34" s="7"/>
      <c r="C34" s="7"/>
      <c r="D34" s="7"/>
      <c r="E34" s="7"/>
      <c r="F34" s="7"/>
      <c r="G34" s="7"/>
      <c r="H34" s="438"/>
      <c r="I34" s="7"/>
      <c r="J34" s="7"/>
      <c r="K34" s="7"/>
      <c r="L34" s="7"/>
      <c r="M34" s="7"/>
      <c r="N34" s="7"/>
      <c r="O34" s="7"/>
      <c r="P34" s="438"/>
      <c r="Q34" s="7"/>
      <c r="R34" s="7"/>
      <c r="S34" s="7"/>
      <c r="T34" s="7"/>
      <c r="U34" s="7"/>
      <c r="V34" s="7"/>
      <c r="W34" s="7"/>
      <c r="X34" s="438"/>
      <c r="Z34" s="439"/>
      <c r="AA34" s="440"/>
      <c r="AB34" s="445"/>
      <c r="AC34" s="446"/>
      <c r="AD34" s="451"/>
      <c r="AE34" s="452"/>
      <c r="AF34" s="419"/>
      <c r="AG34" s="420"/>
      <c r="AH34" s="425"/>
      <c r="AI34" s="426"/>
      <c r="AJ34" s="427"/>
      <c r="AK34" s="434"/>
      <c r="AL34" s="53"/>
      <c r="AM34" s="63"/>
      <c r="AN34" s="63"/>
      <c r="AO34" s="63"/>
      <c r="AP34" s="63"/>
      <c r="AQ34" s="64"/>
      <c r="AR34" s="64"/>
      <c r="AS34" s="64"/>
    </row>
    <row r="35" spans="1:46" s="48" customFormat="1" ht="17.25" customHeight="1">
      <c r="A35" s="15"/>
      <c r="B35" s="15"/>
      <c r="C35" s="15"/>
      <c r="D35" s="15"/>
      <c r="E35" s="15"/>
      <c r="F35" s="15"/>
      <c r="G35" s="15"/>
      <c r="H35" s="437"/>
      <c r="I35" s="15"/>
      <c r="J35" s="15"/>
      <c r="K35" s="15"/>
      <c r="L35" s="15"/>
      <c r="M35" s="15"/>
      <c r="N35" s="15"/>
      <c r="O35" s="15"/>
      <c r="P35" s="437">
        <f>SUM(I37:O37)</f>
        <v>0</v>
      </c>
      <c r="Q35" s="15"/>
      <c r="R35" s="15"/>
      <c r="S35" s="15"/>
      <c r="T35" s="15"/>
      <c r="U35" s="15"/>
      <c r="V35" s="15"/>
      <c r="W35" s="15"/>
      <c r="X35" s="437"/>
      <c r="Z35" s="441"/>
      <c r="AA35" s="442"/>
      <c r="AB35" s="447"/>
      <c r="AC35" s="448"/>
      <c r="AD35" s="453"/>
      <c r="AE35" s="454"/>
      <c r="AF35" s="421"/>
      <c r="AG35" s="422"/>
      <c r="AH35" s="428"/>
      <c r="AI35" s="429"/>
      <c r="AJ35" s="430"/>
      <c r="AK35" s="435"/>
      <c r="AL35" s="54"/>
      <c r="AM35" s="61"/>
      <c r="AN35" s="61"/>
      <c r="AO35" s="61"/>
      <c r="AP35" s="61"/>
      <c r="AQ35" s="62"/>
      <c r="AR35" s="62"/>
      <c r="AS35" s="62"/>
    </row>
    <row r="36" spans="1:46" ht="11.25" customHeight="1">
      <c r="A36" s="8"/>
      <c r="B36" s="8"/>
      <c r="C36" s="8"/>
      <c r="D36" s="8"/>
      <c r="E36" s="8"/>
      <c r="F36" s="8"/>
      <c r="G36" s="8"/>
      <c r="H36" s="437"/>
      <c r="I36" s="8"/>
      <c r="J36" s="8"/>
      <c r="K36" s="8"/>
      <c r="L36" s="8"/>
      <c r="M36" s="8"/>
      <c r="N36" s="8"/>
      <c r="O36" s="8"/>
      <c r="P36" s="437"/>
      <c r="Q36" s="8"/>
      <c r="R36" s="8"/>
      <c r="S36" s="8"/>
      <c r="T36" s="8"/>
      <c r="U36" s="8"/>
      <c r="V36" s="8"/>
      <c r="W36" s="8"/>
      <c r="X36" s="437"/>
      <c r="Z36" s="443"/>
      <c r="AA36" s="444"/>
      <c r="AB36" s="449"/>
      <c r="AC36" s="450"/>
      <c r="AD36" s="455"/>
      <c r="AE36" s="456"/>
      <c r="AF36" s="423"/>
      <c r="AG36" s="424"/>
      <c r="AH36" s="431"/>
      <c r="AI36" s="432"/>
      <c r="AJ36" s="433"/>
      <c r="AK36" s="436"/>
      <c r="AL36" s="53"/>
      <c r="AM36" s="63"/>
      <c r="AN36" s="63"/>
      <c r="AO36" s="63"/>
      <c r="AP36" s="63"/>
      <c r="AQ36" s="64"/>
      <c r="AR36" s="64"/>
      <c r="AS36" s="64"/>
    </row>
    <row r="37" spans="1:46" ht="11.25" customHeight="1">
      <c r="A37" s="7"/>
      <c r="B37" s="7"/>
      <c r="C37" s="7"/>
      <c r="D37" s="7"/>
      <c r="E37" s="7"/>
      <c r="F37" s="7"/>
      <c r="G37" s="7"/>
      <c r="H37" s="438"/>
      <c r="I37" s="7"/>
      <c r="J37" s="7"/>
      <c r="K37" s="7"/>
      <c r="L37" s="7"/>
      <c r="M37" s="7"/>
      <c r="N37" s="7"/>
      <c r="O37" s="7"/>
      <c r="P37" s="438"/>
      <c r="Q37" s="7"/>
      <c r="R37" s="7"/>
      <c r="S37" s="7"/>
      <c r="T37" s="7"/>
      <c r="U37" s="7"/>
      <c r="V37" s="7"/>
      <c r="W37" s="7"/>
      <c r="X37" s="438"/>
      <c r="Z37" s="439"/>
      <c r="AA37" s="440"/>
      <c r="AB37" s="445"/>
      <c r="AC37" s="446"/>
      <c r="AD37" s="451"/>
      <c r="AE37" s="452"/>
      <c r="AF37" s="419"/>
      <c r="AG37" s="420"/>
      <c r="AH37" s="425"/>
      <c r="AI37" s="426"/>
      <c r="AJ37" s="427"/>
      <c r="AK37" s="434"/>
      <c r="AL37" s="53"/>
      <c r="AM37" s="63"/>
      <c r="AN37" s="63"/>
      <c r="AO37" s="63"/>
      <c r="AP37" s="63"/>
      <c r="AQ37" s="64"/>
      <c r="AR37" s="64"/>
      <c r="AS37" s="64"/>
    </row>
    <row r="38" spans="1:46" s="48" customFormat="1" ht="17.25" customHeight="1">
      <c r="A38" s="15"/>
      <c r="B38" s="15"/>
      <c r="C38" s="15"/>
      <c r="D38" s="15"/>
      <c r="E38" s="15"/>
      <c r="F38" s="15"/>
      <c r="G38" s="15"/>
      <c r="H38" s="437"/>
      <c r="I38" s="15"/>
      <c r="J38" s="15"/>
      <c r="K38" s="15"/>
      <c r="L38" s="15"/>
      <c r="M38" s="15"/>
      <c r="N38" s="15"/>
      <c r="O38" s="15"/>
      <c r="P38" s="437">
        <f>SUM(I40:O40)</f>
        <v>0</v>
      </c>
      <c r="Q38" s="15"/>
      <c r="R38" s="15"/>
      <c r="S38" s="15"/>
      <c r="T38" s="15"/>
      <c r="U38" s="15"/>
      <c r="V38" s="15"/>
      <c r="W38" s="15"/>
      <c r="X38" s="437"/>
      <c r="Z38" s="441"/>
      <c r="AA38" s="442"/>
      <c r="AB38" s="447"/>
      <c r="AC38" s="448"/>
      <c r="AD38" s="453"/>
      <c r="AE38" s="454"/>
      <c r="AF38" s="421"/>
      <c r="AG38" s="422"/>
      <c r="AH38" s="428"/>
      <c r="AI38" s="429"/>
      <c r="AJ38" s="430"/>
      <c r="AK38" s="435"/>
      <c r="AL38" s="54"/>
      <c r="AM38" s="61"/>
      <c r="AN38" s="61"/>
      <c r="AO38" s="61"/>
      <c r="AP38" s="61"/>
      <c r="AQ38" s="62"/>
      <c r="AR38" s="62"/>
      <c r="AS38" s="62"/>
    </row>
    <row r="39" spans="1:46" ht="11.25" customHeight="1">
      <c r="A39" s="8"/>
      <c r="B39" s="8"/>
      <c r="C39" s="8"/>
      <c r="D39" s="8"/>
      <c r="E39" s="8"/>
      <c r="F39" s="8"/>
      <c r="G39" s="8"/>
      <c r="H39" s="437"/>
      <c r="I39" s="8"/>
      <c r="J39" s="8"/>
      <c r="K39" s="8"/>
      <c r="L39" s="8"/>
      <c r="M39" s="8"/>
      <c r="N39" s="8"/>
      <c r="O39" s="8"/>
      <c r="P39" s="437"/>
      <c r="Q39" s="8"/>
      <c r="R39" s="8"/>
      <c r="S39" s="8"/>
      <c r="T39" s="8"/>
      <c r="U39" s="8"/>
      <c r="V39" s="8"/>
      <c r="W39" s="8"/>
      <c r="X39" s="437"/>
      <c r="Z39" s="443"/>
      <c r="AA39" s="444"/>
      <c r="AB39" s="449"/>
      <c r="AC39" s="450"/>
      <c r="AD39" s="455"/>
      <c r="AE39" s="456"/>
      <c r="AF39" s="423"/>
      <c r="AG39" s="424"/>
      <c r="AH39" s="431"/>
      <c r="AI39" s="432"/>
      <c r="AJ39" s="433"/>
      <c r="AK39" s="436"/>
      <c r="AL39" s="53"/>
      <c r="AM39" s="63"/>
      <c r="AN39" s="63"/>
      <c r="AO39" s="63"/>
      <c r="AP39" s="63"/>
      <c r="AQ39" s="64"/>
      <c r="AR39" s="64"/>
      <c r="AS39" s="64"/>
    </row>
    <row r="40" spans="1:46" ht="11.25" customHeight="1">
      <c r="A40" s="7"/>
      <c r="B40" s="7"/>
      <c r="C40" s="7"/>
      <c r="D40" s="7"/>
      <c r="E40" s="7"/>
      <c r="F40" s="7"/>
      <c r="G40" s="7"/>
      <c r="H40" s="438"/>
      <c r="I40" s="7"/>
      <c r="J40" s="7"/>
      <c r="K40" s="7"/>
      <c r="L40" s="7"/>
      <c r="M40" s="7"/>
      <c r="N40" s="7"/>
      <c r="O40" s="7"/>
      <c r="P40" s="438"/>
      <c r="Q40" s="7"/>
      <c r="R40" s="7"/>
      <c r="S40" s="7"/>
      <c r="T40" s="7"/>
      <c r="U40" s="7"/>
      <c r="V40" s="7"/>
      <c r="W40" s="7"/>
      <c r="X40" s="438"/>
      <c r="Z40" s="439"/>
      <c r="AA40" s="440"/>
      <c r="AB40" s="445"/>
      <c r="AC40" s="446"/>
      <c r="AD40" s="451"/>
      <c r="AE40" s="452"/>
      <c r="AF40" s="467"/>
      <c r="AG40" s="420"/>
      <c r="AH40" s="425"/>
      <c r="AI40" s="426"/>
      <c r="AJ40" s="427"/>
      <c r="AK40" s="434"/>
      <c r="AL40" s="53"/>
      <c r="AM40" s="63"/>
      <c r="AN40" s="63"/>
      <c r="AO40" s="63"/>
      <c r="AP40" s="63"/>
      <c r="AQ40" s="64"/>
      <c r="AR40" s="64"/>
      <c r="AS40" s="64"/>
    </row>
    <row r="41" spans="1:46" s="48" customFormat="1" ht="17.25" customHeight="1">
      <c r="A41" s="15"/>
      <c r="B41" s="15"/>
      <c r="C41" s="15"/>
      <c r="D41" s="15"/>
      <c r="E41" s="15"/>
      <c r="F41" s="15"/>
      <c r="G41" s="15"/>
      <c r="H41" s="437"/>
      <c r="I41" s="15"/>
      <c r="J41" s="15"/>
      <c r="K41" s="15"/>
      <c r="L41" s="15"/>
      <c r="M41" s="15"/>
      <c r="N41" s="15"/>
      <c r="O41" s="15"/>
      <c r="P41" s="437">
        <f>SUM(I43:O43)</f>
        <v>0</v>
      </c>
      <c r="Q41" s="15"/>
      <c r="R41" s="15"/>
      <c r="S41" s="15"/>
      <c r="T41" s="15"/>
      <c r="U41" s="15"/>
      <c r="V41" s="15"/>
      <c r="W41" s="15"/>
      <c r="X41" s="437"/>
      <c r="Z41" s="441"/>
      <c r="AA41" s="442"/>
      <c r="AB41" s="447"/>
      <c r="AC41" s="448"/>
      <c r="AD41" s="453"/>
      <c r="AE41" s="454"/>
      <c r="AF41" s="421"/>
      <c r="AG41" s="422"/>
      <c r="AH41" s="428"/>
      <c r="AI41" s="429"/>
      <c r="AJ41" s="430"/>
      <c r="AK41" s="435"/>
      <c r="AL41" s="54"/>
      <c r="AM41" s="61"/>
      <c r="AN41" s="61"/>
      <c r="AO41" s="61"/>
      <c r="AP41" s="61"/>
      <c r="AQ41" s="62"/>
      <c r="AR41" s="62"/>
      <c r="AS41" s="62"/>
    </row>
    <row r="42" spans="1:46" ht="11.25" customHeight="1" thickBot="1">
      <c r="A42" s="8"/>
      <c r="B42" s="8"/>
      <c r="C42" s="8"/>
      <c r="D42" s="8"/>
      <c r="E42" s="8"/>
      <c r="F42" s="8"/>
      <c r="G42" s="8"/>
      <c r="H42" s="437"/>
      <c r="I42" s="8"/>
      <c r="J42" s="8"/>
      <c r="K42" s="8"/>
      <c r="L42" s="8"/>
      <c r="M42" s="8"/>
      <c r="N42" s="8"/>
      <c r="O42" s="8"/>
      <c r="P42" s="437"/>
      <c r="Q42" s="8"/>
      <c r="R42" s="8"/>
      <c r="S42" s="8"/>
      <c r="T42" s="8"/>
      <c r="U42" s="8"/>
      <c r="V42" s="8"/>
      <c r="W42" s="8"/>
      <c r="X42" s="437"/>
      <c r="Z42" s="443"/>
      <c r="AA42" s="444"/>
      <c r="AB42" s="465"/>
      <c r="AC42" s="466"/>
      <c r="AD42" s="455"/>
      <c r="AE42" s="456"/>
      <c r="AF42" s="423"/>
      <c r="AG42" s="424"/>
      <c r="AH42" s="431"/>
      <c r="AI42" s="432"/>
      <c r="AJ42" s="433"/>
      <c r="AK42" s="436"/>
      <c r="AL42" s="53"/>
      <c r="AM42" s="63"/>
      <c r="AN42" s="63"/>
      <c r="AO42" s="63"/>
      <c r="AP42" s="63"/>
      <c r="AQ42" s="64"/>
      <c r="AR42" s="64"/>
      <c r="AS42" s="64"/>
    </row>
    <row r="43" spans="1:46" ht="11.25" customHeight="1" thickTop="1">
      <c r="A43" s="7"/>
      <c r="B43" s="7"/>
      <c r="C43" s="7"/>
      <c r="D43" s="7"/>
      <c r="E43" s="7"/>
      <c r="F43" s="7"/>
      <c r="G43" s="7"/>
      <c r="H43" s="438"/>
      <c r="I43" s="7"/>
      <c r="J43" s="7"/>
      <c r="K43" s="7"/>
      <c r="L43" s="7"/>
      <c r="M43" s="7"/>
      <c r="N43" s="7"/>
      <c r="O43" s="7"/>
      <c r="P43" s="438"/>
      <c r="Q43" s="7"/>
      <c r="R43" s="7"/>
      <c r="S43" s="7"/>
      <c r="T43" s="7"/>
      <c r="U43" s="7"/>
      <c r="V43" s="7"/>
      <c r="W43" s="7"/>
      <c r="X43" s="438"/>
      <c r="Z43" s="469" t="s">
        <v>11</v>
      </c>
      <c r="AA43" s="470"/>
      <c r="AB43" s="475"/>
      <c r="AC43" s="476"/>
      <c r="AD43" s="481"/>
      <c r="AE43" s="482"/>
      <c r="AF43" s="483"/>
      <c r="AG43" s="484"/>
      <c r="AH43" s="485"/>
      <c r="AI43" s="486"/>
      <c r="AJ43" s="487"/>
      <c r="AK43" s="468"/>
      <c r="AL43" s="53"/>
      <c r="AM43" s="63"/>
      <c r="AN43" s="63"/>
      <c r="AO43" s="63"/>
      <c r="AP43" s="63"/>
      <c r="AQ43" s="64"/>
      <c r="AR43" s="64"/>
      <c r="AS43" s="64"/>
    </row>
    <row r="44" spans="1:46" s="48" customFormat="1" ht="17.25" customHeight="1">
      <c r="A44" s="15"/>
      <c r="B44" s="15"/>
      <c r="C44" s="15"/>
      <c r="D44" s="15"/>
      <c r="E44" s="15"/>
      <c r="F44" s="15"/>
      <c r="G44" s="15"/>
      <c r="H44" s="437"/>
      <c r="I44" s="15"/>
      <c r="J44" s="15"/>
      <c r="K44" s="15"/>
      <c r="L44" s="15"/>
      <c r="M44" s="15"/>
      <c r="N44" s="15"/>
      <c r="O44" s="15"/>
      <c r="P44" s="437">
        <f>SUM(I46:O46)</f>
        <v>0</v>
      </c>
      <c r="Q44" s="15"/>
      <c r="R44" s="15"/>
      <c r="S44" s="15"/>
      <c r="T44" s="15"/>
      <c r="U44" s="15"/>
      <c r="V44" s="15"/>
      <c r="W44" s="15"/>
      <c r="X44" s="437"/>
      <c r="Z44" s="471"/>
      <c r="AA44" s="472"/>
      <c r="AB44" s="477"/>
      <c r="AC44" s="478"/>
      <c r="AD44" s="453"/>
      <c r="AE44" s="454"/>
      <c r="AF44" s="421"/>
      <c r="AG44" s="422"/>
      <c r="AH44" s="428"/>
      <c r="AI44" s="429"/>
      <c r="AJ44" s="430"/>
      <c r="AK44" s="435"/>
      <c r="AL44" s="54"/>
      <c r="AM44" s="61"/>
      <c r="AN44" s="61"/>
      <c r="AO44" s="61"/>
      <c r="AP44" s="61"/>
      <c r="AQ44" s="62"/>
      <c r="AR44" s="62"/>
      <c r="AS44" s="62"/>
    </row>
    <row r="45" spans="1:46" ht="11.25" customHeight="1">
      <c r="A45" s="8"/>
      <c r="B45" s="8"/>
      <c r="C45" s="8"/>
      <c r="D45" s="8"/>
      <c r="E45" s="8"/>
      <c r="F45" s="8"/>
      <c r="G45" s="8"/>
      <c r="H45" s="437"/>
      <c r="I45" s="8"/>
      <c r="J45" s="8"/>
      <c r="K45" s="8"/>
      <c r="L45" s="8"/>
      <c r="M45" s="8"/>
      <c r="N45" s="8"/>
      <c r="O45" s="8"/>
      <c r="P45" s="437"/>
      <c r="Q45" s="8"/>
      <c r="R45" s="8"/>
      <c r="S45" s="8"/>
      <c r="T45" s="8"/>
      <c r="U45" s="8"/>
      <c r="V45" s="8"/>
      <c r="W45" s="8"/>
      <c r="X45" s="437"/>
      <c r="Z45" s="473"/>
      <c r="AA45" s="474"/>
      <c r="AB45" s="479"/>
      <c r="AC45" s="480"/>
      <c r="AD45" s="455"/>
      <c r="AE45" s="456"/>
      <c r="AF45" s="423"/>
      <c r="AG45" s="424"/>
      <c r="AH45" s="431"/>
      <c r="AI45" s="432"/>
      <c r="AJ45" s="433"/>
      <c r="AK45" s="436"/>
      <c r="AL45" s="53"/>
      <c r="AM45" s="63"/>
      <c r="AN45" s="63"/>
      <c r="AO45" s="63"/>
      <c r="AP45" s="63"/>
      <c r="AQ45" s="64"/>
      <c r="AR45" s="64"/>
      <c r="AS45" s="64"/>
    </row>
    <row r="46" spans="1:46" ht="11.25" customHeight="1">
      <c r="A46" s="7"/>
      <c r="B46" s="7"/>
      <c r="C46" s="7"/>
      <c r="D46" s="7"/>
      <c r="E46" s="7"/>
      <c r="F46" s="7"/>
      <c r="G46" s="7"/>
      <c r="H46" s="438"/>
      <c r="I46" s="7"/>
      <c r="J46" s="7"/>
      <c r="K46" s="7"/>
      <c r="L46" s="7"/>
      <c r="M46" s="7"/>
      <c r="N46" s="7"/>
      <c r="O46" s="7"/>
      <c r="P46" s="438"/>
      <c r="Q46" s="7"/>
      <c r="R46" s="7"/>
      <c r="S46" s="7"/>
      <c r="T46" s="7"/>
      <c r="U46" s="7"/>
      <c r="V46" s="7"/>
      <c r="W46" s="7"/>
      <c r="X46" s="438"/>
      <c r="Z46" s="53"/>
      <c r="AA46" s="53"/>
      <c r="AB46" s="53"/>
      <c r="AC46" s="53"/>
      <c r="AD46" s="63"/>
      <c r="AE46" s="63"/>
      <c r="AF46" s="65"/>
      <c r="AG46" s="65"/>
      <c r="AH46" s="81"/>
      <c r="AI46" s="81"/>
      <c r="AJ46" s="81"/>
      <c r="AK46" s="53"/>
      <c r="AL46" s="53"/>
      <c r="AM46" s="63"/>
      <c r="AN46" s="63"/>
      <c r="AO46" s="63"/>
      <c r="AP46" s="63"/>
      <c r="AQ46" s="64"/>
      <c r="AR46" s="64"/>
      <c r="AS46" s="64"/>
    </row>
    <row r="47" spans="1:46">
      <c r="A47" s="377"/>
      <c r="B47" s="378"/>
      <c r="C47" s="378"/>
      <c r="D47" s="378"/>
      <c r="E47" s="378"/>
      <c r="F47" s="378"/>
      <c r="G47" s="379"/>
      <c r="H47" s="55"/>
      <c r="I47" s="377"/>
      <c r="J47" s="378"/>
      <c r="K47" s="378"/>
      <c r="L47" s="378"/>
      <c r="M47" s="378"/>
      <c r="N47" s="378"/>
      <c r="O47" s="379"/>
      <c r="P47" s="55"/>
      <c r="Q47" s="377"/>
      <c r="R47" s="378"/>
      <c r="S47" s="378"/>
      <c r="T47" s="378"/>
      <c r="U47" s="378"/>
      <c r="V47" s="378"/>
      <c r="W47" s="379"/>
      <c r="X47" s="55"/>
      <c r="Z47" s="66"/>
      <c r="AA47" s="66"/>
      <c r="AB47" s="66"/>
      <c r="AC47" s="66"/>
      <c r="AD47" s="67"/>
      <c r="AE47" s="67"/>
      <c r="AF47" s="63"/>
      <c r="AG47" s="63"/>
      <c r="AH47" s="68"/>
      <c r="AI47" s="68"/>
      <c r="AJ47" s="68"/>
      <c r="AK47" s="53"/>
      <c r="AL47" s="53"/>
      <c r="AM47" s="158"/>
      <c r="AN47" s="69"/>
      <c r="AO47" s="69"/>
      <c r="AP47" s="70"/>
      <c r="AQ47" s="70"/>
      <c r="AR47" s="70"/>
      <c r="AS47" s="56"/>
    </row>
    <row r="48" spans="1:46">
      <c r="A48" s="85"/>
      <c r="B48" s="85"/>
      <c r="C48" s="85"/>
      <c r="D48" s="85"/>
      <c r="E48" s="85"/>
      <c r="F48" s="85"/>
      <c r="G48" s="88"/>
      <c r="H48" s="86"/>
      <c r="I48" s="87"/>
      <c r="J48" s="87"/>
      <c r="K48" s="87"/>
      <c r="L48" s="87"/>
      <c r="M48" s="87"/>
      <c r="N48" s="87"/>
      <c r="O48" s="88"/>
      <c r="P48" s="86"/>
      <c r="Q48" s="87"/>
      <c r="R48" s="87"/>
      <c r="S48" s="87"/>
      <c r="T48" s="87"/>
      <c r="U48" s="87"/>
      <c r="V48" s="87"/>
      <c r="W48" s="88"/>
      <c r="X48" s="86"/>
      <c r="Z48" s="66"/>
      <c r="AA48" s="66"/>
      <c r="AB48" s="66"/>
      <c r="AC48" s="66"/>
      <c r="AD48" s="67"/>
      <c r="AE48" s="67"/>
      <c r="AF48" s="63"/>
      <c r="AG48" s="63"/>
      <c r="AH48" s="68"/>
      <c r="AI48" s="68"/>
      <c r="AJ48" s="68"/>
      <c r="AK48" s="53"/>
      <c r="AL48" s="53"/>
      <c r="AM48" s="53"/>
      <c r="AN48" s="53"/>
      <c r="AO48" s="158"/>
      <c r="AP48" s="158"/>
      <c r="AQ48" s="158"/>
      <c r="AR48" s="159"/>
      <c r="AS48" s="159"/>
      <c r="AT48" s="159"/>
    </row>
    <row r="49" spans="1:37">
      <c r="A49" s="71"/>
      <c r="B49" s="71"/>
      <c r="C49" s="71"/>
      <c r="D49" s="71"/>
      <c r="E49" s="71"/>
      <c r="F49" s="71"/>
      <c r="G49" s="71"/>
      <c r="H49" s="35"/>
      <c r="I49" s="72"/>
      <c r="J49" s="72"/>
      <c r="K49" s="72"/>
      <c r="L49" s="72"/>
      <c r="M49" s="72"/>
      <c r="N49" s="72"/>
      <c r="O49" s="72"/>
      <c r="P49" s="33"/>
      <c r="Q49" s="1"/>
      <c r="R49" s="157"/>
      <c r="S49" s="161"/>
      <c r="T49" s="161"/>
      <c r="U49" s="161"/>
      <c r="V49" s="161"/>
      <c r="W49" s="161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</row>
    <row r="50" spans="1:37" ht="13.5" customHeight="1">
      <c r="A50" s="17"/>
      <c r="B50" s="328" t="s">
        <v>16</v>
      </c>
      <c r="C50" s="328"/>
      <c r="D50" s="4"/>
      <c r="E50" s="19"/>
      <c r="F50" s="18"/>
      <c r="G50" s="20"/>
      <c r="H50" s="415" t="s">
        <v>0</v>
      </c>
      <c r="I50" s="5"/>
      <c r="J50" s="328" t="s">
        <v>16</v>
      </c>
      <c r="K50" s="328"/>
      <c r="L50" s="4"/>
      <c r="M50" s="19"/>
      <c r="N50" s="18"/>
      <c r="O50" s="20"/>
      <c r="P50" s="415" t="s">
        <v>0</v>
      </c>
      <c r="Q50" s="5"/>
      <c r="R50" s="328" t="s">
        <v>16</v>
      </c>
      <c r="S50" s="328"/>
      <c r="T50" s="4"/>
      <c r="U50" s="19"/>
      <c r="V50" s="18"/>
      <c r="W50" s="20"/>
      <c r="X50" s="417" t="s">
        <v>0</v>
      </c>
      <c r="Z50" s="53"/>
      <c r="AA50" s="53"/>
      <c r="AB50" s="53"/>
      <c r="AC50" s="53"/>
      <c r="AD50" s="63"/>
      <c r="AE50" s="63"/>
      <c r="AF50" s="63"/>
      <c r="AG50" s="63"/>
      <c r="AH50" s="64"/>
      <c r="AI50" s="64"/>
      <c r="AJ50" s="64"/>
      <c r="AK50" s="53"/>
    </row>
    <row r="51" spans="1:37">
      <c r="A51" s="57" t="s">
        <v>19</v>
      </c>
      <c r="B51" s="58" t="s">
        <v>20</v>
      </c>
      <c r="C51" s="58" t="s">
        <v>21</v>
      </c>
      <c r="D51" s="59" t="s">
        <v>2</v>
      </c>
      <c r="E51" s="58" t="s">
        <v>3</v>
      </c>
      <c r="F51" s="42" t="s">
        <v>4</v>
      </c>
      <c r="G51" s="59" t="s">
        <v>5</v>
      </c>
      <c r="H51" s="463"/>
      <c r="I51" s="40" t="s">
        <v>19</v>
      </c>
      <c r="J51" s="41" t="s">
        <v>20</v>
      </c>
      <c r="K51" s="41" t="s">
        <v>21</v>
      </c>
      <c r="L51" s="41" t="s">
        <v>2</v>
      </c>
      <c r="M51" s="41" t="s">
        <v>3</v>
      </c>
      <c r="N51" s="41" t="s">
        <v>4</v>
      </c>
      <c r="O51" s="42" t="s">
        <v>5</v>
      </c>
      <c r="P51" s="463"/>
      <c r="Q51" s="40" t="s">
        <v>19</v>
      </c>
      <c r="R51" s="41" t="s">
        <v>20</v>
      </c>
      <c r="S51" s="41" t="s">
        <v>21</v>
      </c>
      <c r="T51" s="41" t="s">
        <v>2</v>
      </c>
      <c r="U51" s="41" t="s">
        <v>3</v>
      </c>
      <c r="V51" s="41" t="s">
        <v>4</v>
      </c>
      <c r="W51" s="43" t="s">
        <v>5</v>
      </c>
      <c r="X51" s="464"/>
      <c r="Z51" s="53"/>
      <c r="AA51" s="54"/>
      <c r="AB51" s="54"/>
      <c r="AC51" s="54"/>
      <c r="AD51" s="61"/>
      <c r="AE51" s="61"/>
      <c r="AF51" s="61"/>
      <c r="AG51" s="61"/>
      <c r="AH51" s="64"/>
      <c r="AI51" s="64"/>
      <c r="AJ51" s="64"/>
      <c r="AK51" s="53"/>
    </row>
    <row r="52" spans="1:37" s="48" customFormat="1" ht="17.25" customHeight="1">
      <c r="A52" s="15"/>
      <c r="B52" s="16"/>
      <c r="C52" s="16"/>
      <c r="D52" s="16"/>
      <c r="E52" s="16"/>
      <c r="F52" s="16"/>
      <c r="G52" s="16"/>
      <c r="H52" s="437"/>
      <c r="I52" s="15"/>
      <c r="J52" s="16"/>
      <c r="K52" s="16"/>
      <c r="L52" s="16"/>
      <c r="M52" s="16"/>
      <c r="N52" s="16"/>
      <c r="O52" s="16"/>
      <c r="P52" s="437"/>
      <c r="Q52" s="15"/>
      <c r="R52" s="16"/>
      <c r="S52" s="16"/>
      <c r="T52" s="16"/>
      <c r="U52" s="16"/>
      <c r="V52" s="16"/>
      <c r="W52" s="16"/>
      <c r="X52" s="437">
        <f>SUM(Q54:W54)</f>
        <v>0</v>
      </c>
      <c r="Z52" s="54"/>
      <c r="AA52" s="53"/>
      <c r="AB52" s="53"/>
      <c r="AC52" s="53"/>
      <c r="AD52" s="63"/>
      <c r="AE52" s="63"/>
      <c r="AF52" s="63"/>
      <c r="AG52" s="63"/>
      <c r="AH52" s="62"/>
      <c r="AI52" s="62"/>
      <c r="AJ52" s="62"/>
      <c r="AK52" s="54"/>
    </row>
    <row r="53" spans="1:37" ht="11.25" customHeight="1">
      <c r="A53" s="8"/>
      <c r="B53" s="8"/>
      <c r="C53" s="8"/>
      <c r="D53" s="8"/>
      <c r="E53" s="8"/>
      <c r="F53" s="8"/>
      <c r="G53" s="8"/>
      <c r="H53" s="437"/>
      <c r="I53" s="8"/>
      <c r="J53" s="8"/>
      <c r="K53" s="8"/>
      <c r="L53" s="8"/>
      <c r="M53" s="8"/>
      <c r="N53" s="8"/>
      <c r="O53" s="8"/>
      <c r="P53" s="437"/>
      <c r="Q53" s="8"/>
      <c r="R53" s="8"/>
      <c r="S53" s="8"/>
      <c r="T53" s="8"/>
      <c r="U53" s="8"/>
      <c r="V53" s="8"/>
      <c r="W53" s="8"/>
      <c r="X53" s="437"/>
      <c r="Z53" s="53"/>
      <c r="AA53" s="53"/>
      <c r="AB53" s="53"/>
      <c r="AC53" s="53"/>
      <c r="AD53" s="63"/>
      <c r="AE53" s="63"/>
      <c r="AF53" s="63"/>
      <c r="AG53" s="63"/>
      <c r="AH53" s="64"/>
      <c r="AI53" s="64"/>
      <c r="AJ53" s="64"/>
      <c r="AK53" s="53"/>
    </row>
    <row r="54" spans="1:37" ht="11.25" customHeight="1">
      <c r="A54" s="7"/>
      <c r="B54" s="7"/>
      <c r="C54" s="7"/>
      <c r="D54" s="7"/>
      <c r="E54" s="7"/>
      <c r="F54" s="7"/>
      <c r="G54" s="7"/>
      <c r="H54" s="438"/>
      <c r="I54" s="7"/>
      <c r="J54" s="7"/>
      <c r="K54" s="7"/>
      <c r="L54" s="7"/>
      <c r="M54" s="7"/>
      <c r="N54" s="7"/>
      <c r="O54" s="7"/>
      <c r="P54" s="438"/>
      <c r="Q54" s="7"/>
      <c r="R54" s="7"/>
      <c r="S54" s="7"/>
      <c r="T54" s="7"/>
      <c r="U54" s="7"/>
      <c r="V54" s="7"/>
      <c r="W54" s="7"/>
      <c r="X54" s="438"/>
      <c r="Z54" s="53"/>
      <c r="AA54" s="54"/>
      <c r="AB54" s="54"/>
      <c r="AC54" s="54"/>
      <c r="AD54" s="61"/>
      <c r="AE54" s="61"/>
      <c r="AF54" s="61"/>
      <c r="AG54" s="61"/>
      <c r="AH54" s="64"/>
      <c r="AI54" s="64"/>
      <c r="AJ54" s="64"/>
      <c r="AK54" s="53"/>
    </row>
    <row r="55" spans="1:37" s="48" customFormat="1" ht="17.25" customHeight="1">
      <c r="A55" s="15"/>
      <c r="B55" s="15"/>
      <c r="C55" s="15"/>
      <c r="D55" s="15"/>
      <c r="E55" s="15"/>
      <c r="F55" s="15"/>
      <c r="G55" s="15"/>
      <c r="H55" s="437"/>
      <c r="I55" s="15"/>
      <c r="J55" s="15"/>
      <c r="K55" s="15"/>
      <c r="L55" s="15"/>
      <c r="M55" s="15"/>
      <c r="N55" s="15"/>
      <c r="O55" s="15"/>
      <c r="P55" s="437"/>
      <c r="Q55" s="15"/>
      <c r="R55" s="15"/>
      <c r="S55" s="15"/>
      <c r="T55" s="15"/>
      <c r="U55" s="15"/>
      <c r="V55" s="15"/>
      <c r="W55" s="15"/>
      <c r="X55" s="437">
        <f>SUM(Q57:W57)</f>
        <v>0</v>
      </c>
      <c r="Z55" s="54"/>
      <c r="AA55" s="53"/>
      <c r="AB55" s="53"/>
      <c r="AC55" s="53"/>
      <c r="AD55" s="63"/>
      <c r="AE55" s="63"/>
      <c r="AF55" s="63"/>
      <c r="AG55" s="63"/>
      <c r="AH55" s="62"/>
      <c r="AI55" s="62"/>
      <c r="AJ55" s="62"/>
      <c r="AK55" s="80"/>
    </row>
    <row r="56" spans="1:37" ht="11.25" customHeight="1">
      <c r="A56" s="8"/>
      <c r="B56" s="8"/>
      <c r="C56" s="8"/>
      <c r="D56" s="8"/>
      <c r="E56" s="8"/>
      <c r="F56" s="8"/>
      <c r="G56" s="8"/>
      <c r="H56" s="437"/>
      <c r="I56" s="8"/>
      <c r="J56" s="8"/>
      <c r="K56" s="8"/>
      <c r="L56" s="8"/>
      <c r="M56" s="8"/>
      <c r="N56" s="8"/>
      <c r="O56" s="8"/>
      <c r="P56" s="437"/>
      <c r="Q56" s="8"/>
      <c r="R56" s="8"/>
      <c r="S56" s="8"/>
      <c r="T56" s="8"/>
      <c r="U56" s="8"/>
      <c r="V56" s="8"/>
      <c r="W56" s="8"/>
      <c r="X56" s="437"/>
      <c r="Z56" s="53"/>
      <c r="AA56" s="53"/>
      <c r="AB56" s="53"/>
      <c r="AC56" s="53"/>
      <c r="AD56" s="63"/>
      <c r="AE56" s="63"/>
      <c r="AF56" s="63"/>
      <c r="AG56" s="63"/>
      <c r="AH56" s="64"/>
      <c r="AI56" s="64"/>
      <c r="AJ56" s="64"/>
      <c r="AK56" s="53"/>
    </row>
    <row r="57" spans="1:37" ht="11.25" customHeight="1">
      <c r="A57" s="7"/>
      <c r="B57" s="7"/>
      <c r="C57" s="7"/>
      <c r="D57" s="7"/>
      <c r="E57" s="7"/>
      <c r="F57" s="7"/>
      <c r="G57" s="7"/>
      <c r="H57" s="438"/>
      <c r="I57" s="7"/>
      <c r="J57" s="7"/>
      <c r="K57" s="7"/>
      <c r="L57" s="7"/>
      <c r="M57" s="7"/>
      <c r="N57" s="7"/>
      <c r="O57" s="7"/>
      <c r="P57" s="438"/>
      <c r="Q57" s="7"/>
      <c r="R57" s="7"/>
      <c r="S57" s="7"/>
      <c r="T57" s="7"/>
      <c r="U57" s="7"/>
      <c r="V57" s="7"/>
      <c r="W57" s="7"/>
      <c r="X57" s="438"/>
      <c r="Z57" s="53"/>
      <c r="AA57" s="54"/>
      <c r="AB57" s="54"/>
      <c r="AC57" s="54"/>
      <c r="AD57" s="61"/>
      <c r="AE57" s="61"/>
      <c r="AF57" s="61"/>
      <c r="AG57" s="61"/>
      <c r="AH57" s="64"/>
      <c r="AI57" s="64"/>
      <c r="AJ57" s="64"/>
      <c r="AK57" s="53"/>
    </row>
    <row r="58" spans="1:37" s="48" customFormat="1" ht="17.25" customHeight="1">
      <c r="A58" s="15"/>
      <c r="B58" s="15"/>
      <c r="C58" s="15"/>
      <c r="D58" s="15"/>
      <c r="E58" s="15"/>
      <c r="F58" s="15"/>
      <c r="G58" s="15"/>
      <c r="H58" s="437"/>
      <c r="I58" s="15"/>
      <c r="J58" s="15"/>
      <c r="K58" s="15"/>
      <c r="L58" s="15"/>
      <c r="M58" s="15"/>
      <c r="N58" s="15"/>
      <c r="O58" s="15"/>
      <c r="P58" s="437"/>
      <c r="Q58" s="15"/>
      <c r="R58" s="15"/>
      <c r="S58" s="15"/>
      <c r="T58" s="15"/>
      <c r="U58" s="15"/>
      <c r="V58" s="15"/>
      <c r="W58" s="15"/>
      <c r="X58" s="437">
        <f>SUM(Q60:W60)</f>
        <v>0</v>
      </c>
      <c r="Z58" s="54"/>
      <c r="AA58" s="53"/>
      <c r="AB58" s="53"/>
      <c r="AC58" s="53"/>
      <c r="AD58" s="63"/>
      <c r="AE58" s="63"/>
      <c r="AF58" s="63"/>
      <c r="AG58" s="63"/>
      <c r="AH58" s="62"/>
      <c r="AI58" s="62"/>
      <c r="AJ58" s="62"/>
      <c r="AK58" s="54"/>
    </row>
    <row r="59" spans="1:37" ht="11.25" customHeight="1">
      <c r="A59" s="8"/>
      <c r="B59" s="8"/>
      <c r="C59" s="8"/>
      <c r="D59" s="8"/>
      <c r="E59" s="8"/>
      <c r="F59" s="8"/>
      <c r="G59" s="8"/>
      <c r="H59" s="437"/>
      <c r="I59" s="8"/>
      <c r="J59" s="8"/>
      <c r="K59" s="8"/>
      <c r="L59" s="8"/>
      <c r="M59" s="8"/>
      <c r="N59" s="8"/>
      <c r="O59" s="8"/>
      <c r="P59" s="437"/>
      <c r="Q59" s="8"/>
      <c r="R59" s="8"/>
      <c r="S59" s="8"/>
      <c r="T59" s="8"/>
      <c r="U59" s="8"/>
      <c r="V59" s="8"/>
      <c r="W59" s="8"/>
      <c r="X59" s="437"/>
      <c r="Z59" s="53"/>
      <c r="AA59" s="53"/>
      <c r="AB59" s="53"/>
      <c r="AC59" s="53"/>
      <c r="AD59" s="63"/>
      <c r="AE59" s="63"/>
      <c r="AF59" s="63"/>
      <c r="AG59" s="63"/>
      <c r="AH59" s="64"/>
      <c r="AI59" s="64"/>
      <c r="AJ59" s="64"/>
      <c r="AK59" s="53"/>
    </row>
    <row r="60" spans="1:37" ht="11.25" customHeight="1">
      <c r="A60" s="7"/>
      <c r="B60" s="7"/>
      <c r="C60" s="7"/>
      <c r="D60" s="7"/>
      <c r="E60" s="7"/>
      <c r="F60" s="7"/>
      <c r="G60" s="7"/>
      <c r="H60" s="438"/>
      <c r="I60" s="7"/>
      <c r="J60" s="7"/>
      <c r="K60" s="7"/>
      <c r="L60" s="7"/>
      <c r="M60" s="7"/>
      <c r="N60" s="7"/>
      <c r="O60" s="7"/>
      <c r="P60" s="438"/>
      <c r="Q60" s="7"/>
      <c r="R60" s="7"/>
      <c r="S60" s="7"/>
      <c r="T60" s="7"/>
      <c r="U60" s="7"/>
      <c r="V60" s="7"/>
      <c r="W60" s="7"/>
      <c r="X60" s="438"/>
      <c r="Z60" s="53"/>
      <c r="AA60" s="54"/>
      <c r="AB60" s="54"/>
      <c r="AC60" s="54"/>
      <c r="AD60" s="61"/>
      <c r="AE60" s="61"/>
      <c r="AF60" s="61"/>
      <c r="AG60" s="61"/>
      <c r="AH60" s="64"/>
      <c r="AI60" s="64"/>
      <c r="AJ60" s="64"/>
      <c r="AK60" s="53"/>
    </row>
    <row r="61" spans="1:37" s="48" customFormat="1" ht="17.25" customHeight="1">
      <c r="A61" s="15"/>
      <c r="B61" s="15"/>
      <c r="C61" s="15"/>
      <c r="D61" s="15"/>
      <c r="E61" s="15"/>
      <c r="F61" s="15"/>
      <c r="G61" s="15"/>
      <c r="H61" s="437"/>
      <c r="I61" s="15"/>
      <c r="J61" s="15"/>
      <c r="K61" s="15"/>
      <c r="L61" s="15"/>
      <c r="M61" s="15"/>
      <c r="N61" s="15"/>
      <c r="O61" s="15"/>
      <c r="P61" s="437"/>
      <c r="Q61" s="15"/>
      <c r="R61" s="15"/>
      <c r="S61" s="15"/>
      <c r="T61" s="15"/>
      <c r="U61" s="15"/>
      <c r="V61" s="15"/>
      <c r="W61" s="15"/>
      <c r="X61" s="437">
        <f>SUM(Q63:W63)</f>
        <v>0</v>
      </c>
      <c r="Z61" s="54"/>
      <c r="AA61" s="53"/>
      <c r="AB61" s="53"/>
      <c r="AC61" s="53"/>
      <c r="AD61" s="63"/>
      <c r="AE61" s="63"/>
      <c r="AF61" s="63"/>
      <c r="AG61" s="63"/>
      <c r="AH61" s="62"/>
      <c r="AI61" s="62"/>
      <c r="AJ61" s="62"/>
      <c r="AK61" s="54"/>
    </row>
    <row r="62" spans="1:37" ht="11.25" customHeight="1">
      <c r="A62" s="8"/>
      <c r="B62" s="8"/>
      <c r="C62" s="8"/>
      <c r="D62" s="8"/>
      <c r="E62" s="8"/>
      <c r="F62" s="8"/>
      <c r="G62" s="8"/>
      <c r="H62" s="437"/>
      <c r="I62" s="8"/>
      <c r="J62" s="8"/>
      <c r="K62" s="8"/>
      <c r="L62" s="8"/>
      <c r="M62" s="8"/>
      <c r="N62" s="8"/>
      <c r="O62" s="8"/>
      <c r="P62" s="437"/>
      <c r="Q62" s="8"/>
      <c r="R62" s="8"/>
      <c r="S62" s="8"/>
      <c r="T62" s="8"/>
      <c r="U62" s="8"/>
      <c r="V62" s="8"/>
      <c r="W62" s="8"/>
      <c r="X62" s="437"/>
      <c r="Z62" s="53"/>
      <c r="AA62" s="53"/>
      <c r="AB62" s="53"/>
      <c r="AC62" s="53"/>
      <c r="AD62" s="63"/>
      <c r="AE62" s="63"/>
      <c r="AF62" s="63"/>
      <c r="AG62" s="63"/>
      <c r="AH62" s="64"/>
      <c r="AI62" s="64"/>
      <c r="AJ62" s="64"/>
      <c r="AK62" s="53"/>
    </row>
    <row r="63" spans="1:37" ht="11.25" customHeight="1">
      <c r="A63" s="7"/>
      <c r="B63" s="7"/>
      <c r="C63" s="7"/>
      <c r="D63" s="7"/>
      <c r="E63" s="7"/>
      <c r="F63" s="7"/>
      <c r="G63" s="7"/>
      <c r="H63" s="438"/>
      <c r="I63" s="7"/>
      <c r="J63" s="7"/>
      <c r="K63" s="7"/>
      <c r="L63" s="7"/>
      <c r="M63" s="7"/>
      <c r="N63" s="7"/>
      <c r="O63" s="7"/>
      <c r="P63" s="438"/>
      <c r="Q63" s="7"/>
      <c r="R63" s="7"/>
      <c r="S63" s="7"/>
      <c r="T63" s="7"/>
      <c r="U63" s="7"/>
      <c r="V63" s="7"/>
      <c r="W63" s="7"/>
      <c r="X63" s="438"/>
      <c r="Z63" s="53"/>
      <c r="AA63" s="54"/>
      <c r="AB63" s="54"/>
      <c r="AC63" s="54"/>
      <c r="AD63" s="61"/>
      <c r="AE63" s="61"/>
      <c r="AF63" s="61"/>
      <c r="AG63" s="61"/>
      <c r="AH63" s="64"/>
      <c r="AI63" s="64"/>
      <c r="AJ63" s="64"/>
      <c r="AK63" s="53"/>
    </row>
    <row r="64" spans="1:37" s="48" customFormat="1" ht="17.25" customHeight="1">
      <c r="A64" s="15"/>
      <c r="B64" s="15"/>
      <c r="C64" s="15"/>
      <c r="D64" s="15"/>
      <c r="E64" s="15"/>
      <c r="F64" s="15"/>
      <c r="G64" s="15"/>
      <c r="H64" s="437"/>
      <c r="I64" s="15"/>
      <c r="J64" s="15"/>
      <c r="K64" s="15"/>
      <c r="L64" s="15"/>
      <c r="M64" s="15"/>
      <c r="N64" s="15"/>
      <c r="O64" s="15"/>
      <c r="P64" s="437"/>
      <c r="Q64" s="15"/>
      <c r="R64" s="15"/>
      <c r="S64" s="15"/>
      <c r="T64" s="15"/>
      <c r="U64" s="15"/>
      <c r="V64" s="15"/>
      <c r="W64" s="15"/>
      <c r="X64" s="437">
        <f>SUM(Q66:W66)</f>
        <v>0</v>
      </c>
      <c r="Z64" s="54"/>
      <c r="AA64" s="53"/>
      <c r="AB64" s="53"/>
      <c r="AC64" s="53"/>
      <c r="AD64" s="63"/>
      <c r="AE64" s="63"/>
      <c r="AF64" s="63"/>
      <c r="AG64" s="63"/>
      <c r="AH64" s="62"/>
      <c r="AI64" s="62"/>
      <c r="AJ64" s="62"/>
      <c r="AK64" s="54"/>
    </row>
    <row r="65" spans="1:46" ht="11.25" customHeight="1">
      <c r="A65" s="8"/>
      <c r="B65" s="8"/>
      <c r="C65" s="8"/>
      <c r="D65" s="8"/>
      <c r="E65" s="8"/>
      <c r="F65" s="8"/>
      <c r="G65" s="8"/>
      <c r="H65" s="437"/>
      <c r="I65" s="8"/>
      <c r="J65" s="8"/>
      <c r="K65" s="8"/>
      <c r="L65" s="8"/>
      <c r="M65" s="8"/>
      <c r="N65" s="8"/>
      <c r="O65" s="8"/>
      <c r="P65" s="437"/>
      <c r="Q65" s="8"/>
      <c r="R65" s="8"/>
      <c r="S65" s="8"/>
      <c r="T65" s="8"/>
      <c r="U65" s="8"/>
      <c r="V65" s="8"/>
      <c r="W65" s="8"/>
      <c r="X65" s="437"/>
      <c r="Z65" s="53"/>
      <c r="AA65" s="53"/>
      <c r="AB65" s="53"/>
      <c r="AC65" s="53"/>
      <c r="AD65" s="63"/>
      <c r="AE65" s="63"/>
      <c r="AF65" s="63"/>
      <c r="AG65" s="63"/>
      <c r="AH65" s="64"/>
      <c r="AI65" s="64"/>
      <c r="AJ65" s="64"/>
      <c r="AK65" s="53"/>
    </row>
    <row r="66" spans="1:46" ht="11.25" customHeight="1">
      <c r="A66" s="7"/>
      <c r="B66" s="7"/>
      <c r="C66" s="7"/>
      <c r="D66" s="7"/>
      <c r="E66" s="7"/>
      <c r="F66" s="7"/>
      <c r="G66" s="7"/>
      <c r="H66" s="438"/>
      <c r="I66" s="7"/>
      <c r="J66" s="7"/>
      <c r="K66" s="7"/>
      <c r="L66" s="7"/>
      <c r="M66" s="7"/>
      <c r="N66" s="7"/>
      <c r="O66" s="7"/>
      <c r="P66" s="438"/>
      <c r="Q66" s="7"/>
      <c r="R66" s="7"/>
      <c r="S66" s="7"/>
      <c r="T66" s="7"/>
      <c r="U66" s="7"/>
      <c r="V66" s="7"/>
      <c r="W66" s="7"/>
      <c r="X66" s="438"/>
      <c r="Z66" s="53"/>
      <c r="AA66" s="66"/>
      <c r="AB66" s="66"/>
      <c r="AC66" s="66"/>
      <c r="AD66" s="67"/>
      <c r="AE66" s="67"/>
      <c r="AF66" s="63"/>
      <c r="AG66" s="63"/>
      <c r="AH66" s="64"/>
      <c r="AI66" s="64"/>
      <c r="AJ66" s="64"/>
      <c r="AK66" s="53"/>
    </row>
    <row r="67" spans="1:46" s="48" customFormat="1" ht="17.25" customHeight="1">
      <c r="A67" s="15"/>
      <c r="B67" s="15"/>
      <c r="C67" s="15"/>
      <c r="D67" s="15"/>
      <c r="E67" s="15"/>
      <c r="F67" s="15"/>
      <c r="G67" s="15"/>
      <c r="H67" s="437"/>
      <c r="I67" s="15"/>
      <c r="J67" s="15"/>
      <c r="K67" s="15"/>
      <c r="L67" s="15"/>
      <c r="M67" s="15"/>
      <c r="N67" s="15"/>
      <c r="O67" s="15"/>
      <c r="P67" s="437"/>
      <c r="Q67" s="15"/>
      <c r="R67" s="15"/>
      <c r="S67" s="15"/>
      <c r="T67" s="15"/>
      <c r="U67" s="15"/>
      <c r="V67" s="15"/>
      <c r="W67" s="15"/>
      <c r="X67" s="437">
        <f>SUM(Q69:W69)</f>
        <v>0</v>
      </c>
      <c r="Y67" s="29"/>
      <c r="Z67" s="53"/>
      <c r="AA67" s="66"/>
      <c r="AB67" s="66"/>
      <c r="AC67" s="66"/>
      <c r="AD67" s="67"/>
      <c r="AE67" s="67"/>
      <c r="AF67" s="67"/>
      <c r="AG67" s="67"/>
      <c r="AH67" s="68"/>
      <c r="AI67" s="68"/>
      <c r="AJ67" s="68"/>
      <c r="AK67" s="53"/>
    </row>
    <row r="68" spans="1:46" ht="11.25" customHeight="1">
      <c r="A68" s="8"/>
      <c r="B68" s="8"/>
      <c r="C68" s="8"/>
      <c r="D68" s="8"/>
      <c r="E68" s="8"/>
      <c r="F68" s="8"/>
      <c r="G68" s="8"/>
      <c r="H68" s="437"/>
      <c r="I68" s="8"/>
      <c r="J68" s="8"/>
      <c r="K68" s="8"/>
      <c r="L68" s="8"/>
      <c r="M68" s="8"/>
      <c r="N68" s="8"/>
      <c r="O68" s="8"/>
      <c r="P68" s="437"/>
      <c r="Q68" s="8"/>
      <c r="R68" s="8"/>
      <c r="S68" s="8"/>
      <c r="T68" s="8"/>
      <c r="U68" s="8"/>
      <c r="V68" s="8"/>
      <c r="W68" s="8"/>
      <c r="X68" s="437"/>
      <c r="Z68" s="66"/>
      <c r="AA68" s="56"/>
      <c r="AB68" s="56"/>
      <c r="AC68" s="56"/>
      <c r="AD68" s="56"/>
      <c r="AE68" s="56"/>
      <c r="AF68" s="56"/>
      <c r="AG68" s="56"/>
      <c r="AH68" s="78"/>
      <c r="AI68" s="78"/>
      <c r="AJ68" s="78"/>
      <c r="AK68" s="53"/>
    </row>
    <row r="69" spans="1:46" ht="11.25" customHeight="1">
      <c r="A69" s="7"/>
      <c r="B69" s="7"/>
      <c r="C69" s="7"/>
      <c r="D69" s="7"/>
      <c r="E69" s="7"/>
      <c r="F69" s="7"/>
      <c r="G69" s="7"/>
      <c r="H69" s="438"/>
      <c r="I69" s="7"/>
      <c r="J69" s="7"/>
      <c r="K69" s="7"/>
      <c r="L69" s="7"/>
      <c r="M69" s="7"/>
      <c r="N69" s="7"/>
      <c r="O69" s="7"/>
      <c r="P69" s="438"/>
      <c r="Q69" s="7"/>
      <c r="R69" s="7"/>
      <c r="S69" s="7"/>
      <c r="T69" s="7"/>
      <c r="U69" s="7"/>
      <c r="V69" s="7"/>
      <c r="W69" s="7"/>
      <c r="X69" s="438"/>
      <c r="Z69" s="56"/>
      <c r="AH69" s="56"/>
      <c r="AI69" s="56"/>
      <c r="AJ69" s="56"/>
      <c r="AK69" s="56"/>
    </row>
    <row r="70" spans="1:46" ht="13.5" customHeight="1">
      <c r="A70" s="377"/>
      <c r="B70" s="378"/>
      <c r="C70" s="378"/>
      <c r="D70" s="378"/>
      <c r="E70" s="378"/>
      <c r="F70" s="378"/>
      <c r="G70" s="379"/>
      <c r="H70" s="55"/>
      <c r="I70" s="377"/>
      <c r="J70" s="378"/>
      <c r="K70" s="378"/>
      <c r="L70" s="378"/>
      <c r="M70" s="378"/>
      <c r="N70" s="378"/>
      <c r="O70" s="379"/>
      <c r="P70" s="55"/>
      <c r="Q70" s="377"/>
      <c r="R70" s="378"/>
      <c r="S70" s="378"/>
      <c r="T70" s="378"/>
      <c r="U70" s="378"/>
      <c r="V70" s="378"/>
      <c r="W70" s="379"/>
      <c r="X70" s="55">
        <f>SUM(X52:X69)</f>
        <v>0</v>
      </c>
    </row>
    <row r="71" spans="1:46">
      <c r="A71" s="85"/>
      <c r="B71" s="85"/>
      <c r="C71" s="85"/>
      <c r="D71" s="85"/>
      <c r="E71" s="85"/>
      <c r="F71" s="85"/>
      <c r="G71" s="88"/>
      <c r="H71" s="86"/>
      <c r="I71" s="87"/>
      <c r="J71" s="87"/>
      <c r="K71" s="87"/>
      <c r="L71" s="87"/>
      <c r="M71" s="87"/>
      <c r="N71" s="87"/>
      <c r="O71" s="88"/>
      <c r="P71" s="86"/>
      <c r="Q71" s="87"/>
      <c r="R71" s="87"/>
      <c r="S71" s="87"/>
      <c r="T71" s="87"/>
      <c r="U71" s="87"/>
      <c r="V71" s="87"/>
      <c r="W71" s="88"/>
      <c r="X71" s="86"/>
      <c r="AL71" s="53"/>
      <c r="AM71" s="53"/>
      <c r="AN71" s="53"/>
      <c r="AO71" s="158"/>
      <c r="AP71" s="158"/>
      <c r="AQ71" s="158"/>
      <c r="AR71" s="159"/>
      <c r="AS71" s="159"/>
      <c r="AT71" s="159"/>
    </row>
    <row r="72" spans="1:46" ht="13.5" customHeight="1">
      <c r="A72" s="71"/>
      <c r="B72" s="71"/>
      <c r="C72" s="71"/>
      <c r="D72" s="71"/>
      <c r="E72" s="71"/>
      <c r="F72" s="71"/>
      <c r="G72" s="71"/>
      <c r="H72" s="35"/>
      <c r="I72" s="33"/>
      <c r="J72" s="33"/>
      <c r="K72" s="33"/>
      <c r="L72" s="33"/>
      <c r="M72" s="33"/>
      <c r="N72" s="33"/>
      <c r="O72" s="33"/>
      <c r="P72" s="33"/>
      <c r="Q72" s="1"/>
      <c r="R72" s="157"/>
      <c r="S72" s="157"/>
      <c r="T72" s="157"/>
      <c r="U72" s="157"/>
      <c r="V72" s="157"/>
      <c r="W72" s="157"/>
      <c r="AL72" s="53"/>
      <c r="AM72" s="158"/>
    </row>
    <row r="73" spans="1:46" ht="13.5" customHeight="1">
      <c r="A73" s="17"/>
      <c r="B73" s="328" t="s">
        <v>16</v>
      </c>
      <c r="C73" s="328"/>
      <c r="D73" s="4"/>
      <c r="E73" s="19"/>
      <c r="F73" s="18"/>
      <c r="G73" s="20"/>
      <c r="H73" s="415" t="s">
        <v>0</v>
      </c>
      <c r="I73" s="5"/>
      <c r="J73" s="328" t="s">
        <v>16</v>
      </c>
      <c r="K73" s="328"/>
      <c r="L73" s="4"/>
      <c r="M73" s="19"/>
      <c r="N73" s="18"/>
      <c r="O73" s="20"/>
      <c r="P73" s="415" t="s">
        <v>0</v>
      </c>
      <c r="Q73" s="5"/>
      <c r="R73" s="328" t="s">
        <v>16</v>
      </c>
      <c r="S73" s="328"/>
      <c r="T73" s="4"/>
      <c r="U73" s="19"/>
      <c r="V73" s="18"/>
      <c r="W73" s="20"/>
      <c r="X73" s="417" t="s">
        <v>0</v>
      </c>
      <c r="AL73" s="35"/>
      <c r="AM73" s="51"/>
    </row>
    <row r="74" spans="1:46">
      <c r="A74" s="57" t="s">
        <v>19</v>
      </c>
      <c r="B74" s="58" t="s">
        <v>20</v>
      </c>
      <c r="C74" s="58" t="s">
        <v>21</v>
      </c>
      <c r="D74" s="59" t="s">
        <v>2</v>
      </c>
      <c r="E74" s="58" t="s">
        <v>3</v>
      </c>
      <c r="F74" s="42" t="s">
        <v>4</v>
      </c>
      <c r="G74" s="59" t="s">
        <v>5</v>
      </c>
      <c r="H74" s="463"/>
      <c r="I74" s="40" t="s">
        <v>19</v>
      </c>
      <c r="J74" s="41" t="s">
        <v>20</v>
      </c>
      <c r="K74" s="41" t="s">
        <v>21</v>
      </c>
      <c r="L74" s="41" t="s">
        <v>2</v>
      </c>
      <c r="M74" s="41" t="s">
        <v>3</v>
      </c>
      <c r="N74" s="41" t="s">
        <v>4</v>
      </c>
      <c r="O74" s="42" t="s">
        <v>5</v>
      </c>
      <c r="P74" s="463"/>
      <c r="Q74" s="40" t="s">
        <v>19</v>
      </c>
      <c r="R74" s="41" t="s">
        <v>20</v>
      </c>
      <c r="S74" s="41" t="s">
        <v>21</v>
      </c>
      <c r="T74" s="41" t="s">
        <v>2</v>
      </c>
      <c r="U74" s="41" t="s">
        <v>3</v>
      </c>
      <c r="V74" s="41" t="s">
        <v>4</v>
      </c>
      <c r="W74" s="43" t="s">
        <v>5</v>
      </c>
      <c r="X74" s="464"/>
      <c r="AN74" s="47"/>
    </row>
    <row r="75" spans="1:46" s="48" customFormat="1" ht="17.25" customHeight="1">
      <c r="A75" s="15"/>
      <c r="B75" s="16"/>
      <c r="C75" s="16"/>
      <c r="D75" s="16"/>
      <c r="E75" s="16"/>
      <c r="F75" s="16"/>
      <c r="G75" s="16"/>
      <c r="H75" s="437"/>
      <c r="I75" s="15"/>
      <c r="J75" s="16"/>
      <c r="K75" s="16"/>
      <c r="L75" s="16"/>
      <c r="M75" s="16"/>
      <c r="N75" s="16"/>
      <c r="O75" s="16"/>
      <c r="P75" s="437"/>
      <c r="Q75" s="15"/>
      <c r="R75" s="16"/>
      <c r="S75" s="16"/>
      <c r="T75" s="16"/>
      <c r="U75" s="16"/>
      <c r="V75" s="16"/>
      <c r="W75" s="16"/>
      <c r="X75" s="437">
        <f>Q77+R77+S77+T77+U77+V77+W77</f>
        <v>0</v>
      </c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N75" s="49"/>
    </row>
    <row r="76" spans="1:46" ht="11.25" customHeight="1">
      <c r="A76" s="8"/>
      <c r="B76" s="8"/>
      <c r="C76" s="8"/>
      <c r="D76" s="8"/>
      <c r="E76" s="8"/>
      <c r="F76" s="8"/>
      <c r="G76" s="8"/>
      <c r="H76" s="437"/>
      <c r="I76" s="8"/>
      <c r="J76" s="8"/>
      <c r="K76" s="8"/>
      <c r="L76" s="8"/>
      <c r="M76" s="8"/>
      <c r="N76" s="8"/>
      <c r="O76" s="8"/>
      <c r="P76" s="437"/>
      <c r="Q76" s="8"/>
      <c r="R76" s="8"/>
      <c r="S76" s="8"/>
      <c r="T76" s="8"/>
      <c r="U76" s="8"/>
      <c r="V76" s="8"/>
      <c r="W76" s="8"/>
      <c r="X76" s="437"/>
      <c r="AL76" s="76"/>
      <c r="AM76" s="76"/>
    </row>
    <row r="77" spans="1:46" ht="11.25" customHeight="1">
      <c r="A77" s="7"/>
      <c r="B77" s="7"/>
      <c r="C77" s="7"/>
      <c r="D77" s="7"/>
      <c r="E77" s="7"/>
      <c r="F77" s="7"/>
      <c r="G77" s="7"/>
      <c r="H77" s="438"/>
      <c r="I77" s="7"/>
      <c r="J77" s="7"/>
      <c r="K77" s="7"/>
      <c r="L77" s="7"/>
      <c r="M77" s="7"/>
      <c r="N77" s="7"/>
      <c r="O77" s="7"/>
      <c r="P77" s="438"/>
      <c r="Q77" s="7"/>
      <c r="R77" s="7"/>
      <c r="S77" s="7"/>
      <c r="T77" s="7"/>
      <c r="U77" s="7"/>
      <c r="V77" s="7"/>
      <c r="W77" s="7"/>
      <c r="X77" s="438"/>
      <c r="AL77" s="76"/>
      <c r="AM77" s="76"/>
    </row>
    <row r="78" spans="1:46" s="48" customFormat="1" ht="17.25" customHeight="1">
      <c r="A78" s="15"/>
      <c r="B78" s="15"/>
      <c r="C78" s="15"/>
      <c r="D78" s="15"/>
      <c r="E78" s="15"/>
      <c r="F78" s="15"/>
      <c r="G78" s="15"/>
      <c r="H78" s="437"/>
      <c r="I78" s="15"/>
      <c r="J78" s="15"/>
      <c r="K78" s="15"/>
      <c r="L78" s="15"/>
      <c r="M78" s="15"/>
      <c r="N78" s="15"/>
      <c r="O78" s="15"/>
      <c r="P78" s="437"/>
      <c r="Q78" s="15"/>
      <c r="R78" s="15"/>
      <c r="S78" s="15"/>
      <c r="T78" s="15"/>
      <c r="U78" s="15"/>
      <c r="V78" s="15"/>
      <c r="W78" s="15"/>
      <c r="X78" s="437">
        <f t="shared" ref="X78" si="0">Q80+R80+S80+T80+U80+V80+W80</f>
        <v>0</v>
      </c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77"/>
      <c r="AM78" s="77"/>
    </row>
    <row r="79" spans="1:46" ht="11.25" customHeight="1">
      <c r="A79" s="8"/>
      <c r="B79" s="8"/>
      <c r="C79" s="8"/>
      <c r="D79" s="8"/>
      <c r="E79" s="8"/>
      <c r="F79" s="8"/>
      <c r="G79" s="8"/>
      <c r="H79" s="437"/>
      <c r="I79" s="8"/>
      <c r="J79" s="8"/>
      <c r="K79" s="8"/>
      <c r="L79" s="8"/>
      <c r="M79" s="8"/>
      <c r="N79" s="8"/>
      <c r="O79" s="8"/>
      <c r="P79" s="437"/>
      <c r="Q79" s="8"/>
      <c r="R79" s="8"/>
      <c r="S79" s="8"/>
      <c r="T79" s="8"/>
      <c r="U79" s="8"/>
      <c r="V79" s="8"/>
      <c r="W79" s="8"/>
      <c r="X79" s="437"/>
      <c r="AL79" s="76"/>
      <c r="AM79" s="76"/>
    </row>
    <row r="80" spans="1:46" ht="11.25" customHeight="1">
      <c r="A80" s="7"/>
      <c r="B80" s="7"/>
      <c r="C80" s="7"/>
      <c r="D80" s="7"/>
      <c r="E80" s="7"/>
      <c r="F80" s="7"/>
      <c r="G80" s="7"/>
      <c r="H80" s="438"/>
      <c r="I80" s="7"/>
      <c r="J80" s="7"/>
      <c r="K80" s="7"/>
      <c r="L80" s="7"/>
      <c r="M80" s="7"/>
      <c r="N80" s="7"/>
      <c r="O80" s="7"/>
      <c r="P80" s="438"/>
      <c r="Q80" s="7"/>
      <c r="R80" s="7"/>
      <c r="S80" s="7"/>
      <c r="T80" s="7"/>
      <c r="U80" s="7"/>
      <c r="V80" s="7"/>
      <c r="W80" s="7"/>
      <c r="X80" s="438"/>
      <c r="AL80" s="76"/>
      <c r="AM80" s="76"/>
    </row>
    <row r="81" spans="1:46" s="48" customFormat="1" ht="17.25" customHeight="1">
      <c r="A81" s="15"/>
      <c r="B81" s="15"/>
      <c r="C81" s="15"/>
      <c r="D81" s="15"/>
      <c r="E81" s="15"/>
      <c r="F81" s="15"/>
      <c r="G81" s="15"/>
      <c r="H81" s="437"/>
      <c r="I81" s="15"/>
      <c r="J81" s="15"/>
      <c r="K81" s="15"/>
      <c r="L81" s="15"/>
      <c r="M81" s="15"/>
      <c r="N81" s="15"/>
      <c r="O81" s="15"/>
      <c r="P81" s="437"/>
      <c r="Q81" s="15"/>
      <c r="R81" s="15"/>
      <c r="S81" s="15"/>
      <c r="T81" s="15"/>
      <c r="U81" s="15"/>
      <c r="V81" s="15"/>
      <c r="W81" s="15"/>
      <c r="X81" s="437">
        <f t="shared" ref="X81" si="1">Q83+R83+S83+T83+U83+V83+W83</f>
        <v>0</v>
      </c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77"/>
      <c r="AM81" s="77"/>
    </row>
    <row r="82" spans="1:46" ht="11.25" customHeight="1">
      <c r="A82" s="8"/>
      <c r="B82" s="8"/>
      <c r="C82" s="8"/>
      <c r="D82" s="8"/>
      <c r="E82" s="8"/>
      <c r="F82" s="8"/>
      <c r="G82" s="8"/>
      <c r="H82" s="437"/>
      <c r="I82" s="8"/>
      <c r="J82" s="8"/>
      <c r="K82" s="8"/>
      <c r="L82" s="8"/>
      <c r="M82" s="8"/>
      <c r="N82" s="8"/>
      <c r="O82" s="8"/>
      <c r="P82" s="437"/>
      <c r="Q82" s="8"/>
      <c r="R82" s="8"/>
      <c r="S82" s="8"/>
      <c r="T82" s="8"/>
      <c r="U82" s="8"/>
      <c r="V82" s="8"/>
      <c r="W82" s="8"/>
      <c r="X82" s="437"/>
      <c r="AL82" s="76"/>
      <c r="AM82" s="76"/>
    </row>
    <row r="83" spans="1:46" ht="11.25" customHeight="1">
      <c r="A83" s="7"/>
      <c r="B83" s="7"/>
      <c r="C83" s="7"/>
      <c r="D83" s="7"/>
      <c r="E83" s="7"/>
      <c r="F83" s="7"/>
      <c r="G83" s="7"/>
      <c r="H83" s="438"/>
      <c r="I83" s="7"/>
      <c r="J83" s="7"/>
      <c r="K83" s="7"/>
      <c r="L83" s="7"/>
      <c r="M83" s="7"/>
      <c r="N83" s="7"/>
      <c r="O83" s="7"/>
      <c r="P83" s="438"/>
      <c r="Q83" s="7"/>
      <c r="R83" s="7"/>
      <c r="S83" s="7"/>
      <c r="T83" s="7"/>
      <c r="U83" s="7"/>
      <c r="V83" s="7"/>
      <c r="W83" s="7"/>
      <c r="X83" s="438"/>
      <c r="AL83" s="76"/>
      <c r="AM83" s="76"/>
    </row>
    <row r="84" spans="1:46" s="48" customFormat="1" ht="17.25" customHeight="1">
      <c r="A84" s="15"/>
      <c r="B84" s="15"/>
      <c r="C84" s="15"/>
      <c r="D84" s="15"/>
      <c r="E84" s="15"/>
      <c r="F84" s="15"/>
      <c r="G84" s="15"/>
      <c r="H84" s="437"/>
      <c r="I84" s="15"/>
      <c r="J84" s="15"/>
      <c r="K84" s="15"/>
      <c r="L84" s="15"/>
      <c r="M84" s="15"/>
      <c r="N84" s="15"/>
      <c r="O84" s="15"/>
      <c r="P84" s="437"/>
      <c r="Q84" s="15"/>
      <c r="R84" s="15"/>
      <c r="S84" s="15"/>
      <c r="T84" s="15"/>
      <c r="U84" s="15"/>
      <c r="V84" s="15"/>
      <c r="W84" s="15"/>
      <c r="X84" s="437">
        <f t="shared" ref="X84" si="2">Q86+R86+S86+T86+U86+V86+W86</f>
        <v>0</v>
      </c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77"/>
      <c r="AM84" s="77"/>
      <c r="AN84" s="6"/>
      <c r="AO84" s="52"/>
      <c r="AP84" s="52"/>
      <c r="AQ84" s="52"/>
      <c r="AR84" s="52"/>
    </row>
    <row r="85" spans="1:46" ht="11.25" customHeight="1">
      <c r="A85" s="8"/>
      <c r="B85" s="8"/>
      <c r="C85" s="8"/>
      <c r="D85" s="8"/>
      <c r="E85" s="8"/>
      <c r="F85" s="8"/>
      <c r="G85" s="8"/>
      <c r="H85" s="437"/>
      <c r="I85" s="8"/>
      <c r="J85" s="8"/>
      <c r="K85" s="8"/>
      <c r="L85" s="8"/>
      <c r="M85" s="8"/>
      <c r="N85" s="8"/>
      <c r="O85" s="8"/>
      <c r="P85" s="437"/>
      <c r="Q85" s="8"/>
      <c r="R85" s="8"/>
      <c r="S85" s="8"/>
      <c r="T85" s="8"/>
      <c r="U85" s="8"/>
      <c r="V85" s="8"/>
      <c r="W85" s="8"/>
      <c r="X85" s="437"/>
      <c r="AL85" s="76"/>
      <c r="AM85" s="76"/>
    </row>
    <row r="86" spans="1:46" ht="11.25" customHeight="1">
      <c r="A86" s="7"/>
      <c r="B86" s="7"/>
      <c r="C86" s="7"/>
      <c r="D86" s="7"/>
      <c r="E86" s="7"/>
      <c r="F86" s="7"/>
      <c r="G86" s="7"/>
      <c r="H86" s="438"/>
      <c r="I86" s="7"/>
      <c r="J86" s="7"/>
      <c r="K86" s="7"/>
      <c r="L86" s="7"/>
      <c r="M86" s="7"/>
      <c r="N86" s="7"/>
      <c r="O86" s="7"/>
      <c r="P86" s="438"/>
      <c r="Q86" s="7"/>
      <c r="R86" s="7"/>
      <c r="S86" s="7"/>
      <c r="T86" s="7"/>
      <c r="U86" s="7"/>
      <c r="V86" s="7"/>
      <c r="W86" s="7"/>
      <c r="X86" s="438"/>
      <c r="AL86" s="76"/>
      <c r="AM86" s="76"/>
      <c r="AN86" s="457"/>
      <c r="AO86" s="457"/>
      <c r="AP86" s="458"/>
      <c r="AQ86" s="458"/>
      <c r="AR86" s="458"/>
    </row>
    <row r="87" spans="1:46" s="48" customFormat="1" ht="17.25" customHeight="1">
      <c r="A87" s="15"/>
      <c r="B87" s="15"/>
      <c r="C87" s="15"/>
      <c r="D87" s="15"/>
      <c r="E87" s="15"/>
      <c r="F87" s="15"/>
      <c r="G87" s="15"/>
      <c r="H87" s="437"/>
      <c r="I87" s="15"/>
      <c r="J87" s="15"/>
      <c r="K87" s="15"/>
      <c r="L87" s="15"/>
      <c r="M87" s="15"/>
      <c r="N87" s="15"/>
      <c r="O87" s="15"/>
      <c r="P87" s="437"/>
      <c r="Q87" s="15"/>
      <c r="R87" s="15"/>
      <c r="S87" s="15"/>
      <c r="T87" s="15"/>
      <c r="U87" s="15"/>
      <c r="V87" s="15"/>
      <c r="W87" s="15"/>
      <c r="X87" s="437">
        <f t="shared" ref="X87" si="3">Q89+R89+S89+T89+U89+V89+W89</f>
        <v>0</v>
      </c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77"/>
      <c r="AM87" s="77"/>
      <c r="AN87" s="6"/>
      <c r="AO87" s="52"/>
      <c r="AP87" s="52"/>
      <c r="AQ87" s="52"/>
      <c r="AR87" s="52"/>
    </row>
    <row r="88" spans="1:46" ht="11.25" customHeight="1">
      <c r="A88" s="8"/>
      <c r="B88" s="8"/>
      <c r="C88" s="8"/>
      <c r="D88" s="8"/>
      <c r="E88" s="8"/>
      <c r="F88" s="8"/>
      <c r="G88" s="8"/>
      <c r="H88" s="437"/>
      <c r="I88" s="8"/>
      <c r="J88" s="8"/>
      <c r="K88" s="8"/>
      <c r="L88" s="8"/>
      <c r="M88" s="8"/>
      <c r="N88" s="8"/>
      <c r="O88" s="8"/>
      <c r="P88" s="437"/>
      <c r="Q88" s="8"/>
      <c r="R88" s="8"/>
      <c r="S88" s="8"/>
      <c r="T88" s="8"/>
      <c r="U88" s="8"/>
      <c r="V88" s="8"/>
      <c r="W88" s="8"/>
      <c r="X88" s="437"/>
      <c r="AL88" s="76"/>
      <c r="AM88" s="76"/>
    </row>
    <row r="89" spans="1:46" ht="11.25" customHeight="1">
      <c r="A89" s="7"/>
      <c r="B89" s="7"/>
      <c r="C89" s="7"/>
      <c r="D89" s="7"/>
      <c r="E89" s="7"/>
      <c r="F89" s="7"/>
      <c r="G89" s="7"/>
      <c r="H89" s="438"/>
      <c r="I89" s="7"/>
      <c r="J89" s="7"/>
      <c r="K89" s="7"/>
      <c r="L89" s="7"/>
      <c r="M89" s="7"/>
      <c r="N89" s="7"/>
      <c r="O89" s="7"/>
      <c r="P89" s="438"/>
      <c r="Q89" s="7"/>
      <c r="R89" s="7"/>
      <c r="S89" s="7"/>
      <c r="T89" s="7"/>
      <c r="U89" s="7"/>
      <c r="V89" s="7"/>
      <c r="W89" s="7"/>
      <c r="X89" s="438"/>
      <c r="AL89" s="76"/>
      <c r="AM89" s="76"/>
      <c r="AN89" s="457"/>
      <c r="AO89" s="457"/>
      <c r="AP89" s="458"/>
      <c r="AQ89" s="458"/>
      <c r="AR89" s="458"/>
    </row>
    <row r="90" spans="1:46" s="48" customFormat="1" ht="17.25" customHeight="1">
      <c r="A90" s="15"/>
      <c r="B90" s="15"/>
      <c r="C90" s="15"/>
      <c r="D90" s="15"/>
      <c r="E90" s="15"/>
      <c r="F90" s="15"/>
      <c r="G90" s="15"/>
      <c r="H90" s="437"/>
      <c r="I90" s="15"/>
      <c r="J90" s="15"/>
      <c r="K90" s="15"/>
      <c r="L90" s="15"/>
      <c r="M90" s="15"/>
      <c r="N90" s="15"/>
      <c r="O90" s="15"/>
      <c r="P90" s="437"/>
      <c r="Q90" s="15"/>
      <c r="R90" s="15"/>
      <c r="S90" s="15"/>
      <c r="T90" s="15"/>
      <c r="U90" s="15"/>
      <c r="V90" s="15"/>
      <c r="W90" s="15"/>
      <c r="X90" s="437">
        <f t="shared" ref="X90" si="4">Q92+R92+S92+T92+U92+V92+W92</f>
        <v>0</v>
      </c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77"/>
      <c r="AM90" s="77"/>
      <c r="AN90" s="459"/>
      <c r="AO90" s="459"/>
      <c r="AP90" s="460"/>
      <c r="AQ90" s="460"/>
      <c r="AR90" s="460"/>
    </row>
    <row r="91" spans="1:46" ht="11.25" customHeight="1">
      <c r="A91" s="8"/>
      <c r="B91" s="8"/>
      <c r="C91" s="8"/>
      <c r="D91" s="8"/>
      <c r="E91" s="8"/>
      <c r="F91" s="8"/>
      <c r="G91" s="8"/>
      <c r="H91" s="437"/>
      <c r="I91" s="8"/>
      <c r="J91" s="8"/>
      <c r="K91" s="8"/>
      <c r="L91" s="8"/>
      <c r="M91" s="8"/>
      <c r="N91" s="8"/>
      <c r="O91" s="8"/>
      <c r="P91" s="437"/>
      <c r="Q91" s="8"/>
      <c r="R91" s="8"/>
      <c r="S91" s="8"/>
      <c r="T91" s="8"/>
      <c r="U91" s="8"/>
      <c r="V91" s="8"/>
      <c r="W91" s="8"/>
      <c r="X91" s="437"/>
      <c r="AL91" s="76"/>
      <c r="AM91" s="76"/>
    </row>
    <row r="92" spans="1:46" ht="11.25" customHeight="1">
      <c r="A92" s="7"/>
      <c r="B92" s="7"/>
      <c r="C92" s="7"/>
      <c r="D92" s="7"/>
      <c r="E92" s="7"/>
      <c r="F92" s="7"/>
      <c r="G92" s="7"/>
      <c r="H92" s="437"/>
      <c r="I92" s="7"/>
      <c r="J92" s="7"/>
      <c r="K92" s="7"/>
      <c r="L92" s="7"/>
      <c r="M92" s="7"/>
      <c r="N92" s="7"/>
      <c r="O92" s="7"/>
      <c r="P92" s="437"/>
      <c r="Q92" s="7"/>
      <c r="R92" s="7"/>
      <c r="S92" s="7"/>
      <c r="T92" s="7"/>
      <c r="U92" s="7"/>
      <c r="V92" s="7"/>
      <c r="W92" s="7"/>
      <c r="X92" s="437"/>
      <c r="AL92" s="76"/>
      <c r="AM92" s="76"/>
      <c r="AN92" s="461"/>
      <c r="AO92" s="461"/>
      <c r="AP92" s="462"/>
      <c r="AQ92" s="462"/>
      <c r="AR92" s="462"/>
    </row>
    <row r="93" spans="1:46">
      <c r="A93" s="377"/>
      <c r="B93" s="378"/>
      <c r="C93" s="378"/>
      <c r="D93" s="378"/>
      <c r="E93" s="378"/>
      <c r="F93" s="378"/>
      <c r="G93" s="379"/>
      <c r="H93" s="86"/>
      <c r="I93" s="377"/>
      <c r="J93" s="378"/>
      <c r="K93" s="378"/>
      <c r="L93" s="378"/>
      <c r="M93" s="378"/>
      <c r="N93" s="378"/>
      <c r="O93" s="379"/>
      <c r="P93" s="86"/>
      <c r="Q93" s="377"/>
      <c r="R93" s="378"/>
      <c r="S93" s="378"/>
      <c r="T93" s="378"/>
      <c r="U93" s="378"/>
      <c r="V93" s="378"/>
      <c r="W93" s="379"/>
      <c r="X93" s="86"/>
      <c r="AL93" s="53"/>
      <c r="AM93" s="53"/>
      <c r="AN93" s="53"/>
      <c r="AO93" s="158"/>
      <c r="AP93" s="158"/>
      <c r="AQ93" s="158"/>
      <c r="AR93" s="159"/>
      <c r="AS93" s="159"/>
      <c r="AT93" s="159"/>
    </row>
    <row r="94" spans="1:46">
      <c r="A94" s="488"/>
      <c r="B94" s="489"/>
      <c r="C94" s="489"/>
      <c r="D94" s="489"/>
      <c r="E94" s="489"/>
      <c r="F94" s="489"/>
      <c r="G94" s="490"/>
      <c r="H94" s="55"/>
      <c r="I94" s="488"/>
      <c r="J94" s="489"/>
      <c r="K94" s="489"/>
      <c r="L94" s="489"/>
      <c r="M94" s="489"/>
      <c r="N94" s="489"/>
      <c r="O94" s="490"/>
      <c r="P94" s="55"/>
      <c r="Q94" s="488"/>
      <c r="R94" s="489"/>
      <c r="S94" s="489"/>
      <c r="T94" s="489"/>
      <c r="U94" s="489"/>
      <c r="V94" s="489"/>
      <c r="W94" s="490"/>
      <c r="X94" s="55"/>
      <c r="AL94" s="76"/>
      <c r="AM94" s="76"/>
      <c r="AN94" s="461"/>
      <c r="AO94" s="461"/>
      <c r="AP94" s="462"/>
      <c r="AQ94" s="462"/>
      <c r="AR94" s="462"/>
    </row>
  </sheetData>
  <sheetProtection formatCells="0"/>
  <mergeCells count="215">
    <mergeCell ref="A94:G94"/>
    <mergeCell ref="I94:O94"/>
    <mergeCell ref="Q94:W94"/>
    <mergeCell ref="AN94:AO94"/>
    <mergeCell ref="AP94:AR94"/>
    <mergeCell ref="A93:G93"/>
    <mergeCell ref="I93:O93"/>
    <mergeCell ref="Q93:W93"/>
    <mergeCell ref="H90:H92"/>
    <mergeCell ref="P90:P92"/>
    <mergeCell ref="X90:X92"/>
    <mergeCell ref="AN90:AO90"/>
    <mergeCell ref="AP90:AR90"/>
    <mergeCell ref="AN92:AO92"/>
    <mergeCell ref="AP92:AR92"/>
    <mergeCell ref="AN86:AO86"/>
    <mergeCell ref="AP86:AR86"/>
    <mergeCell ref="H87:H89"/>
    <mergeCell ref="P87:P89"/>
    <mergeCell ref="X87:X89"/>
    <mergeCell ref="AN89:AO89"/>
    <mergeCell ref="AP89:AR89"/>
    <mergeCell ref="H81:H83"/>
    <mergeCell ref="P81:P83"/>
    <mergeCell ref="X81:X83"/>
    <mergeCell ref="H84:H86"/>
    <mergeCell ref="P84:P86"/>
    <mergeCell ref="X84:X86"/>
    <mergeCell ref="X73:X74"/>
    <mergeCell ref="H75:H77"/>
    <mergeCell ref="P75:P77"/>
    <mergeCell ref="X75:X77"/>
    <mergeCell ref="H78:H80"/>
    <mergeCell ref="P78:P80"/>
    <mergeCell ref="X78:X80"/>
    <mergeCell ref="A70:G70"/>
    <mergeCell ref="I70:O70"/>
    <mergeCell ref="Q70:W70"/>
    <mergeCell ref="B73:C73"/>
    <mergeCell ref="H73:H74"/>
    <mergeCell ref="J73:K73"/>
    <mergeCell ref="P73:P74"/>
    <mergeCell ref="R73:S73"/>
    <mergeCell ref="H64:H66"/>
    <mergeCell ref="P64:P66"/>
    <mergeCell ref="X64:X66"/>
    <mergeCell ref="H67:H69"/>
    <mergeCell ref="P67:P69"/>
    <mergeCell ref="X67:X69"/>
    <mergeCell ref="H58:H60"/>
    <mergeCell ref="P58:P60"/>
    <mergeCell ref="X58:X60"/>
    <mergeCell ref="H61:H63"/>
    <mergeCell ref="P61:P63"/>
    <mergeCell ref="X61:X63"/>
    <mergeCell ref="H52:H54"/>
    <mergeCell ref="P52:P54"/>
    <mergeCell ref="X52:X54"/>
    <mergeCell ref="H55:H57"/>
    <mergeCell ref="P55:P57"/>
    <mergeCell ref="X55:X57"/>
    <mergeCell ref="B50:C50"/>
    <mergeCell ref="H50:H51"/>
    <mergeCell ref="J50:K50"/>
    <mergeCell ref="P50:P51"/>
    <mergeCell ref="R50:S50"/>
    <mergeCell ref="X50:X51"/>
    <mergeCell ref="AK43:AK45"/>
    <mergeCell ref="H44:H46"/>
    <mergeCell ref="P44:P46"/>
    <mergeCell ref="X44:X46"/>
    <mergeCell ref="A47:G47"/>
    <mergeCell ref="I47:O47"/>
    <mergeCell ref="Q47:W47"/>
    <mergeCell ref="AH40:AJ42"/>
    <mergeCell ref="AK40:AK42"/>
    <mergeCell ref="H41:H43"/>
    <mergeCell ref="P41:P43"/>
    <mergeCell ref="X41:X43"/>
    <mergeCell ref="Z43:AA45"/>
    <mergeCell ref="AB43:AC45"/>
    <mergeCell ref="AD43:AE45"/>
    <mergeCell ref="AF43:AG45"/>
    <mergeCell ref="AH43:AJ45"/>
    <mergeCell ref="AF37:AG39"/>
    <mergeCell ref="AH37:AJ39"/>
    <mergeCell ref="AK37:AK39"/>
    <mergeCell ref="H38:H40"/>
    <mergeCell ref="P38:P40"/>
    <mergeCell ref="X38:X40"/>
    <mergeCell ref="Z40:AA42"/>
    <mergeCell ref="AB40:AC42"/>
    <mergeCell ref="AD40:AE42"/>
    <mergeCell ref="AF40:AG42"/>
    <mergeCell ref="H35:H37"/>
    <mergeCell ref="P35:P37"/>
    <mergeCell ref="X35:X37"/>
    <mergeCell ref="Z37:AA39"/>
    <mergeCell ref="AB37:AC39"/>
    <mergeCell ref="AD37:AE39"/>
    <mergeCell ref="AK24:AK27"/>
    <mergeCell ref="AH28:AJ30"/>
    <mergeCell ref="AK28:AK30"/>
    <mergeCell ref="H29:H31"/>
    <mergeCell ref="P29:P31"/>
    <mergeCell ref="X29:X31"/>
    <mergeCell ref="Z31:AA33"/>
    <mergeCell ref="AB31:AC33"/>
    <mergeCell ref="AD31:AE33"/>
    <mergeCell ref="AF31:AG33"/>
    <mergeCell ref="AH31:AJ33"/>
    <mergeCell ref="AK31:AK33"/>
    <mergeCell ref="H32:H34"/>
    <mergeCell ref="P32:P34"/>
    <mergeCell ref="X32:X34"/>
    <mergeCell ref="Z34:AA36"/>
    <mergeCell ref="AB34:AC36"/>
    <mergeCell ref="AD34:AE36"/>
    <mergeCell ref="AF34:AG36"/>
    <mergeCell ref="AH34:AJ36"/>
    <mergeCell ref="AK34:AK36"/>
    <mergeCell ref="AN20:AO20"/>
    <mergeCell ref="AP20:AR20"/>
    <mergeCell ref="AN24:AO24"/>
    <mergeCell ref="AP24:AR24"/>
    <mergeCell ref="AN26:AO26"/>
    <mergeCell ref="AP26:AR26"/>
    <mergeCell ref="A24:G24"/>
    <mergeCell ref="I24:O24"/>
    <mergeCell ref="Q24:W24"/>
    <mergeCell ref="Z24:AA27"/>
    <mergeCell ref="AB24:AC27"/>
    <mergeCell ref="AD24:AE27"/>
    <mergeCell ref="B27:C27"/>
    <mergeCell ref="H27:H28"/>
    <mergeCell ref="J27:K27"/>
    <mergeCell ref="P27:P28"/>
    <mergeCell ref="R27:S27"/>
    <mergeCell ref="X27:X28"/>
    <mergeCell ref="Z28:AA30"/>
    <mergeCell ref="AB28:AC30"/>
    <mergeCell ref="AD28:AE30"/>
    <mergeCell ref="AF28:AG30"/>
    <mergeCell ref="AF24:AG27"/>
    <mergeCell ref="AH24:AJ27"/>
    <mergeCell ref="H21:H23"/>
    <mergeCell ref="P21:P23"/>
    <mergeCell ref="X21:X23"/>
    <mergeCell ref="Z21:AA23"/>
    <mergeCell ref="AB21:AC23"/>
    <mergeCell ref="AD21:AE23"/>
    <mergeCell ref="AF21:AG23"/>
    <mergeCell ref="AN17:AO17"/>
    <mergeCell ref="AP17:AR17"/>
    <mergeCell ref="H18:H20"/>
    <mergeCell ref="P18:P20"/>
    <mergeCell ref="X18:X20"/>
    <mergeCell ref="Z18:AA20"/>
    <mergeCell ref="AB18:AC20"/>
    <mergeCell ref="AD18:AE20"/>
    <mergeCell ref="AF18:AG20"/>
    <mergeCell ref="AH18:AJ20"/>
    <mergeCell ref="AH21:AJ23"/>
    <mergeCell ref="AK21:AK23"/>
    <mergeCell ref="AN21:AO21"/>
    <mergeCell ref="AP21:AR21"/>
    <mergeCell ref="AN23:AO23"/>
    <mergeCell ref="AP23:AR23"/>
    <mergeCell ref="AK18:AK20"/>
    <mergeCell ref="H15:H17"/>
    <mergeCell ref="P15:P17"/>
    <mergeCell ref="X15:X17"/>
    <mergeCell ref="Z15:AA17"/>
    <mergeCell ref="AB15:AC17"/>
    <mergeCell ref="AD15:AE17"/>
    <mergeCell ref="AF15:AG17"/>
    <mergeCell ref="AH15:AJ17"/>
    <mergeCell ref="AK15:AK17"/>
    <mergeCell ref="H12:H14"/>
    <mergeCell ref="P12:P14"/>
    <mergeCell ref="X12:X14"/>
    <mergeCell ref="Z12:AA14"/>
    <mergeCell ref="AB12:AC14"/>
    <mergeCell ref="AD12:AE14"/>
    <mergeCell ref="AF12:AG14"/>
    <mergeCell ref="AH12:AJ14"/>
    <mergeCell ref="AK12:AK14"/>
    <mergeCell ref="AF6:AG8"/>
    <mergeCell ref="AH6:AJ8"/>
    <mergeCell ref="AK6:AK8"/>
    <mergeCell ref="H9:H11"/>
    <mergeCell ref="P9:P11"/>
    <mergeCell ref="X9:X11"/>
    <mergeCell ref="Z9:AA11"/>
    <mergeCell ref="AB9:AC11"/>
    <mergeCell ref="AD9:AE11"/>
    <mergeCell ref="AF9:AG11"/>
    <mergeCell ref="H6:H8"/>
    <mergeCell ref="P6:P8"/>
    <mergeCell ref="X6:X8"/>
    <mergeCell ref="Z6:AA8"/>
    <mergeCell ref="AB6:AC8"/>
    <mergeCell ref="AD6:AE8"/>
    <mergeCell ref="AH9:AJ11"/>
    <mergeCell ref="AK9:AK11"/>
    <mergeCell ref="B1:D1"/>
    <mergeCell ref="E1:G1"/>
    <mergeCell ref="A2:X2"/>
    <mergeCell ref="G3:H3"/>
    <mergeCell ref="B4:C4"/>
    <mergeCell ref="H4:H5"/>
    <mergeCell ref="J4:K4"/>
    <mergeCell ref="P4:P5"/>
    <mergeCell ref="R4:S4"/>
    <mergeCell ref="X4:X5"/>
  </mergeCells>
  <phoneticPr fontId="1"/>
  <conditionalFormatting sqref="B6:G6 J6:O6 R6:W6 B29:G29 J29:O29 R29:W29 B52:G52 J52:O52 R52:W52 B75:G75 J75:O75 R75:W75">
    <cfRule type="expression" dxfId="58" priority="105">
      <formula>DAY(B6)&gt;7</formula>
    </cfRule>
  </conditionalFormatting>
  <conditionalFormatting sqref="A18:G18 A21:G21 I18:O18 I21:O21 Q18:W18 Q21:W21 A41:G41 A44:G44 I41:O41 I44:O44 Q41:W41 Q44:W44 A64:G64 A67:G67 I64:O64 I67:O67 Q64:W64 Q67:W67 A87:G87 A90:G90 I87:O87 I90:O90 Q87:W87 Q90:W90">
    <cfRule type="expression" dxfId="57" priority="104">
      <formula>DAY(A18)&lt;=14</formula>
    </cfRule>
  </conditionalFormatting>
  <conditionalFormatting sqref="AL50:XFD70 A49:XFD49 AL72:XFD92 AA67:AG67 AH50:AK66 AA50:AG65 A94:X94 Y68:Z68 AL94:XFD94 AH68:AK68 Y50:Z66 B6:H6 H76:H92 A72:X74 A50:X51 A26:XFD28 A3:XFD5 J6:O6 R6:W6 A7:O24 B29:H29 J29:P29 X29:XFD47 R29:W29 A30:W47 B52:H52 J52:P52 X52:X70 R52:W52 A53:W70 B75:H75 A76:G93 P76:P92 J75:P75 I76:O93 X75:X92 R75:W75 Q76:W93 Q7:W24 P6:P24 X6:XFD24">
    <cfRule type="cellIs" dxfId="56" priority="101" operator="equal">
      <formula>0</formula>
    </cfRule>
  </conditionalFormatting>
  <conditionalFormatting sqref="A6">
    <cfRule type="expression" dxfId="55" priority="92">
      <formula>DAY(A6)&gt;7</formula>
    </cfRule>
  </conditionalFormatting>
  <conditionalFormatting sqref="A6">
    <cfRule type="cellIs" dxfId="54" priority="89" operator="equal">
      <formula>0</formula>
    </cfRule>
  </conditionalFormatting>
  <conditionalFormatting sqref="I6">
    <cfRule type="expression" dxfId="53" priority="44">
      <formula>DAY(I6)&gt;7</formula>
    </cfRule>
  </conditionalFormatting>
  <conditionalFormatting sqref="I6">
    <cfRule type="cellIs" dxfId="52" priority="41" operator="equal">
      <formula>0</formula>
    </cfRule>
  </conditionalFormatting>
  <conditionalFormatting sqref="Q6">
    <cfRule type="expression" dxfId="51" priority="40">
      <formula>DAY(Q6)&gt;7</formula>
    </cfRule>
  </conditionalFormatting>
  <conditionalFormatting sqref="Q6">
    <cfRule type="cellIs" dxfId="50" priority="37" operator="equal">
      <formula>0</formula>
    </cfRule>
  </conditionalFormatting>
  <conditionalFormatting sqref="A29">
    <cfRule type="expression" dxfId="49" priority="36">
      <formula>DAY(A29)&gt;7</formula>
    </cfRule>
  </conditionalFormatting>
  <conditionalFormatting sqref="A29">
    <cfRule type="cellIs" dxfId="48" priority="33" operator="equal">
      <formula>0</formula>
    </cfRule>
  </conditionalFormatting>
  <conditionalFormatting sqref="I29">
    <cfRule type="expression" dxfId="47" priority="32">
      <formula>DAY(I29)&gt;7</formula>
    </cfRule>
  </conditionalFormatting>
  <conditionalFormatting sqref="I29">
    <cfRule type="cellIs" dxfId="46" priority="29" operator="equal">
      <formula>0</formula>
    </cfRule>
  </conditionalFormatting>
  <conditionalFormatting sqref="Q29">
    <cfRule type="expression" dxfId="45" priority="28">
      <formula>DAY(Q29)&gt;7</formula>
    </cfRule>
  </conditionalFormatting>
  <conditionalFormatting sqref="Q29">
    <cfRule type="cellIs" dxfId="44" priority="25" operator="equal">
      <formula>0</formula>
    </cfRule>
  </conditionalFormatting>
  <conditionalFormatting sqref="A52">
    <cfRule type="expression" dxfId="43" priority="24">
      <formula>DAY(A52)&gt;7</formula>
    </cfRule>
  </conditionalFormatting>
  <conditionalFormatting sqref="A52">
    <cfRule type="cellIs" dxfId="42" priority="21" operator="equal">
      <formula>0</formula>
    </cfRule>
  </conditionalFormatting>
  <conditionalFormatting sqref="I52">
    <cfRule type="expression" dxfId="41" priority="20">
      <formula>DAY(I52)&gt;7</formula>
    </cfRule>
  </conditionalFormatting>
  <conditionalFormatting sqref="I52">
    <cfRule type="cellIs" dxfId="40" priority="17" operator="equal">
      <formula>0</formula>
    </cfRule>
  </conditionalFormatting>
  <conditionalFormatting sqref="Q52">
    <cfRule type="expression" dxfId="39" priority="16">
      <formula>DAY(Q52)&gt;7</formula>
    </cfRule>
  </conditionalFormatting>
  <conditionalFormatting sqref="Q52">
    <cfRule type="cellIs" dxfId="38" priority="13" operator="equal">
      <formula>0</formula>
    </cfRule>
  </conditionalFormatting>
  <conditionalFormatting sqref="A75">
    <cfRule type="expression" dxfId="37" priority="12">
      <formula>DAY(A75)&gt;7</formula>
    </cfRule>
  </conditionalFormatting>
  <conditionalFormatting sqref="A75">
    <cfRule type="cellIs" dxfId="36" priority="9" operator="equal">
      <formula>0</formula>
    </cfRule>
  </conditionalFormatting>
  <conditionalFormatting sqref="I75">
    <cfRule type="expression" dxfId="35" priority="8">
      <formula>DAY(I75)&gt;7</formula>
    </cfRule>
  </conditionalFormatting>
  <conditionalFormatting sqref="I75">
    <cfRule type="cellIs" dxfId="34" priority="5" operator="equal">
      <formula>0</formula>
    </cfRule>
  </conditionalFormatting>
  <conditionalFormatting sqref="Q75">
    <cfRule type="expression" dxfId="33" priority="4">
      <formula>DAY(Q75)&gt;7</formula>
    </cfRule>
  </conditionalFormatting>
  <conditionalFormatting sqref="Q75">
    <cfRule type="cellIs" dxfId="32" priority="1" operator="equal">
      <formula>0</formula>
    </cfRule>
  </conditionalFormatting>
  <dataValidations count="1">
    <dataValidation type="list" allowBlank="1" showInputMessage="1" showErrorMessage="1" sqref="I91:O91 A91:G91 I79:O79 Q22:W22 A79:G79 A22:G22 I68:O68 A10:G10 A82:G82 A76:G76 I82:O82 A88:G88 Q45:W45 A13:G13 I76:O76 A85:G85 I22:O22 I10:O10 I13:O13 A7:G7 I88:O88 I7:O7 I19:O19 Q10:W10 Q13:W13 A19:G19 A16:G16 I16:O16 Q7:W7 A45:G45 Q19:W19 A33:G33 I45:O45 A36:G36 A30:G30 I33:O33 I36:O36 I30:O30 A68:G68 I42:O42 A42:G42 Q33:W33 Q36:W36 Q16:W16 Q30:W30 I56:O56 Q42:W42 A56:G56 A59:G59 A53:G53 Q39:W39 A65:G65 I59:O59 I53:O53 I65:O65 Q68:W68 A39:G39 I62:O62 A62:G62 Q56:W56 I85:O85 I39:O39 Q59:W59 Q53:W53 Q65:W65 Q62:W62 Q91:W91 Q79:W79 Q82:W82 Q76:W76 Q88:W88 Q85:W85" xr:uid="{6AD15B8E-A8BE-4BF3-963D-18896337B0FB}">
      <formula1>$AN$6:$AN$7</formula1>
    </dataValidation>
  </dataValidations>
  <pageMargins left="0.98425196850393704" right="0.19685039370078741" top="0.78740157480314965" bottom="0.39370078740157483" header="0.51181102362204722" footer="0.51181102362204722"/>
  <pageSetup paperSize="9" scale="4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2" operator="containsText" id="{34875F61-6A51-40D6-8DBF-10078CC41AEF}">
            <xm:f>NOT(ISERROR(SEARCH($AN$7,A4)))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03" operator="containsText" id="{CC6537B2-87AA-49E1-B920-CBF684E8C52F}">
            <xm:f>NOT(ISERROR(SEARCH($AN$6,A4)))</xm:f>
            <xm:f>$AN$6</xm:f>
            <x14:dxf>
              <font>
                <b/>
                <i val="0"/>
                <color rgb="FFFF0000"/>
              </font>
            </x14:dxf>
          </x14:cfRule>
          <xm:sqref>A73:G74 A7:G24 B6:G6 I73:O74 Q73:W74 Q50:W51 I50:O51 A50:G51 A27:G28 I27:O28 Q27:W28 Q4:W5 I4:O5 A4:G5 I7:O24 J6:O6 Q7:W24 R6:W6 A30:G47 B29:G29 I30:O47 J29:O29 Q30:W47 R29:W29 A53:G70 B52:G52 I53:O70 J52:O52 Q53:W70 R52:W52 A76:G93 B75:G75 I76:O94 J75:O75 Q76:W93 R75:W75</xm:sqref>
        </x14:conditionalFormatting>
        <x14:conditionalFormatting xmlns:xm="http://schemas.microsoft.com/office/excel/2006/main">
          <x14:cfRule type="containsText" priority="99" operator="containsText" id="{C649A9E7-27EC-4ED4-B058-5BF7E8E8AFCF}">
            <xm:f>NOT(ISERROR(SEARCH($AP$7,A25)))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100" operator="containsText" id="{7B3951EE-50E7-483C-A9EF-3BC617646FDD}">
            <xm:f>NOT(ISERROR(SEARCH($AP$6,A25)))</xm:f>
            <xm:f>$AP$6</xm:f>
            <x14:dxf>
              <font>
                <b/>
                <i val="0"/>
                <color rgb="FFFF0000"/>
              </font>
            </x14:dxf>
          </x14:cfRule>
          <xm:sqref>A25:G25 I25:O25 Q25:W25</xm:sqref>
        </x14:conditionalFormatting>
        <x14:conditionalFormatting xmlns:xm="http://schemas.microsoft.com/office/excel/2006/main">
          <x14:cfRule type="containsText" priority="97" operator="containsText" id="{8459BCEA-A481-4D28-94F0-E664622C37EF}">
            <xm:f>NOT(ISERROR(SEARCH($AP$7,A48)))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98" operator="containsText" id="{D930F38E-0676-44B5-900E-DC9BDE1A3FA5}">
            <xm:f>NOT(ISERROR(SEARCH($AP$6,A48)))</xm:f>
            <xm:f>$AP$6</xm:f>
            <x14:dxf>
              <font>
                <b/>
                <i val="0"/>
                <color rgb="FFFF0000"/>
              </font>
            </x14:dxf>
          </x14:cfRule>
          <xm:sqref>A48:G48 I48:O48 Q48:W48</xm:sqref>
        </x14:conditionalFormatting>
        <x14:conditionalFormatting xmlns:xm="http://schemas.microsoft.com/office/excel/2006/main">
          <x14:cfRule type="containsText" priority="95" operator="containsText" id="{A547A003-B369-4D12-AF74-CA168F03ECA4}">
            <xm:f>NOT(ISERROR(SEARCH($AP$7,A71)))</xm:f>
            <xm:f>$AP$7</xm:f>
            <x14:dxf>
              <font>
                <b/>
                <i val="0"/>
                <color rgb="FF009900"/>
              </font>
            </x14:dxf>
          </x14:cfRule>
          <x14:cfRule type="containsText" priority="96" operator="containsText" id="{1CC762ED-4C76-4776-8491-2BE356274AA5}">
            <xm:f>NOT(ISERROR(SEARCH($AP$6,A71)))</xm:f>
            <xm:f>$AP$6</xm:f>
            <x14:dxf>
              <font>
                <b/>
                <i val="0"/>
                <color rgb="FFFF0000"/>
              </font>
            </x14:dxf>
          </x14:cfRule>
          <xm:sqref>A71:G71 I71:O71 Q71:W71</xm:sqref>
        </x14:conditionalFormatting>
        <x14:conditionalFormatting xmlns:xm="http://schemas.microsoft.com/office/excel/2006/main">
          <x14:cfRule type="containsText" priority="90" operator="containsText" id="{FC9F68FA-F919-4FA1-9939-95C1B39C9CFC}">
            <xm:f>NOT(ISERROR(SEARCH($AN$7,A6)))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91" operator="containsText" id="{82FE350A-3FD1-46CB-AFCB-A517015D2A32}">
            <xm:f>NOT(ISERROR(SEARCH($AN$6,A6)))</xm:f>
            <xm:f>$AN$6</xm:f>
            <x14:dxf>
              <font>
                <b/>
                <i val="0"/>
                <color rgb="FFFF0000"/>
              </font>
            </x14:dxf>
          </x14:cfRule>
          <xm:sqref>A6</xm:sqref>
        </x14:conditionalFormatting>
        <x14:conditionalFormatting xmlns:xm="http://schemas.microsoft.com/office/excel/2006/main">
          <x14:cfRule type="containsText" priority="42" operator="containsText" id="{39B5FE6B-AB9F-46BE-915C-887286369C68}">
            <xm:f>NOT(ISERROR(SEARCH($AN$7,I6)))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43" operator="containsText" id="{122C870A-78F1-42DF-8E8B-A58C1FA9D18E}">
            <xm:f>NOT(ISERROR(SEARCH($AN$6,I6)))</xm:f>
            <xm:f>$AN$6</xm:f>
            <x14:dxf>
              <font>
                <b/>
                <i val="0"/>
                <color rgb="FFFF0000"/>
              </font>
            </x14:dxf>
          </x14:cfRule>
          <xm:sqref>I6</xm:sqref>
        </x14:conditionalFormatting>
        <x14:conditionalFormatting xmlns:xm="http://schemas.microsoft.com/office/excel/2006/main">
          <x14:cfRule type="containsText" priority="38" operator="containsText" id="{35966C0C-85E3-4ADA-AF01-F3800A092A64}">
            <xm:f>NOT(ISERROR(SEARCH($AN$7,Q6)))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9" operator="containsText" id="{CF2D7F7D-AF5D-424A-BD15-EFCD445420E4}">
            <xm:f>NOT(ISERROR(SEARCH($AN$6,Q6)))</xm:f>
            <xm:f>$AN$6</xm:f>
            <x14:dxf>
              <font>
                <b/>
                <i val="0"/>
                <color rgb="FFFF0000"/>
              </font>
            </x14:dxf>
          </x14:cfRule>
          <xm:sqref>Q6</xm:sqref>
        </x14:conditionalFormatting>
        <x14:conditionalFormatting xmlns:xm="http://schemas.microsoft.com/office/excel/2006/main">
          <x14:cfRule type="containsText" priority="34" operator="containsText" id="{9989CBE2-3BFE-4462-BC6D-10DD48A7A485}">
            <xm:f>NOT(ISERROR(SEARCH($AN$7,A29)))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5" operator="containsText" id="{0E292A94-F7C0-4A6D-A36B-8EF533C15095}">
            <xm:f>NOT(ISERROR(SEARCH($AN$6,A29)))</xm:f>
            <xm:f>$AN$6</xm:f>
            <x14:dxf>
              <font>
                <b/>
                <i val="0"/>
                <color rgb="FFFF0000"/>
              </font>
            </x14:dxf>
          </x14:cfRule>
          <xm:sqref>A29</xm:sqref>
        </x14:conditionalFormatting>
        <x14:conditionalFormatting xmlns:xm="http://schemas.microsoft.com/office/excel/2006/main">
          <x14:cfRule type="containsText" priority="30" operator="containsText" id="{97F943CB-877C-417E-9103-2858908DAB5B}">
            <xm:f>NOT(ISERROR(SEARCH($AN$7,I29)))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1" operator="containsText" id="{B69EAE9C-DD22-45B5-9989-8F852AD983D2}">
            <xm:f>NOT(ISERROR(SEARCH($AN$6,I29)))</xm:f>
            <xm:f>$AN$6</xm:f>
            <x14:dxf>
              <font>
                <b/>
                <i val="0"/>
                <color rgb="FFFF0000"/>
              </font>
            </x14:dxf>
          </x14:cfRule>
          <xm:sqref>I29</xm:sqref>
        </x14:conditionalFormatting>
        <x14:conditionalFormatting xmlns:xm="http://schemas.microsoft.com/office/excel/2006/main">
          <x14:cfRule type="containsText" priority="26" operator="containsText" id="{560C6946-78A2-41E1-ABB4-98B5FB737C1B}">
            <xm:f>NOT(ISERROR(SEARCH($AN$7,Q29)))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7" operator="containsText" id="{CACD0E9E-FC13-434F-9741-210CE4E4065E}">
            <xm:f>NOT(ISERROR(SEARCH($AN$6,Q29)))</xm:f>
            <xm:f>$AN$6</xm:f>
            <x14:dxf>
              <font>
                <b/>
                <i val="0"/>
                <color rgb="FFFF0000"/>
              </font>
            </x14:dxf>
          </x14:cfRule>
          <xm:sqref>Q29</xm:sqref>
        </x14:conditionalFormatting>
        <x14:conditionalFormatting xmlns:xm="http://schemas.microsoft.com/office/excel/2006/main">
          <x14:cfRule type="containsText" priority="22" operator="containsText" id="{BB71B699-A7FC-499F-A05A-FF47FF17841F}">
            <xm:f>NOT(ISERROR(SEARCH($AN$7,A52)))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23" operator="containsText" id="{BA717DFA-DD6E-4A6A-B235-EDD710F4C223}">
            <xm:f>NOT(ISERROR(SEARCH($AN$6,A52)))</xm:f>
            <xm:f>$AN$6</xm:f>
            <x14:dxf>
              <font>
                <b/>
                <i val="0"/>
                <color rgb="FFFF0000"/>
              </font>
            </x14:dxf>
          </x14:cfRule>
          <xm:sqref>A52</xm:sqref>
        </x14:conditionalFormatting>
        <x14:conditionalFormatting xmlns:xm="http://schemas.microsoft.com/office/excel/2006/main">
          <x14:cfRule type="containsText" priority="18" operator="containsText" id="{201C7826-1DFD-44D6-9E11-D824C7B07596}">
            <xm:f>NOT(ISERROR(SEARCH($AN$7,I52)))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9" operator="containsText" id="{72DB9C8D-DC6B-4EDA-891A-4DE3774FCDC7}">
            <xm:f>NOT(ISERROR(SEARCH($AN$6,I52)))</xm:f>
            <xm:f>$AN$6</xm:f>
            <x14:dxf>
              <font>
                <b/>
                <i val="0"/>
                <color rgb="FFFF0000"/>
              </font>
            </x14:dxf>
          </x14:cfRule>
          <xm:sqref>I52</xm:sqref>
        </x14:conditionalFormatting>
        <x14:conditionalFormatting xmlns:xm="http://schemas.microsoft.com/office/excel/2006/main">
          <x14:cfRule type="containsText" priority="14" operator="containsText" id="{8C9C22AD-04CD-440F-AFFF-8EA499C9E520}">
            <xm:f>NOT(ISERROR(SEARCH($AN$7,Q52)))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5" operator="containsText" id="{9322825D-81D0-4824-A7EA-44176DC790D6}">
            <xm:f>NOT(ISERROR(SEARCH($AN$6,Q52)))</xm:f>
            <xm:f>$AN$6</xm:f>
            <x14:dxf>
              <font>
                <b/>
                <i val="0"/>
                <color rgb="FFFF0000"/>
              </font>
            </x14:dxf>
          </x14:cfRule>
          <xm:sqref>Q52</xm:sqref>
        </x14:conditionalFormatting>
        <x14:conditionalFormatting xmlns:xm="http://schemas.microsoft.com/office/excel/2006/main">
          <x14:cfRule type="containsText" priority="10" operator="containsText" id="{2B342871-5766-49E3-B9A2-EE66E06C75D5}">
            <xm:f>NOT(ISERROR(SEARCH($AN$7,A75)))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11" operator="containsText" id="{8D1AC9A7-EB7F-4F2E-A775-16AC408C636F}">
            <xm:f>NOT(ISERROR(SEARCH($AN$6,A75)))</xm:f>
            <xm:f>$AN$6</xm:f>
            <x14:dxf>
              <font>
                <b/>
                <i val="0"/>
                <color rgb="FFFF0000"/>
              </font>
            </x14:dxf>
          </x14:cfRule>
          <xm:sqref>A75</xm:sqref>
        </x14:conditionalFormatting>
        <x14:conditionalFormatting xmlns:xm="http://schemas.microsoft.com/office/excel/2006/main">
          <x14:cfRule type="containsText" priority="6" operator="containsText" id="{A9E93A06-E72F-4F73-900B-A8B4EA635C0F}">
            <xm:f>NOT(ISERROR(SEARCH($AN$7,I75)))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7" operator="containsText" id="{F0FAA34F-C3C1-4B38-9496-35BD864EA5FE}">
            <xm:f>NOT(ISERROR(SEARCH($AN$6,I75)))</xm:f>
            <xm:f>$AN$6</xm:f>
            <x14:dxf>
              <font>
                <b/>
                <i val="0"/>
                <color rgb="FFFF0000"/>
              </font>
            </x14:dxf>
          </x14:cfRule>
          <xm:sqref>I75</xm:sqref>
        </x14:conditionalFormatting>
        <x14:conditionalFormatting xmlns:xm="http://schemas.microsoft.com/office/excel/2006/main">
          <x14:cfRule type="containsText" priority="2" operator="containsText" id="{C1EDD66F-C8D9-4DF9-A49F-366FEA2CD806}">
            <xm:f>NOT(ISERROR(SEARCH($AN$7,Q75)))</xm:f>
            <xm:f>$AN$7</xm:f>
            <x14:dxf>
              <font>
                <b/>
                <i val="0"/>
                <color rgb="FF009900"/>
              </font>
            </x14:dxf>
          </x14:cfRule>
          <x14:cfRule type="containsText" priority="3" operator="containsText" id="{54A404EB-026B-4867-97FA-526FD73C7AD5}">
            <xm:f>NOT(ISERROR(SEARCH($AN$6,Q75)))</xm:f>
            <xm:f>$AN$6</xm:f>
            <x14:dxf>
              <font>
                <b/>
                <i val="0"/>
                <color rgb="FFFF0000"/>
              </font>
            </x14:dxf>
          </x14:cfRule>
          <xm:sqref>Q75</xm:sqref>
        </x14:conditionalFormatting>
      </x14:conditionalFormatting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5601BD409BC4CA6B872DBF49AB4F2" ma:contentTypeVersion="14" ma:contentTypeDescription="新しいドキュメントを作成します。" ma:contentTypeScope="" ma:versionID="f5d6384951917a57015791186e2d7947">
  <xsd:schema xmlns:xsd="http://www.w3.org/2001/XMLSchema" xmlns:xs="http://www.w3.org/2001/XMLSchema" xmlns:p="http://schemas.microsoft.com/office/2006/metadata/properties" xmlns:ns2="9c47a8ed-a75e-4c35-bc85-7780c24c370a" xmlns:ns3="5d97817f-4418-4126-80a6-5cc4da4a022f" targetNamespace="http://schemas.microsoft.com/office/2006/metadata/properties" ma:root="true" ma:fieldsID="35a994379374708ed2e0f554a13a3cad" ns2:_="" ns3:_="">
    <xsd:import namespace="9c47a8ed-a75e-4c35-bc85-7780c24c370a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a8ed-a75e-4c35-bc85-7780c24c3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52fd60-bb0e-45c4-9875-18a42f001f6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a8ed-a75e-4c35-bc85-7780c24c370a">
      <Terms xmlns="http://schemas.microsoft.com/office/infopath/2007/PartnerControls"/>
    </lcf76f155ced4ddcb4097134ff3c332f>
    <Owner xmlns="9c47a8ed-a75e-4c35-bc85-7780c24c370a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82E062CF-4BA2-41D8-8225-AD6EFA4C73F9}"/>
</file>

<file path=customXml/itemProps2.xml><?xml version="1.0" encoding="utf-8"?>
<ds:datastoreItem xmlns:ds="http://schemas.openxmlformats.org/officeDocument/2006/customXml" ds:itemID="{85F820AF-9E57-45A7-956F-5CF4BB0878F5}"/>
</file>

<file path=customXml/itemProps3.xml><?xml version="1.0" encoding="utf-8"?>
<ds:datastoreItem xmlns:ds="http://schemas.openxmlformats.org/officeDocument/2006/customXml" ds:itemID="{E1EA3C30-6443-498A-A687-5C46EFA5F40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詳細説明</vt:lpstr>
      <vt:lpstr>入力の仕方</vt:lpstr>
      <vt:lpstr>入力用(フリー)40ｈ</vt:lpstr>
      <vt:lpstr>入力用(1日起算日) 40ｈ</vt:lpstr>
      <vt:lpstr>入力用(フリー)44ｈ※労働者数9人以下</vt:lpstr>
      <vt:lpstr>入力用(1日起算日) 44ｈ※労働者数9人以下</vt:lpstr>
      <vt:lpstr>入力用（式なし）</vt:lpstr>
      <vt:lpstr>詳細説明!Print_Area</vt:lpstr>
      <vt:lpstr>入力の仕方!Print_Area</vt:lpstr>
      <vt:lpstr>'入力用(1日起算日) 40ｈ'!Print_Area</vt:lpstr>
      <vt:lpstr>'入力用(1日起算日) 44ｈ※労働者数9人以下'!Print_Area</vt:lpstr>
      <vt:lpstr>'入力用(フリー)40ｈ'!Print_Area</vt:lpstr>
      <vt:lpstr>'入力用(フリー)44ｈ※労働者数9人以下'!Print_Area</vt:lpstr>
      <vt:lpstr>'入力用（式なし）'!Print_Area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0x0101005BE5601BD409BC4CA6B872DBF49AB4F2</vt:lpwstr>
  </property>
</Properties>
</file>