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4030000_長野労働局\2-20長野労働局（署・所除く）\05 雇用環境均等関係\【雇・均】HP原稿\03監督課\06年3月\変形労働時間制のカレンダー\"/>
    </mc:Choice>
  </mc:AlternateContent>
  <bookViews>
    <workbookView xWindow="0" yWindow="0" windowWidth="19200" windowHeight="11625" firstSheet="3" activeTab="5"/>
  </bookViews>
  <sheets>
    <sheet name="詳細説明" sheetId="6" r:id="rId1"/>
    <sheet name="入力の仕方" sheetId="3" r:id="rId2"/>
    <sheet name="入力用（2024.1.1起算）" sheetId="13" r:id="rId3"/>
    <sheet name="入力用（2024.4.1起算）" sheetId="11" r:id="rId4"/>
    <sheet name="入力用（2024.3.21起算）" sheetId="12" r:id="rId5"/>
    <sheet name="入力用（フリー）" sheetId="10" r:id="rId6"/>
  </sheets>
  <definedNames>
    <definedName name="_xlnm.Print_Area" localSheetId="1">入力の仕方!$A$1:$X$91,入力の仕方!$Z$3:$AG$32</definedName>
    <definedName name="_xlnm.Print_Area" localSheetId="2">'入力用（2024.1.1起算）'!$Y$3:$AG$32,'入力用（2024.1.1起算）'!$A$1:$X$91</definedName>
    <definedName name="_xlnm.Print_Area" localSheetId="4">'入力用（2024.3.21起算）'!$Z$3:$AI$35,'入力用（2024.3.21起算）'!$A$1:$X$91</definedName>
    <definedName name="_xlnm.Print_Area" localSheetId="3">'入力用（2024.4.1起算）'!$Z$3:$AK$35,'入力用（2024.4.1起算）'!$A$1:$X$91</definedName>
    <definedName name="_xlnm.Print_Area" localSheetId="5">'入力用（フリー）'!$Z$3:$AI$35,'入力用（フリー）'!$A$1:$X$91</definedName>
  </definedNames>
  <calcPr calcId="162913"/>
</workbook>
</file>

<file path=xl/calcChain.xml><?xml version="1.0" encoding="utf-8"?>
<calcChain xmlns="http://schemas.openxmlformats.org/spreadsheetml/2006/main">
  <c r="I72" i="12" l="1"/>
  <c r="J72" i="12" s="1"/>
  <c r="K72" i="12" s="1"/>
  <c r="L72" i="12" s="1"/>
  <c r="M72" i="12" s="1"/>
  <c r="N72" i="12" s="1"/>
  <c r="O72" i="12" s="1"/>
  <c r="I75" i="12" s="1"/>
  <c r="J75" i="12" s="1"/>
  <c r="K75" i="12" s="1"/>
  <c r="L75" i="12" s="1"/>
  <c r="M75" i="12" s="1"/>
  <c r="N75" i="12" s="1"/>
  <c r="O75" i="12" s="1"/>
  <c r="I78" i="12" s="1"/>
  <c r="J78" i="12" s="1"/>
  <c r="K78" i="12" s="1"/>
  <c r="L78" i="12" s="1"/>
  <c r="M78" i="12" s="1"/>
  <c r="N78" i="12" s="1"/>
  <c r="O78" i="12" s="1"/>
  <c r="I81" i="12" s="1"/>
  <c r="I87" i="12" s="1"/>
  <c r="Q72" i="12"/>
  <c r="R72" i="12" s="1"/>
  <c r="A72" i="12"/>
  <c r="B72" i="12" s="1"/>
  <c r="C72" i="12" s="1"/>
  <c r="D72" i="12" s="1"/>
  <c r="E72" i="12" s="1"/>
  <c r="F72" i="12" s="1"/>
  <c r="G72" i="12" s="1"/>
  <c r="W89" i="12"/>
  <c r="V89" i="12"/>
  <c r="U89" i="12"/>
  <c r="T89" i="12"/>
  <c r="S89" i="12"/>
  <c r="R89" i="12"/>
  <c r="Q89" i="12"/>
  <c r="W86" i="12"/>
  <c r="V86" i="12"/>
  <c r="U86" i="12"/>
  <c r="T86" i="12"/>
  <c r="S86" i="12"/>
  <c r="R86" i="12"/>
  <c r="Q86" i="12"/>
  <c r="W83" i="12"/>
  <c r="V83" i="12"/>
  <c r="U83" i="12"/>
  <c r="T83" i="12"/>
  <c r="S83" i="12"/>
  <c r="R83" i="12"/>
  <c r="Q83" i="12"/>
  <c r="W80" i="12"/>
  <c r="V80" i="12"/>
  <c r="U80" i="12"/>
  <c r="T80" i="12"/>
  <c r="S80" i="12"/>
  <c r="R80" i="12"/>
  <c r="Q80" i="12"/>
  <c r="W77" i="12"/>
  <c r="V77" i="12"/>
  <c r="U77" i="12"/>
  <c r="T77" i="12"/>
  <c r="S77" i="12"/>
  <c r="R77" i="12"/>
  <c r="Q77" i="12"/>
  <c r="W74" i="12"/>
  <c r="V74" i="12"/>
  <c r="U74" i="12"/>
  <c r="T74" i="12"/>
  <c r="S74" i="12"/>
  <c r="R74" i="12"/>
  <c r="Q74" i="12"/>
  <c r="O89" i="12"/>
  <c r="N89" i="12"/>
  <c r="M89" i="12"/>
  <c r="L89" i="12"/>
  <c r="K89" i="12"/>
  <c r="J89" i="12"/>
  <c r="I89" i="12"/>
  <c r="O86" i="12"/>
  <c r="N86" i="12"/>
  <c r="M86" i="12"/>
  <c r="L86" i="12"/>
  <c r="K86" i="12"/>
  <c r="J86" i="12"/>
  <c r="I86" i="12"/>
  <c r="O83" i="12"/>
  <c r="N83" i="12"/>
  <c r="M83" i="12"/>
  <c r="L83" i="12"/>
  <c r="K83" i="12"/>
  <c r="J83" i="12"/>
  <c r="I83" i="12"/>
  <c r="O80" i="12"/>
  <c r="N80" i="12"/>
  <c r="M80" i="12"/>
  <c r="L80" i="12"/>
  <c r="K80" i="12"/>
  <c r="J80" i="12"/>
  <c r="I80" i="12"/>
  <c r="O77" i="12"/>
  <c r="N77" i="12"/>
  <c r="M77" i="12"/>
  <c r="L77" i="12"/>
  <c r="K77" i="12"/>
  <c r="J77" i="12"/>
  <c r="I77" i="12"/>
  <c r="O74" i="12"/>
  <c r="N74" i="12"/>
  <c r="M74" i="12"/>
  <c r="L74" i="12"/>
  <c r="K74" i="12"/>
  <c r="J74" i="12"/>
  <c r="I74" i="12"/>
  <c r="G89" i="12"/>
  <c r="F89" i="12"/>
  <c r="E89" i="12"/>
  <c r="D89" i="12"/>
  <c r="C89" i="12"/>
  <c r="B89" i="12"/>
  <c r="A89" i="12"/>
  <c r="G86" i="12"/>
  <c r="F86" i="12"/>
  <c r="E86" i="12"/>
  <c r="D86" i="12"/>
  <c r="C86" i="12"/>
  <c r="B86" i="12"/>
  <c r="A86" i="12"/>
  <c r="G83" i="12"/>
  <c r="F83" i="12"/>
  <c r="E83" i="12"/>
  <c r="D83" i="12"/>
  <c r="C83" i="12"/>
  <c r="B83" i="12"/>
  <c r="A83" i="12"/>
  <c r="G80" i="12"/>
  <c r="F80" i="12"/>
  <c r="E80" i="12"/>
  <c r="D80" i="12"/>
  <c r="C80" i="12"/>
  <c r="B80" i="12"/>
  <c r="A80" i="12"/>
  <c r="G77" i="12"/>
  <c r="F77" i="12"/>
  <c r="E77" i="12"/>
  <c r="D77" i="12"/>
  <c r="C77" i="12"/>
  <c r="B77" i="12"/>
  <c r="A77" i="12"/>
  <c r="G74" i="12"/>
  <c r="F74" i="12"/>
  <c r="E74" i="12"/>
  <c r="D74" i="12"/>
  <c r="C74" i="12"/>
  <c r="B74" i="12"/>
  <c r="A74" i="12"/>
  <c r="W67" i="12"/>
  <c r="V67" i="12"/>
  <c r="U67" i="12"/>
  <c r="T67" i="12"/>
  <c r="S67" i="12"/>
  <c r="R67" i="12"/>
  <c r="Q67" i="12"/>
  <c r="W64" i="12"/>
  <c r="V64" i="12"/>
  <c r="U64" i="12"/>
  <c r="T64" i="12"/>
  <c r="S64" i="12"/>
  <c r="R64" i="12"/>
  <c r="Q64" i="12"/>
  <c r="W61" i="12"/>
  <c r="V61" i="12"/>
  <c r="U61" i="12"/>
  <c r="T61" i="12"/>
  <c r="S61" i="12"/>
  <c r="R61" i="12"/>
  <c r="Q61" i="12"/>
  <c r="W58" i="12"/>
  <c r="V58" i="12"/>
  <c r="U58" i="12"/>
  <c r="T58" i="12"/>
  <c r="S58" i="12"/>
  <c r="R58" i="12"/>
  <c r="Q58" i="12"/>
  <c r="W55" i="12"/>
  <c r="V55" i="12"/>
  <c r="U55" i="12"/>
  <c r="T55" i="12"/>
  <c r="S55" i="12"/>
  <c r="R55" i="12"/>
  <c r="Q55" i="12"/>
  <c r="W52" i="12"/>
  <c r="V52" i="12"/>
  <c r="U52" i="12"/>
  <c r="T52" i="12"/>
  <c r="S52" i="12"/>
  <c r="R52" i="12"/>
  <c r="Q52" i="12"/>
  <c r="Q50" i="12"/>
  <c r="R50" i="12" s="1"/>
  <c r="S50" i="12" s="1"/>
  <c r="T50" i="12" s="1"/>
  <c r="U50" i="12" s="1"/>
  <c r="V50" i="12" s="1"/>
  <c r="W50" i="12" s="1"/>
  <c r="Q53" i="12" s="1"/>
  <c r="R53" i="12" s="1"/>
  <c r="S53" i="12" s="1"/>
  <c r="T53" i="12" s="1"/>
  <c r="U53" i="12" s="1"/>
  <c r="V53" i="12" s="1"/>
  <c r="W53" i="12" s="1"/>
  <c r="Q56" i="12" s="1"/>
  <c r="R56" i="12" s="1"/>
  <c r="S56" i="12" s="1"/>
  <c r="T56" i="12" s="1"/>
  <c r="U56" i="12" s="1"/>
  <c r="V56" i="12" s="1"/>
  <c r="W56" i="12" s="1"/>
  <c r="Q59" i="12" s="1"/>
  <c r="O67" i="12"/>
  <c r="N67" i="12"/>
  <c r="M67" i="12"/>
  <c r="L67" i="12"/>
  <c r="K67" i="12"/>
  <c r="J67" i="12"/>
  <c r="I67" i="12"/>
  <c r="O64" i="12"/>
  <c r="N64" i="12"/>
  <c r="M64" i="12"/>
  <c r="L64" i="12"/>
  <c r="K64" i="12"/>
  <c r="J64" i="12"/>
  <c r="I64" i="12"/>
  <c r="O61" i="12"/>
  <c r="N61" i="12"/>
  <c r="M61" i="12"/>
  <c r="L61" i="12"/>
  <c r="K61" i="12"/>
  <c r="J61" i="12"/>
  <c r="I61" i="12"/>
  <c r="O58" i="12"/>
  <c r="N58" i="12"/>
  <c r="M58" i="12"/>
  <c r="L58" i="12"/>
  <c r="K58" i="12"/>
  <c r="J58" i="12"/>
  <c r="I58" i="12"/>
  <c r="O55" i="12"/>
  <c r="N55" i="12"/>
  <c r="M55" i="12"/>
  <c r="L55" i="12"/>
  <c r="K55" i="12"/>
  <c r="J55" i="12"/>
  <c r="I55" i="12"/>
  <c r="O52" i="12"/>
  <c r="N52" i="12"/>
  <c r="M52" i="12"/>
  <c r="L52" i="12"/>
  <c r="K52" i="12"/>
  <c r="J52" i="12"/>
  <c r="I52" i="12"/>
  <c r="I50" i="12"/>
  <c r="J50" i="12" s="1"/>
  <c r="K50" i="12" s="1"/>
  <c r="L50" i="12" s="1"/>
  <c r="M50" i="12" s="1"/>
  <c r="N50" i="12" s="1"/>
  <c r="O50" i="12" s="1"/>
  <c r="I53" i="12" s="1"/>
  <c r="J53" i="12" s="1"/>
  <c r="K53" i="12" s="1"/>
  <c r="L53" i="12" s="1"/>
  <c r="M53" i="12" s="1"/>
  <c r="N53" i="12" s="1"/>
  <c r="O53" i="12" s="1"/>
  <c r="I56" i="12" s="1"/>
  <c r="J56" i="12" s="1"/>
  <c r="K56" i="12" s="1"/>
  <c r="L56" i="12" s="1"/>
  <c r="M56" i="12" s="1"/>
  <c r="N56" i="12" s="1"/>
  <c r="O56" i="12" s="1"/>
  <c r="I59" i="12" s="1"/>
  <c r="G67" i="12"/>
  <c r="F67" i="12"/>
  <c r="E67" i="12"/>
  <c r="D67" i="12"/>
  <c r="C67" i="12"/>
  <c r="B67" i="12"/>
  <c r="A67" i="12"/>
  <c r="G64" i="12"/>
  <c r="F64" i="12"/>
  <c r="E64" i="12"/>
  <c r="D64" i="12"/>
  <c r="C64" i="12"/>
  <c r="B64" i="12"/>
  <c r="A64" i="12"/>
  <c r="G61" i="12"/>
  <c r="F61" i="12"/>
  <c r="E61" i="12"/>
  <c r="D61" i="12"/>
  <c r="C61" i="12"/>
  <c r="B61" i="12"/>
  <c r="A61" i="12"/>
  <c r="G58" i="12"/>
  <c r="F58" i="12"/>
  <c r="E58" i="12"/>
  <c r="D58" i="12"/>
  <c r="C58" i="12"/>
  <c r="B58" i="12"/>
  <c r="A58" i="12"/>
  <c r="G55" i="12"/>
  <c r="F55" i="12"/>
  <c r="E55" i="12"/>
  <c r="D55" i="12"/>
  <c r="C55" i="12"/>
  <c r="B55" i="12"/>
  <c r="A55" i="12"/>
  <c r="G52" i="12"/>
  <c r="F52" i="12"/>
  <c r="E52" i="12"/>
  <c r="D52" i="12"/>
  <c r="C52" i="12"/>
  <c r="B52" i="12"/>
  <c r="A52" i="12"/>
  <c r="A50" i="12"/>
  <c r="B50" i="12" s="1"/>
  <c r="C50" i="12" s="1"/>
  <c r="D50" i="12" s="1"/>
  <c r="E50" i="12" s="1"/>
  <c r="F50" i="12" s="1"/>
  <c r="G50" i="12" s="1"/>
  <c r="A53" i="12" s="1"/>
  <c r="B53" i="12" s="1"/>
  <c r="C53" i="12" s="1"/>
  <c r="D53" i="12" s="1"/>
  <c r="E53" i="12" s="1"/>
  <c r="F53" i="12" s="1"/>
  <c r="G53" i="12" s="1"/>
  <c r="A56" i="12" s="1"/>
  <c r="B56" i="12" s="1"/>
  <c r="C56" i="12" s="1"/>
  <c r="D56" i="12" s="1"/>
  <c r="E56" i="12" s="1"/>
  <c r="F56" i="12" s="1"/>
  <c r="G56" i="12" s="1"/>
  <c r="A59" i="12" s="1"/>
  <c r="W45" i="12"/>
  <c r="V45" i="12"/>
  <c r="U45" i="12"/>
  <c r="T45" i="12"/>
  <c r="S45" i="12"/>
  <c r="R45" i="12"/>
  <c r="Q45" i="12"/>
  <c r="W42" i="12"/>
  <c r="V42" i="12"/>
  <c r="U42" i="12"/>
  <c r="T42" i="12"/>
  <c r="S42" i="12"/>
  <c r="R42" i="12"/>
  <c r="Q42" i="12"/>
  <c r="W39" i="12"/>
  <c r="V39" i="12"/>
  <c r="U39" i="12"/>
  <c r="T39" i="12"/>
  <c r="S39" i="12"/>
  <c r="R39" i="12"/>
  <c r="Q39" i="12"/>
  <c r="W36" i="12"/>
  <c r="V36" i="12"/>
  <c r="U36" i="12"/>
  <c r="T36" i="12"/>
  <c r="S36" i="12"/>
  <c r="R36" i="12"/>
  <c r="Q36" i="12"/>
  <c r="W33" i="12"/>
  <c r="V33" i="12"/>
  <c r="U33" i="12"/>
  <c r="T33" i="12"/>
  <c r="S33" i="12"/>
  <c r="R33" i="12"/>
  <c r="Q33" i="12"/>
  <c r="W30" i="12"/>
  <c r="V30" i="12"/>
  <c r="U30" i="12"/>
  <c r="T30" i="12"/>
  <c r="S30" i="12"/>
  <c r="R30" i="12"/>
  <c r="Q30" i="12"/>
  <c r="Q28" i="12"/>
  <c r="R28" i="12" s="1"/>
  <c r="S28" i="12" s="1"/>
  <c r="T28" i="12" s="1"/>
  <c r="U28" i="12" s="1"/>
  <c r="V28" i="12" s="1"/>
  <c r="W28" i="12" s="1"/>
  <c r="Q31" i="12" s="1"/>
  <c r="R31" i="12" s="1"/>
  <c r="S31" i="12" s="1"/>
  <c r="T31" i="12" s="1"/>
  <c r="U31" i="12" s="1"/>
  <c r="V31" i="12" s="1"/>
  <c r="W31" i="12" s="1"/>
  <c r="Q34" i="12" s="1"/>
  <c r="R34" i="12" s="1"/>
  <c r="S34" i="12" s="1"/>
  <c r="T34" i="12" s="1"/>
  <c r="U34" i="12" s="1"/>
  <c r="V34" i="12" s="1"/>
  <c r="W34" i="12" s="1"/>
  <c r="Q37" i="12" s="1"/>
  <c r="O45" i="12"/>
  <c r="N45" i="12"/>
  <c r="M45" i="12"/>
  <c r="L45" i="12"/>
  <c r="K45" i="12"/>
  <c r="J45" i="12"/>
  <c r="I45" i="12"/>
  <c r="O42" i="12"/>
  <c r="N42" i="12"/>
  <c r="M42" i="12"/>
  <c r="L42" i="12"/>
  <c r="K42" i="12"/>
  <c r="J42" i="12"/>
  <c r="I42" i="12"/>
  <c r="O39" i="12"/>
  <c r="N39" i="12"/>
  <c r="M39" i="12"/>
  <c r="L39" i="12"/>
  <c r="K39" i="12"/>
  <c r="J39" i="12"/>
  <c r="I39" i="12"/>
  <c r="O36" i="12"/>
  <c r="N36" i="12"/>
  <c r="M36" i="12"/>
  <c r="L36" i="12"/>
  <c r="K36" i="12"/>
  <c r="J36" i="12"/>
  <c r="I36" i="12"/>
  <c r="O33" i="12"/>
  <c r="N33" i="12"/>
  <c r="M33" i="12"/>
  <c r="L33" i="12"/>
  <c r="K33" i="12"/>
  <c r="J33" i="12"/>
  <c r="I33" i="12"/>
  <c r="O30" i="12"/>
  <c r="N30" i="12"/>
  <c r="M30" i="12"/>
  <c r="L30" i="12"/>
  <c r="K30" i="12"/>
  <c r="J30" i="12"/>
  <c r="I30" i="12"/>
  <c r="I28" i="12"/>
  <c r="J28" i="12" s="1"/>
  <c r="K28" i="12" s="1"/>
  <c r="L28" i="12" s="1"/>
  <c r="M28" i="12" s="1"/>
  <c r="N28" i="12" s="1"/>
  <c r="O28" i="12" s="1"/>
  <c r="I31" i="12" s="1"/>
  <c r="J31" i="12" s="1"/>
  <c r="K31" i="12" s="1"/>
  <c r="L31" i="12" s="1"/>
  <c r="M31" i="12" s="1"/>
  <c r="N31" i="12" s="1"/>
  <c r="O31" i="12" s="1"/>
  <c r="I34" i="12" s="1"/>
  <c r="J34" i="12" s="1"/>
  <c r="K34" i="12" s="1"/>
  <c r="L34" i="12" s="1"/>
  <c r="M34" i="12" s="1"/>
  <c r="N34" i="12" s="1"/>
  <c r="O34" i="12" s="1"/>
  <c r="I37" i="12" s="1"/>
  <c r="G45" i="12"/>
  <c r="F45" i="12"/>
  <c r="E45" i="12"/>
  <c r="D45" i="12"/>
  <c r="C45" i="12"/>
  <c r="B45" i="12"/>
  <c r="A45" i="12"/>
  <c r="G42" i="12"/>
  <c r="F42" i="12"/>
  <c r="E42" i="12"/>
  <c r="D42" i="12"/>
  <c r="C42" i="12"/>
  <c r="B42" i="12"/>
  <c r="A42" i="12"/>
  <c r="G39" i="12"/>
  <c r="F39" i="12"/>
  <c r="E39" i="12"/>
  <c r="D39" i="12"/>
  <c r="C39" i="12"/>
  <c r="B39" i="12"/>
  <c r="A39" i="12"/>
  <c r="G36" i="12"/>
  <c r="F36" i="12"/>
  <c r="E36" i="12"/>
  <c r="D36" i="12"/>
  <c r="C36" i="12"/>
  <c r="B36" i="12"/>
  <c r="A36" i="12"/>
  <c r="G33" i="12"/>
  <c r="F33" i="12"/>
  <c r="E33" i="12"/>
  <c r="D33" i="12"/>
  <c r="C33" i="12"/>
  <c r="B33" i="12"/>
  <c r="A33" i="12"/>
  <c r="G30" i="12"/>
  <c r="F30" i="12"/>
  <c r="E30" i="12"/>
  <c r="D30" i="12"/>
  <c r="C30" i="12"/>
  <c r="B30" i="12"/>
  <c r="A30" i="12"/>
  <c r="A28" i="12"/>
  <c r="B28" i="12" s="1"/>
  <c r="C28" i="12" s="1"/>
  <c r="D28" i="12" s="1"/>
  <c r="E28" i="12" s="1"/>
  <c r="F28" i="12" s="1"/>
  <c r="G28" i="12" s="1"/>
  <c r="A31" i="12" s="1"/>
  <c r="B31" i="12" s="1"/>
  <c r="C31" i="12" s="1"/>
  <c r="D31" i="12" s="1"/>
  <c r="E31" i="12" s="1"/>
  <c r="F31" i="12" s="1"/>
  <c r="G31" i="12" s="1"/>
  <c r="A34" i="12" s="1"/>
  <c r="B34" i="12" s="1"/>
  <c r="C34" i="12" s="1"/>
  <c r="D34" i="12" s="1"/>
  <c r="E34" i="12" s="1"/>
  <c r="F34" i="12" s="1"/>
  <c r="G34" i="12" s="1"/>
  <c r="A37" i="12" s="1"/>
  <c r="W23" i="12"/>
  <c r="V23" i="12"/>
  <c r="U23" i="12"/>
  <c r="T23" i="12"/>
  <c r="S23" i="12"/>
  <c r="R23" i="12"/>
  <c r="Q23" i="12"/>
  <c r="W20" i="12"/>
  <c r="V20" i="12"/>
  <c r="U20" i="12"/>
  <c r="T20" i="12"/>
  <c r="S20" i="12"/>
  <c r="R20" i="12"/>
  <c r="Q20" i="12"/>
  <c r="W17" i="12"/>
  <c r="V17" i="12"/>
  <c r="U17" i="12"/>
  <c r="T17" i="12"/>
  <c r="S17" i="12"/>
  <c r="R17" i="12"/>
  <c r="Q17" i="12"/>
  <c r="W14" i="12"/>
  <c r="V14" i="12"/>
  <c r="U14" i="12"/>
  <c r="T14" i="12"/>
  <c r="S14" i="12"/>
  <c r="R14" i="12"/>
  <c r="Q14" i="12"/>
  <c r="W11" i="12"/>
  <c r="V11" i="12"/>
  <c r="U11" i="12"/>
  <c r="T11" i="12"/>
  <c r="S11" i="12"/>
  <c r="R11" i="12"/>
  <c r="Q11" i="12"/>
  <c r="W8" i="12"/>
  <c r="V8" i="12"/>
  <c r="U8" i="12"/>
  <c r="T8" i="12"/>
  <c r="S8" i="12"/>
  <c r="R8" i="12"/>
  <c r="Q8" i="12"/>
  <c r="Q6" i="12"/>
  <c r="R6" i="12" s="1"/>
  <c r="S6" i="12" s="1"/>
  <c r="T6" i="12" s="1"/>
  <c r="U6" i="12" s="1"/>
  <c r="V6" i="12" s="1"/>
  <c r="W6" i="12" s="1"/>
  <c r="Q9" i="12" s="1"/>
  <c r="R9" i="12" s="1"/>
  <c r="S9" i="12" s="1"/>
  <c r="T9" i="12" s="1"/>
  <c r="U9" i="12" s="1"/>
  <c r="V9" i="12" s="1"/>
  <c r="W9" i="12" s="1"/>
  <c r="Q12" i="12" s="1"/>
  <c r="R12" i="12" s="1"/>
  <c r="S12" i="12" s="1"/>
  <c r="T12" i="12" s="1"/>
  <c r="U12" i="12" s="1"/>
  <c r="V12" i="12" s="1"/>
  <c r="W12" i="12" s="1"/>
  <c r="Q15" i="12" s="1"/>
  <c r="O23" i="12"/>
  <c r="N23" i="12"/>
  <c r="M23" i="12"/>
  <c r="L23" i="12"/>
  <c r="K23" i="12"/>
  <c r="J23" i="12"/>
  <c r="I23" i="12"/>
  <c r="O20" i="12"/>
  <c r="N20" i="12"/>
  <c r="M20" i="12"/>
  <c r="L20" i="12"/>
  <c r="K20" i="12"/>
  <c r="J20" i="12"/>
  <c r="I20" i="12"/>
  <c r="O17" i="12"/>
  <c r="N17" i="12"/>
  <c r="M17" i="12"/>
  <c r="L17" i="12"/>
  <c r="K17" i="12"/>
  <c r="J17" i="12"/>
  <c r="I17" i="12"/>
  <c r="O14" i="12"/>
  <c r="N14" i="12"/>
  <c r="M14" i="12"/>
  <c r="L14" i="12"/>
  <c r="K14" i="12"/>
  <c r="J14" i="12"/>
  <c r="I14" i="12"/>
  <c r="O11" i="12"/>
  <c r="N11" i="12"/>
  <c r="M11" i="12"/>
  <c r="L11" i="12"/>
  <c r="K11" i="12"/>
  <c r="J11" i="12"/>
  <c r="I11" i="12"/>
  <c r="O8" i="12"/>
  <c r="N8" i="12"/>
  <c r="M8" i="12"/>
  <c r="L8" i="12"/>
  <c r="K8" i="12"/>
  <c r="J8" i="12"/>
  <c r="I8" i="12"/>
  <c r="I6" i="12"/>
  <c r="J6" i="12" s="1"/>
  <c r="K6" i="12" s="1"/>
  <c r="L6" i="12" s="1"/>
  <c r="M6" i="12" s="1"/>
  <c r="N6" i="12" s="1"/>
  <c r="O6" i="12" s="1"/>
  <c r="I9" i="12" s="1"/>
  <c r="J9" i="12" s="1"/>
  <c r="K9" i="12" s="1"/>
  <c r="L9" i="12" s="1"/>
  <c r="M9" i="12" s="1"/>
  <c r="N9" i="12" s="1"/>
  <c r="O9" i="12" s="1"/>
  <c r="I12" i="12" s="1"/>
  <c r="J12" i="12" s="1"/>
  <c r="K12" i="12" s="1"/>
  <c r="L12" i="12" s="1"/>
  <c r="M12" i="12" s="1"/>
  <c r="N12" i="12" s="1"/>
  <c r="O12" i="12" s="1"/>
  <c r="I15" i="12" s="1"/>
  <c r="A6" i="12"/>
  <c r="B6" i="12" s="1"/>
  <c r="C6" i="12" s="1"/>
  <c r="F6" i="12" s="1"/>
  <c r="G6" i="12" s="1"/>
  <c r="A9" i="12" s="1"/>
  <c r="B9" i="12" s="1"/>
  <c r="C9" i="12" s="1"/>
  <c r="D9" i="12" s="1"/>
  <c r="E9" i="12" s="1"/>
  <c r="F9" i="12" s="1"/>
  <c r="G9" i="12" s="1"/>
  <c r="A12" i="12" s="1"/>
  <c r="B12" i="12" s="1"/>
  <c r="C12" i="12" s="1"/>
  <c r="D12" i="12" s="1"/>
  <c r="E12" i="12" s="1"/>
  <c r="F12" i="12" s="1"/>
  <c r="G12" i="12" s="1"/>
  <c r="A15" i="12" s="1"/>
  <c r="G23" i="12"/>
  <c r="F23" i="12"/>
  <c r="E23" i="12"/>
  <c r="D23" i="12"/>
  <c r="C23" i="12"/>
  <c r="B23" i="12"/>
  <c r="A23" i="12"/>
  <c r="G20" i="12"/>
  <c r="F20" i="12"/>
  <c r="E20" i="12"/>
  <c r="D20" i="12"/>
  <c r="C20" i="12"/>
  <c r="B20" i="12"/>
  <c r="A20" i="12"/>
  <c r="G17" i="12"/>
  <c r="F17" i="12"/>
  <c r="E17" i="12"/>
  <c r="D17" i="12"/>
  <c r="C17" i="12"/>
  <c r="B17" i="12"/>
  <c r="A17" i="12"/>
  <c r="G14" i="12"/>
  <c r="F14" i="12"/>
  <c r="E14" i="12"/>
  <c r="D14" i="12"/>
  <c r="C14" i="12"/>
  <c r="B14" i="12"/>
  <c r="A14" i="12"/>
  <c r="G11" i="12"/>
  <c r="F11" i="12"/>
  <c r="E11" i="12"/>
  <c r="D11" i="12"/>
  <c r="C11" i="12"/>
  <c r="B11" i="12"/>
  <c r="A11" i="12"/>
  <c r="G8" i="12"/>
  <c r="F8" i="12"/>
  <c r="E8" i="12"/>
  <c r="D8" i="12"/>
  <c r="C8" i="12"/>
  <c r="B8" i="12"/>
  <c r="A8" i="12"/>
  <c r="W89" i="11"/>
  <c r="V89" i="11"/>
  <c r="U89" i="11"/>
  <c r="T89" i="11"/>
  <c r="S89" i="11"/>
  <c r="R89" i="11"/>
  <c r="Q89" i="11"/>
  <c r="W86" i="11"/>
  <c r="V86" i="11"/>
  <c r="U86" i="11"/>
  <c r="T86" i="11"/>
  <c r="S86" i="11"/>
  <c r="R86" i="11"/>
  <c r="Q86" i="11"/>
  <c r="W83" i="11"/>
  <c r="V83" i="11"/>
  <c r="U83" i="11"/>
  <c r="T83" i="11"/>
  <c r="S83" i="11"/>
  <c r="R83" i="11"/>
  <c r="Q83" i="11"/>
  <c r="W80" i="11"/>
  <c r="V80" i="11"/>
  <c r="U80" i="11"/>
  <c r="T80" i="11"/>
  <c r="S80" i="11"/>
  <c r="R80" i="11"/>
  <c r="Q80" i="11"/>
  <c r="W77" i="11"/>
  <c r="V77" i="11"/>
  <c r="U77" i="11"/>
  <c r="T77" i="11"/>
  <c r="S77" i="11"/>
  <c r="R77" i="11"/>
  <c r="Q77" i="11"/>
  <c r="W74" i="11"/>
  <c r="V74" i="11"/>
  <c r="U74" i="11"/>
  <c r="T74" i="11"/>
  <c r="S74" i="11"/>
  <c r="R74" i="11"/>
  <c r="Q74" i="11"/>
  <c r="Q72" i="11"/>
  <c r="R72" i="11" s="1"/>
  <c r="S72" i="11" s="1"/>
  <c r="T72" i="11" s="1"/>
  <c r="U72" i="11" s="1"/>
  <c r="V72" i="11" s="1"/>
  <c r="W72" i="11" s="1"/>
  <c r="Q75" i="11" s="1"/>
  <c r="R75" i="11" s="1"/>
  <c r="S75" i="11" s="1"/>
  <c r="T75" i="11" s="1"/>
  <c r="U75" i="11" s="1"/>
  <c r="V75" i="11" s="1"/>
  <c r="W75" i="11" s="1"/>
  <c r="Q78" i="11" s="1"/>
  <c r="R78" i="11" s="1"/>
  <c r="S78" i="11" s="1"/>
  <c r="T78" i="11" s="1"/>
  <c r="U78" i="11" s="1"/>
  <c r="V78" i="11" s="1"/>
  <c r="W78" i="11" s="1"/>
  <c r="Q81" i="11" s="1"/>
  <c r="R81" i="11" s="1"/>
  <c r="O89" i="11"/>
  <c r="N89" i="11"/>
  <c r="M89" i="11"/>
  <c r="L89" i="11"/>
  <c r="K89" i="11"/>
  <c r="J89" i="11"/>
  <c r="I89" i="11"/>
  <c r="O86" i="11"/>
  <c r="N86" i="11"/>
  <c r="M86" i="11"/>
  <c r="L86" i="11"/>
  <c r="K86" i="11"/>
  <c r="J86" i="11"/>
  <c r="I86" i="11"/>
  <c r="O83" i="11"/>
  <c r="N83" i="11"/>
  <c r="M83" i="11"/>
  <c r="L83" i="11"/>
  <c r="K83" i="11"/>
  <c r="J83" i="11"/>
  <c r="I83" i="11"/>
  <c r="O80" i="11"/>
  <c r="N80" i="11"/>
  <c r="M80" i="11"/>
  <c r="L80" i="11"/>
  <c r="K80" i="11"/>
  <c r="J80" i="11"/>
  <c r="I80" i="11"/>
  <c r="O77" i="11"/>
  <c r="N77" i="11"/>
  <c r="M77" i="11"/>
  <c r="L77" i="11"/>
  <c r="K77" i="11"/>
  <c r="J77" i="11"/>
  <c r="I77" i="11"/>
  <c r="O74" i="11"/>
  <c r="N74" i="11"/>
  <c r="M74" i="11"/>
  <c r="L74" i="11"/>
  <c r="K74" i="11"/>
  <c r="J74" i="11"/>
  <c r="I74" i="11"/>
  <c r="I72" i="11"/>
  <c r="J72" i="11" s="1"/>
  <c r="K72" i="11" s="1"/>
  <c r="L72" i="11" s="1"/>
  <c r="M72" i="11" s="1"/>
  <c r="N72" i="11" s="1"/>
  <c r="O72" i="11" s="1"/>
  <c r="I75" i="11" s="1"/>
  <c r="J75" i="11" s="1"/>
  <c r="K75" i="11" s="1"/>
  <c r="L75" i="11" s="1"/>
  <c r="M75" i="11" s="1"/>
  <c r="N75" i="11" s="1"/>
  <c r="O75" i="11" s="1"/>
  <c r="I78" i="11" s="1"/>
  <c r="J78" i="11" s="1"/>
  <c r="K78" i="11" s="1"/>
  <c r="L78" i="11" s="1"/>
  <c r="M78" i="11" s="1"/>
  <c r="N78" i="11" s="1"/>
  <c r="O78" i="11" s="1"/>
  <c r="I81" i="11" s="1"/>
  <c r="A72" i="11"/>
  <c r="B72" i="11" s="1"/>
  <c r="C72" i="11" s="1"/>
  <c r="D72" i="11" s="1"/>
  <c r="E72" i="11" s="1"/>
  <c r="F72" i="11" s="1"/>
  <c r="G72" i="11" s="1"/>
  <c r="A75" i="11" s="1"/>
  <c r="B75" i="11" s="1"/>
  <c r="C75" i="11" s="1"/>
  <c r="D75" i="11" s="1"/>
  <c r="E75" i="11" s="1"/>
  <c r="F75" i="11" s="1"/>
  <c r="G75" i="11" s="1"/>
  <c r="A78" i="11" s="1"/>
  <c r="B78" i="11" s="1"/>
  <c r="C78" i="11" s="1"/>
  <c r="D78" i="11" s="1"/>
  <c r="E78" i="11" s="1"/>
  <c r="F78" i="11" s="1"/>
  <c r="G78" i="11" s="1"/>
  <c r="A81" i="11" s="1"/>
  <c r="G89" i="11"/>
  <c r="F89" i="11"/>
  <c r="E89" i="11"/>
  <c r="D89" i="11"/>
  <c r="C89" i="11"/>
  <c r="B89" i="11"/>
  <c r="A89" i="11"/>
  <c r="G86" i="11"/>
  <c r="F86" i="11"/>
  <c r="E86" i="11"/>
  <c r="D86" i="11"/>
  <c r="C86" i="11"/>
  <c r="B86" i="11"/>
  <c r="A86" i="11"/>
  <c r="G83" i="11"/>
  <c r="F83" i="11"/>
  <c r="E83" i="11"/>
  <c r="D83" i="11"/>
  <c r="C83" i="11"/>
  <c r="B83" i="11"/>
  <c r="A83" i="11"/>
  <c r="G80" i="11"/>
  <c r="F80" i="11"/>
  <c r="E80" i="11"/>
  <c r="D80" i="11"/>
  <c r="C80" i="11"/>
  <c r="B80" i="11"/>
  <c r="A80" i="11"/>
  <c r="G77" i="11"/>
  <c r="F77" i="11"/>
  <c r="E77" i="11"/>
  <c r="D77" i="11"/>
  <c r="C77" i="11"/>
  <c r="B77" i="11"/>
  <c r="A77" i="11"/>
  <c r="G74" i="11"/>
  <c r="F74" i="11"/>
  <c r="E74" i="11"/>
  <c r="D74" i="11"/>
  <c r="C74" i="11"/>
  <c r="B74" i="11"/>
  <c r="A74" i="11"/>
  <c r="W67" i="11"/>
  <c r="V67" i="11"/>
  <c r="U67" i="11"/>
  <c r="T67" i="11"/>
  <c r="S67" i="11"/>
  <c r="R67" i="11"/>
  <c r="Q67" i="11"/>
  <c r="W64" i="11"/>
  <c r="V64" i="11"/>
  <c r="U64" i="11"/>
  <c r="T64" i="11"/>
  <c r="S64" i="11"/>
  <c r="R64" i="11"/>
  <c r="Q64" i="11"/>
  <c r="W61" i="11"/>
  <c r="V61" i="11"/>
  <c r="U61" i="11"/>
  <c r="T61" i="11"/>
  <c r="S61" i="11"/>
  <c r="R61" i="11"/>
  <c r="Q61" i="11"/>
  <c r="W58" i="11"/>
  <c r="V58" i="11"/>
  <c r="U58" i="11"/>
  <c r="T58" i="11"/>
  <c r="S58" i="11"/>
  <c r="R58" i="11"/>
  <c r="Q58" i="11"/>
  <c r="W55" i="11"/>
  <c r="V55" i="11"/>
  <c r="U55" i="11"/>
  <c r="T55" i="11"/>
  <c r="S55" i="11"/>
  <c r="R55" i="11"/>
  <c r="Q55" i="11"/>
  <c r="W52" i="11"/>
  <c r="V52" i="11"/>
  <c r="U52" i="11"/>
  <c r="T52" i="11"/>
  <c r="S52" i="11"/>
  <c r="R52" i="11"/>
  <c r="Q52" i="11"/>
  <c r="Q50" i="11"/>
  <c r="R50" i="11" s="1"/>
  <c r="S50" i="11" s="1"/>
  <c r="T50" i="11" s="1"/>
  <c r="U50" i="11" s="1"/>
  <c r="V50" i="11" s="1"/>
  <c r="W50" i="11" s="1"/>
  <c r="Q53" i="11" s="1"/>
  <c r="R53" i="11" s="1"/>
  <c r="S53" i="11" s="1"/>
  <c r="T53" i="11" s="1"/>
  <c r="U53" i="11" s="1"/>
  <c r="V53" i="11" s="1"/>
  <c r="W53" i="11" s="1"/>
  <c r="Q56" i="11" s="1"/>
  <c r="R56" i="11" s="1"/>
  <c r="S56" i="11" s="1"/>
  <c r="T56" i="11" s="1"/>
  <c r="U56" i="11" s="1"/>
  <c r="V56" i="11" s="1"/>
  <c r="W56" i="11" s="1"/>
  <c r="Q59" i="11" s="1"/>
  <c r="O67" i="11"/>
  <c r="N67" i="11"/>
  <c r="M67" i="11"/>
  <c r="L67" i="11"/>
  <c r="K67" i="11"/>
  <c r="J67" i="11"/>
  <c r="I67" i="11"/>
  <c r="O64" i="11"/>
  <c r="N64" i="11"/>
  <c r="M64" i="11"/>
  <c r="L64" i="11"/>
  <c r="K64" i="11"/>
  <c r="J64" i="11"/>
  <c r="I64" i="11"/>
  <c r="O61" i="11"/>
  <c r="N61" i="11"/>
  <c r="M61" i="11"/>
  <c r="L61" i="11"/>
  <c r="K61" i="11"/>
  <c r="J61" i="11"/>
  <c r="I61" i="11"/>
  <c r="O58" i="11"/>
  <c r="N58" i="11"/>
  <c r="M58" i="11"/>
  <c r="L58" i="11"/>
  <c r="K58" i="11"/>
  <c r="J58" i="11"/>
  <c r="I58" i="11"/>
  <c r="O55" i="11"/>
  <c r="N55" i="11"/>
  <c r="M55" i="11"/>
  <c r="L55" i="11"/>
  <c r="K55" i="11"/>
  <c r="J55" i="11"/>
  <c r="I55" i="11"/>
  <c r="O52" i="11"/>
  <c r="N52" i="11"/>
  <c r="M52" i="11"/>
  <c r="L52" i="11"/>
  <c r="K52" i="11"/>
  <c r="J52" i="11"/>
  <c r="I52" i="11"/>
  <c r="I50" i="11"/>
  <c r="J50" i="11" s="1"/>
  <c r="K50" i="11" s="1"/>
  <c r="L50" i="11" s="1"/>
  <c r="M50" i="11" s="1"/>
  <c r="N50" i="11" s="1"/>
  <c r="O50" i="11" s="1"/>
  <c r="I53" i="11" s="1"/>
  <c r="J53" i="11" s="1"/>
  <c r="K53" i="11" s="1"/>
  <c r="L53" i="11" s="1"/>
  <c r="M53" i="11" s="1"/>
  <c r="N53" i="11" s="1"/>
  <c r="O53" i="11" s="1"/>
  <c r="I56" i="11" s="1"/>
  <c r="J56" i="11" s="1"/>
  <c r="K56" i="11" s="1"/>
  <c r="L56" i="11" s="1"/>
  <c r="M56" i="11" s="1"/>
  <c r="N56" i="11" s="1"/>
  <c r="O56" i="11" s="1"/>
  <c r="I59" i="11" s="1"/>
  <c r="G67" i="11"/>
  <c r="F67" i="11"/>
  <c r="E67" i="11"/>
  <c r="D67" i="11"/>
  <c r="C67" i="11"/>
  <c r="B67" i="11"/>
  <c r="A67" i="11"/>
  <c r="G64" i="11"/>
  <c r="F64" i="11"/>
  <c r="E64" i="11"/>
  <c r="D64" i="11"/>
  <c r="C64" i="11"/>
  <c r="B64" i="11"/>
  <c r="A64" i="11"/>
  <c r="G61" i="11"/>
  <c r="F61" i="11"/>
  <c r="E61" i="11"/>
  <c r="D61" i="11"/>
  <c r="C61" i="11"/>
  <c r="B61" i="11"/>
  <c r="A61" i="11"/>
  <c r="G58" i="11"/>
  <c r="F58" i="11"/>
  <c r="E58" i="11"/>
  <c r="D58" i="11"/>
  <c r="C58" i="11"/>
  <c r="B58" i="11"/>
  <c r="A58" i="11"/>
  <c r="G55" i="11"/>
  <c r="F55" i="11"/>
  <c r="E55" i="11"/>
  <c r="D55" i="11"/>
  <c r="C55" i="11"/>
  <c r="B55" i="11"/>
  <c r="A55" i="11"/>
  <c r="G52" i="11"/>
  <c r="F52" i="11"/>
  <c r="E52" i="11"/>
  <c r="D52" i="11"/>
  <c r="C52" i="11"/>
  <c r="B52" i="11"/>
  <c r="A52" i="11"/>
  <c r="A50" i="11"/>
  <c r="B50" i="11" s="1"/>
  <c r="C50" i="11" s="1"/>
  <c r="D50" i="11" s="1"/>
  <c r="E50" i="11" s="1"/>
  <c r="F50" i="11" s="1"/>
  <c r="G50" i="11" s="1"/>
  <c r="A53" i="11" s="1"/>
  <c r="B53" i="11" s="1"/>
  <c r="C53" i="11" s="1"/>
  <c r="D53" i="11" s="1"/>
  <c r="E53" i="11" s="1"/>
  <c r="F53" i="11" s="1"/>
  <c r="G53" i="11" s="1"/>
  <c r="A56" i="11" s="1"/>
  <c r="B56" i="11" s="1"/>
  <c r="C56" i="11" s="1"/>
  <c r="D56" i="11" s="1"/>
  <c r="E56" i="11" s="1"/>
  <c r="F56" i="11" s="1"/>
  <c r="G56" i="11" s="1"/>
  <c r="A59" i="11" s="1"/>
  <c r="W45" i="11"/>
  <c r="V45" i="11"/>
  <c r="U45" i="11"/>
  <c r="T45" i="11"/>
  <c r="S45" i="11"/>
  <c r="R45" i="11"/>
  <c r="Q45" i="11"/>
  <c r="W42" i="11"/>
  <c r="V42" i="11"/>
  <c r="U42" i="11"/>
  <c r="T42" i="11"/>
  <c r="S42" i="11"/>
  <c r="R42" i="11"/>
  <c r="Q42" i="11"/>
  <c r="W39" i="11"/>
  <c r="V39" i="11"/>
  <c r="U39" i="11"/>
  <c r="T39" i="11"/>
  <c r="S39" i="11"/>
  <c r="R39" i="11"/>
  <c r="Q39" i="11"/>
  <c r="W36" i="11"/>
  <c r="V36" i="11"/>
  <c r="U36" i="11"/>
  <c r="T36" i="11"/>
  <c r="S36" i="11"/>
  <c r="R36" i="11"/>
  <c r="Q36" i="11"/>
  <c r="W33" i="11"/>
  <c r="V33" i="11"/>
  <c r="U33" i="11"/>
  <c r="T33" i="11"/>
  <c r="S33" i="11"/>
  <c r="R33" i="11"/>
  <c r="Q33" i="11"/>
  <c r="W30" i="11"/>
  <c r="V30" i="11"/>
  <c r="U30" i="11"/>
  <c r="T30" i="11"/>
  <c r="S30" i="11"/>
  <c r="R30" i="11"/>
  <c r="Q30" i="11"/>
  <c r="Q28" i="11"/>
  <c r="R28" i="11" s="1"/>
  <c r="S28" i="11" s="1"/>
  <c r="T28" i="11" s="1"/>
  <c r="U28" i="11" s="1"/>
  <c r="V28" i="11" s="1"/>
  <c r="W28" i="11" s="1"/>
  <c r="Q31" i="11" s="1"/>
  <c r="R31" i="11" s="1"/>
  <c r="S31" i="11" s="1"/>
  <c r="T31" i="11" s="1"/>
  <c r="U31" i="11" s="1"/>
  <c r="V31" i="11" s="1"/>
  <c r="W31" i="11" s="1"/>
  <c r="Q34" i="11" s="1"/>
  <c r="R34" i="11" s="1"/>
  <c r="S34" i="11" s="1"/>
  <c r="T34" i="11" s="1"/>
  <c r="U34" i="11" s="1"/>
  <c r="V34" i="11" s="1"/>
  <c r="W34" i="11" s="1"/>
  <c r="Q37" i="11" s="1"/>
  <c r="O45" i="11"/>
  <c r="N45" i="11"/>
  <c r="M45" i="11"/>
  <c r="L45" i="11"/>
  <c r="K45" i="11"/>
  <c r="J45" i="11"/>
  <c r="I45" i="11"/>
  <c r="O42" i="11"/>
  <c r="N42" i="11"/>
  <c r="M42" i="11"/>
  <c r="L42" i="11"/>
  <c r="K42" i="11"/>
  <c r="J42" i="11"/>
  <c r="I42" i="11"/>
  <c r="O39" i="11"/>
  <c r="N39" i="11"/>
  <c r="M39" i="11"/>
  <c r="L39" i="11"/>
  <c r="K39" i="11"/>
  <c r="J39" i="11"/>
  <c r="I39" i="11"/>
  <c r="O36" i="11"/>
  <c r="N36" i="11"/>
  <c r="M36" i="11"/>
  <c r="L36" i="11"/>
  <c r="K36" i="11"/>
  <c r="J36" i="11"/>
  <c r="I36" i="11"/>
  <c r="O33" i="11"/>
  <c r="N33" i="11"/>
  <c r="M33" i="11"/>
  <c r="L33" i="11"/>
  <c r="K33" i="11"/>
  <c r="J33" i="11"/>
  <c r="I33" i="11"/>
  <c r="O30" i="11"/>
  <c r="N30" i="11"/>
  <c r="M30" i="11"/>
  <c r="L30" i="11"/>
  <c r="K30" i="11"/>
  <c r="J30" i="11"/>
  <c r="I30" i="11"/>
  <c r="I28" i="11"/>
  <c r="J28" i="11" s="1"/>
  <c r="K28" i="11" s="1"/>
  <c r="L28" i="11" s="1"/>
  <c r="M28" i="11" s="1"/>
  <c r="N28" i="11" s="1"/>
  <c r="O28" i="11" s="1"/>
  <c r="I31" i="11" s="1"/>
  <c r="J31" i="11" s="1"/>
  <c r="K31" i="11" s="1"/>
  <c r="L31" i="11" s="1"/>
  <c r="M31" i="11" s="1"/>
  <c r="N31" i="11" s="1"/>
  <c r="O31" i="11" s="1"/>
  <c r="I34" i="11" s="1"/>
  <c r="J34" i="11" s="1"/>
  <c r="K34" i="11" s="1"/>
  <c r="L34" i="11" s="1"/>
  <c r="M34" i="11" s="1"/>
  <c r="N34" i="11" s="1"/>
  <c r="O34" i="11" s="1"/>
  <c r="I37" i="11" s="1"/>
  <c r="G45" i="11"/>
  <c r="F45" i="11"/>
  <c r="E45" i="11"/>
  <c r="D45" i="11"/>
  <c r="C45" i="11"/>
  <c r="B45" i="11"/>
  <c r="A45" i="11"/>
  <c r="G42" i="11"/>
  <c r="F42" i="11"/>
  <c r="E42" i="11"/>
  <c r="D42" i="11"/>
  <c r="C42" i="11"/>
  <c r="B42" i="11"/>
  <c r="A42" i="11"/>
  <c r="G39" i="11"/>
  <c r="F39" i="11"/>
  <c r="E39" i="11"/>
  <c r="D39" i="11"/>
  <c r="C39" i="11"/>
  <c r="B39" i="11"/>
  <c r="A39" i="11"/>
  <c r="G36" i="11"/>
  <c r="F36" i="11"/>
  <c r="E36" i="11"/>
  <c r="D36" i="11"/>
  <c r="C36" i="11"/>
  <c r="B36" i="11"/>
  <c r="A36" i="11"/>
  <c r="G33" i="11"/>
  <c r="F33" i="11"/>
  <c r="E33" i="11"/>
  <c r="D33" i="11"/>
  <c r="C33" i="11"/>
  <c r="B33" i="11"/>
  <c r="A33" i="11"/>
  <c r="G30" i="11"/>
  <c r="F30" i="11"/>
  <c r="E30" i="11"/>
  <c r="D30" i="11"/>
  <c r="C30" i="11"/>
  <c r="B30" i="11"/>
  <c r="A30" i="11"/>
  <c r="A28" i="11"/>
  <c r="B28" i="11" s="1"/>
  <c r="C28" i="11" s="1"/>
  <c r="D28" i="11" s="1"/>
  <c r="E28" i="11" s="1"/>
  <c r="F28" i="11" s="1"/>
  <c r="G28" i="11" s="1"/>
  <c r="A31" i="11" s="1"/>
  <c r="B31" i="11" s="1"/>
  <c r="C31" i="11" s="1"/>
  <c r="D31" i="11" s="1"/>
  <c r="E31" i="11" s="1"/>
  <c r="F31" i="11" s="1"/>
  <c r="G31" i="11" s="1"/>
  <c r="A34" i="11" s="1"/>
  <c r="B34" i="11" s="1"/>
  <c r="C34" i="11" s="1"/>
  <c r="D34" i="11" s="1"/>
  <c r="E34" i="11" s="1"/>
  <c r="F34" i="11" s="1"/>
  <c r="G34" i="11" s="1"/>
  <c r="A37" i="11" s="1"/>
  <c r="W23" i="11"/>
  <c r="V23" i="11"/>
  <c r="U23" i="11"/>
  <c r="T23" i="11"/>
  <c r="S23" i="11"/>
  <c r="R23" i="11"/>
  <c r="Q23" i="11"/>
  <c r="W20" i="11"/>
  <c r="V20" i="11"/>
  <c r="U20" i="11"/>
  <c r="T20" i="11"/>
  <c r="S20" i="11"/>
  <c r="R20" i="11"/>
  <c r="Q20" i="11"/>
  <c r="W17" i="11"/>
  <c r="V17" i="11"/>
  <c r="U17" i="11"/>
  <c r="T17" i="11"/>
  <c r="S17" i="11"/>
  <c r="R17" i="11"/>
  <c r="Q17" i="11"/>
  <c r="W14" i="11"/>
  <c r="V14" i="11"/>
  <c r="U14" i="11"/>
  <c r="T14" i="11"/>
  <c r="S14" i="11"/>
  <c r="R14" i="11"/>
  <c r="Q14" i="11"/>
  <c r="W11" i="11"/>
  <c r="V11" i="11"/>
  <c r="U11" i="11"/>
  <c r="T11" i="11"/>
  <c r="S11" i="11"/>
  <c r="R11" i="11"/>
  <c r="Q11" i="11"/>
  <c r="W8" i="11"/>
  <c r="V8" i="11"/>
  <c r="U8" i="11"/>
  <c r="T8" i="11"/>
  <c r="S8" i="11"/>
  <c r="R8" i="11"/>
  <c r="Q8" i="11"/>
  <c r="Q6" i="11"/>
  <c r="R6" i="11" s="1"/>
  <c r="S6" i="11" s="1"/>
  <c r="T6" i="11" s="1"/>
  <c r="U6" i="11" s="1"/>
  <c r="V6" i="11" s="1"/>
  <c r="W6" i="11" s="1"/>
  <c r="Q9" i="11" s="1"/>
  <c r="R9" i="11" s="1"/>
  <c r="S9" i="11" s="1"/>
  <c r="T9" i="11" s="1"/>
  <c r="U9" i="11" s="1"/>
  <c r="V9" i="11" s="1"/>
  <c r="W9" i="11" s="1"/>
  <c r="Q12" i="11" s="1"/>
  <c r="R12" i="11" s="1"/>
  <c r="S12" i="11" s="1"/>
  <c r="T12" i="11" s="1"/>
  <c r="U12" i="11" s="1"/>
  <c r="V12" i="11" s="1"/>
  <c r="W12" i="11" s="1"/>
  <c r="Q15" i="11" s="1"/>
  <c r="I6" i="11"/>
  <c r="O23" i="11"/>
  <c r="N23" i="11"/>
  <c r="M23" i="11"/>
  <c r="L23" i="11"/>
  <c r="K23" i="11"/>
  <c r="J23" i="11"/>
  <c r="I23" i="11"/>
  <c r="O20" i="11"/>
  <c r="N20" i="11"/>
  <c r="M20" i="11"/>
  <c r="L20" i="11"/>
  <c r="K20" i="11"/>
  <c r="J20" i="11"/>
  <c r="I20" i="11"/>
  <c r="O17" i="11"/>
  <c r="N17" i="11"/>
  <c r="M17" i="11"/>
  <c r="L17" i="11"/>
  <c r="K17" i="11"/>
  <c r="J17" i="11"/>
  <c r="I17" i="11"/>
  <c r="O14" i="11"/>
  <c r="N14" i="11"/>
  <c r="M14" i="11"/>
  <c r="L14" i="11"/>
  <c r="K14" i="11"/>
  <c r="J14" i="11"/>
  <c r="I14" i="11"/>
  <c r="O11" i="11"/>
  <c r="N11" i="11"/>
  <c r="M11" i="11"/>
  <c r="L11" i="11"/>
  <c r="K11" i="11"/>
  <c r="J11" i="11"/>
  <c r="I11" i="11"/>
  <c r="O8" i="11"/>
  <c r="N8" i="11"/>
  <c r="M8" i="11"/>
  <c r="L8" i="11"/>
  <c r="K8" i="11"/>
  <c r="J8" i="11"/>
  <c r="I8" i="11"/>
  <c r="J6" i="11"/>
  <c r="K6" i="11" s="1"/>
  <c r="L6" i="11" s="1"/>
  <c r="M6" i="11" s="1"/>
  <c r="N6" i="11" s="1"/>
  <c r="O6" i="11" s="1"/>
  <c r="I9" i="11" s="1"/>
  <c r="J9" i="11" s="1"/>
  <c r="K9" i="11" s="1"/>
  <c r="L9" i="11" s="1"/>
  <c r="M9" i="11" s="1"/>
  <c r="N9" i="11" s="1"/>
  <c r="O9" i="11" s="1"/>
  <c r="I12" i="11" s="1"/>
  <c r="J12" i="11" s="1"/>
  <c r="K12" i="11" s="1"/>
  <c r="L12" i="11" s="1"/>
  <c r="M12" i="11" s="1"/>
  <c r="N12" i="11" s="1"/>
  <c r="O12" i="11" s="1"/>
  <c r="I15" i="11" s="1"/>
  <c r="A6" i="13"/>
  <c r="G23" i="11"/>
  <c r="F23" i="11"/>
  <c r="E23" i="11"/>
  <c r="D23" i="11"/>
  <c r="C23" i="11"/>
  <c r="B23" i="11"/>
  <c r="A23" i="11"/>
  <c r="G20" i="11"/>
  <c r="F20" i="11"/>
  <c r="E20" i="11"/>
  <c r="D20" i="11"/>
  <c r="C20" i="11"/>
  <c r="B20" i="11"/>
  <c r="A20" i="11"/>
  <c r="G17" i="11"/>
  <c r="F17" i="11"/>
  <c r="E17" i="11"/>
  <c r="D17" i="11"/>
  <c r="C17" i="11"/>
  <c r="B17" i="11"/>
  <c r="A17" i="11"/>
  <c r="G14" i="11"/>
  <c r="F14" i="11"/>
  <c r="E14" i="11"/>
  <c r="D14" i="11"/>
  <c r="C14" i="11"/>
  <c r="B14" i="11"/>
  <c r="A14" i="11"/>
  <c r="G11" i="11"/>
  <c r="F11" i="11"/>
  <c r="E11" i="11"/>
  <c r="D11" i="11"/>
  <c r="C11" i="11"/>
  <c r="B11" i="11"/>
  <c r="A11" i="11"/>
  <c r="G8" i="11"/>
  <c r="F8" i="11"/>
  <c r="E8" i="11"/>
  <c r="D8" i="11"/>
  <c r="C8" i="11"/>
  <c r="B8" i="11"/>
  <c r="A8" i="11"/>
  <c r="A6" i="11"/>
  <c r="B6" i="11" s="1"/>
  <c r="C6" i="11" s="1"/>
  <c r="D6" i="11" s="1"/>
  <c r="E6" i="11" s="1"/>
  <c r="F6" i="11" s="1"/>
  <c r="Q72" i="13"/>
  <c r="R72" i="13" s="1"/>
  <c r="S72" i="13" s="1"/>
  <c r="T72" i="13" s="1"/>
  <c r="U72" i="13" s="1"/>
  <c r="V72" i="13" s="1"/>
  <c r="W72" i="13" s="1"/>
  <c r="Q75" i="13" s="1"/>
  <c r="R75" i="13" s="1"/>
  <c r="S75" i="13" s="1"/>
  <c r="T75" i="13" s="1"/>
  <c r="U75" i="13" s="1"/>
  <c r="V75" i="13" s="1"/>
  <c r="W75" i="13" s="1"/>
  <c r="Q78" i="13" s="1"/>
  <c r="R78" i="13" s="1"/>
  <c r="S78" i="13" s="1"/>
  <c r="T78" i="13" s="1"/>
  <c r="U78" i="13" s="1"/>
  <c r="V78" i="13" s="1"/>
  <c r="W78" i="13" s="1"/>
  <c r="Q81" i="13" s="1"/>
  <c r="I72" i="13"/>
  <c r="J72" i="13" s="1"/>
  <c r="K72" i="13" s="1"/>
  <c r="L72" i="13" s="1"/>
  <c r="M72" i="13" s="1"/>
  <c r="N72" i="13" s="1"/>
  <c r="O72" i="13" s="1"/>
  <c r="I75" i="13" s="1"/>
  <c r="J75" i="13" s="1"/>
  <c r="K75" i="13" s="1"/>
  <c r="L75" i="13" s="1"/>
  <c r="M75" i="13" s="1"/>
  <c r="N75" i="13" s="1"/>
  <c r="O75" i="13" s="1"/>
  <c r="I78" i="13" s="1"/>
  <c r="J78" i="13" s="1"/>
  <c r="K78" i="13" s="1"/>
  <c r="L78" i="13" s="1"/>
  <c r="M78" i="13" s="1"/>
  <c r="N78" i="13" s="1"/>
  <c r="O78" i="13" s="1"/>
  <c r="I81" i="13" s="1"/>
  <c r="A72" i="13"/>
  <c r="B72" i="13" s="1"/>
  <c r="C72" i="13" s="1"/>
  <c r="D72" i="13" s="1"/>
  <c r="E72" i="13" s="1"/>
  <c r="F72" i="13" s="1"/>
  <c r="G72" i="13" s="1"/>
  <c r="A75" i="13" s="1"/>
  <c r="B75" i="13" s="1"/>
  <c r="C75" i="13" s="1"/>
  <c r="D75" i="13" s="1"/>
  <c r="E75" i="13" s="1"/>
  <c r="F75" i="13" s="1"/>
  <c r="G75" i="13" s="1"/>
  <c r="A78" i="13" s="1"/>
  <c r="B78" i="13" s="1"/>
  <c r="C78" i="13" s="1"/>
  <c r="D78" i="13" s="1"/>
  <c r="E78" i="13" s="1"/>
  <c r="F78" i="13" s="1"/>
  <c r="G78" i="13" s="1"/>
  <c r="A81" i="13" s="1"/>
  <c r="Q50" i="13"/>
  <c r="R50" i="13" s="1"/>
  <c r="S50" i="13" s="1"/>
  <c r="T50" i="13" s="1"/>
  <c r="U50" i="13" s="1"/>
  <c r="V50" i="13" s="1"/>
  <c r="W50" i="13" s="1"/>
  <c r="Q53" i="13" s="1"/>
  <c r="R53" i="13" s="1"/>
  <c r="S53" i="13" s="1"/>
  <c r="T53" i="13" s="1"/>
  <c r="U53" i="13" s="1"/>
  <c r="V53" i="13" s="1"/>
  <c r="W53" i="13" s="1"/>
  <c r="Q56" i="13" s="1"/>
  <c r="R56" i="13" s="1"/>
  <c r="S56" i="13" s="1"/>
  <c r="T56" i="13" s="1"/>
  <c r="U56" i="13" s="1"/>
  <c r="V56" i="13" s="1"/>
  <c r="W56" i="13" s="1"/>
  <c r="Q59" i="13" s="1"/>
  <c r="I50" i="13"/>
  <c r="J50" i="13" s="1"/>
  <c r="K50" i="13" s="1"/>
  <c r="L50" i="13" s="1"/>
  <c r="M50" i="13" s="1"/>
  <c r="N50" i="13" s="1"/>
  <c r="O50" i="13" s="1"/>
  <c r="I53" i="13" s="1"/>
  <c r="J53" i="13" s="1"/>
  <c r="K53" i="13" s="1"/>
  <c r="L53" i="13" s="1"/>
  <c r="M53" i="13" s="1"/>
  <c r="N53" i="13" s="1"/>
  <c r="O53" i="13" s="1"/>
  <c r="I56" i="13" s="1"/>
  <c r="J56" i="13" s="1"/>
  <c r="K56" i="13" s="1"/>
  <c r="L56" i="13" s="1"/>
  <c r="M56" i="13" s="1"/>
  <c r="N56" i="13" s="1"/>
  <c r="O56" i="13" s="1"/>
  <c r="I59" i="13" s="1"/>
  <c r="A50" i="13"/>
  <c r="B50" i="13" s="1"/>
  <c r="C50" i="13" s="1"/>
  <c r="D50" i="13" s="1"/>
  <c r="E50" i="13" s="1"/>
  <c r="F50" i="13" s="1"/>
  <c r="G50" i="13" s="1"/>
  <c r="A53" i="13" s="1"/>
  <c r="B53" i="13" s="1"/>
  <c r="C53" i="13" s="1"/>
  <c r="D53" i="13" s="1"/>
  <c r="E53" i="13" s="1"/>
  <c r="F53" i="13" s="1"/>
  <c r="G53" i="13" s="1"/>
  <c r="A56" i="13" s="1"/>
  <c r="B56" i="13" s="1"/>
  <c r="C56" i="13" s="1"/>
  <c r="D56" i="13" s="1"/>
  <c r="E56" i="13" s="1"/>
  <c r="F56" i="13" s="1"/>
  <c r="G56" i="13" s="1"/>
  <c r="A59" i="13" s="1"/>
  <c r="Q28" i="13"/>
  <c r="R28" i="13" s="1"/>
  <c r="S28" i="13" s="1"/>
  <c r="T28" i="13" s="1"/>
  <c r="U28" i="13" s="1"/>
  <c r="V28" i="13" s="1"/>
  <c r="W28" i="13" s="1"/>
  <c r="Q31" i="13" s="1"/>
  <c r="R31" i="13" s="1"/>
  <c r="S31" i="13" s="1"/>
  <c r="T31" i="13" s="1"/>
  <c r="U31" i="13" s="1"/>
  <c r="V31" i="13" s="1"/>
  <c r="W31" i="13" s="1"/>
  <c r="Q34" i="13" s="1"/>
  <c r="R34" i="13" s="1"/>
  <c r="S34" i="13" s="1"/>
  <c r="T34" i="13" s="1"/>
  <c r="U34" i="13" s="1"/>
  <c r="V34" i="13" s="1"/>
  <c r="W34" i="13" s="1"/>
  <c r="Q37" i="13" s="1"/>
  <c r="I28" i="13"/>
  <c r="J28" i="13" s="1"/>
  <c r="K28" i="13" s="1"/>
  <c r="L28" i="13" s="1"/>
  <c r="M28" i="13" s="1"/>
  <c r="N28" i="13" s="1"/>
  <c r="O28" i="13" s="1"/>
  <c r="I31" i="13" s="1"/>
  <c r="J31" i="13" s="1"/>
  <c r="K31" i="13" s="1"/>
  <c r="L31" i="13" s="1"/>
  <c r="M31" i="13" s="1"/>
  <c r="N31" i="13" s="1"/>
  <c r="O31" i="13" s="1"/>
  <c r="I34" i="13" s="1"/>
  <c r="J34" i="13" s="1"/>
  <c r="K34" i="13" s="1"/>
  <c r="L34" i="13" s="1"/>
  <c r="M34" i="13" s="1"/>
  <c r="N34" i="13" s="1"/>
  <c r="O34" i="13" s="1"/>
  <c r="I37" i="13" s="1"/>
  <c r="A28" i="13"/>
  <c r="B28" i="13" s="1"/>
  <c r="C28" i="13" s="1"/>
  <c r="D28" i="13" s="1"/>
  <c r="E28" i="13" s="1"/>
  <c r="F28" i="13" s="1"/>
  <c r="G28" i="13" s="1"/>
  <c r="A31" i="13" s="1"/>
  <c r="B31" i="13" s="1"/>
  <c r="C31" i="13" s="1"/>
  <c r="D31" i="13" s="1"/>
  <c r="E31" i="13" s="1"/>
  <c r="F31" i="13" s="1"/>
  <c r="G31" i="13" s="1"/>
  <c r="A34" i="13" s="1"/>
  <c r="B34" i="13" s="1"/>
  <c r="C34" i="13" s="1"/>
  <c r="D34" i="13" s="1"/>
  <c r="E34" i="13" s="1"/>
  <c r="F34" i="13" s="1"/>
  <c r="G34" i="13" s="1"/>
  <c r="A37" i="13" s="1"/>
  <c r="Q6" i="13"/>
  <c r="R6" i="13" s="1"/>
  <c r="S6" i="13" s="1"/>
  <c r="T6" i="13" s="1"/>
  <c r="U6" i="13" s="1"/>
  <c r="V6" i="13" s="1"/>
  <c r="W6" i="13" s="1"/>
  <c r="Q9" i="13" s="1"/>
  <c r="R9" i="13" s="1"/>
  <c r="S9" i="13" s="1"/>
  <c r="T9" i="13" s="1"/>
  <c r="U9" i="13" s="1"/>
  <c r="V9" i="13" s="1"/>
  <c r="W9" i="13" s="1"/>
  <c r="Q12" i="13" s="1"/>
  <c r="R12" i="13" s="1"/>
  <c r="S12" i="13" s="1"/>
  <c r="T12" i="13" s="1"/>
  <c r="U12" i="13" s="1"/>
  <c r="V12" i="13" s="1"/>
  <c r="W12" i="13" s="1"/>
  <c r="Q15" i="13" s="1"/>
  <c r="I6" i="13"/>
  <c r="J6" i="13" s="1"/>
  <c r="K6" i="13" s="1"/>
  <c r="L6" i="13" s="1"/>
  <c r="M6" i="13" s="1"/>
  <c r="N6" i="13" s="1"/>
  <c r="O6" i="13" s="1"/>
  <c r="I9" i="13" s="1"/>
  <c r="J9" i="13" s="1"/>
  <c r="K9" i="13" s="1"/>
  <c r="L9" i="13" s="1"/>
  <c r="M9" i="13" s="1"/>
  <c r="N9" i="13" s="1"/>
  <c r="O9" i="13" s="1"/>
  <c r="I12" i="13" s="1"/>
  <c r="J12" i="13" s="1"/>
  <c r="K12" i="13" s="1"/>
  <c r="L12" i="13" s="1"/>
  <c r="M12" i="13" s="1"/>
  <c r="N12" i="13" s="1"/>
  <c r="O12" i="13" s="1"/>
  <c r="I15" i="13" s="1"/>
  <c r="B6" i="13"/>
  <c r="C6" i="13" s="1"/>
  <c r="D6" i="13" s="1"/>
  <c r="E6" i="13" s="1"/>
  <c r="F6" i="13" s="1"/>
  <c r="G6" i="13" s="1"/>
  <c r="Z21" i="13"/>
  <c r="G6" i="11" l="1"/>
  <c r="A9" i="11" s="1"/>
  <c r="B9" i="11" s="1"/>
  <c r="C9" i="11" s="1"/>
  <c r="D9" i="11" s="1"/>
  <c r="E9" i="11" s="1"/>
  <c r="F9" i="11" s="1"/>
  <c r="G9" i="11" s="1"/>
  <c r="A12" i="11" s="1"/>
  <c r="B12" i="11" s="1"/>
  <c r="C12" i="11" s="1"/>
  <c r="D12" i="11" s="1"/>
  <c r="E12" i="11" s="1"/>
  <c r="F12" i="11" s="1"/>
  <c r="G12" i="11" s="1"/>
  <c r="A15" i="11" s="1"/>
  <c r="A87" i="11"/>
  <c r="A18" i="12"/>
  <c r="B15" i="12"/>
  <c r="S72" i="12"/>
  <c r="T72" i="12" s="1"/>
  <c r="U72" i="12" s="1"/>
  <c r="V72" i="12" s="1"/>
  <c r="W72" i="12" s="1"/>
  <c r="Q75" i="12" s="1"/>
  <c r="R75" i="12" s="1"/>
  <c r="S75" i="12" s="1"/>
  <c r="T75" i="12" s="1"/>
  <c r="U75" i="12" s="1"/>
  <c r="V75" i="12" s="1"/>
  <c r="W75" i="12" s="1"/>
  <c r="Q78" i="12" s="1"/>
  <c r="R78" i="12" s="1"/>
  <c r="S78" i="12" s="1"/>
  <c r="T78" i="12" s="1"/>
  <c r="U78" i="12" s="1"/>
  <c r="V78" i="12" s="1"/>
  <c r="W78" i="12" s="1"/>
  <c r="Q81" i="12" s="1"/>
  <c r="I84" i="12"/>
  <c r="A75" i="12"/>
  <c r="B75" i="12" s="1"/>
  <c r="C75" i="12" s="1"/>
  <c r="D75" i="12" s="1"/>
  <c r="E75" i="12" s="1"/>
  <c r="F75" i="12" s="1"/>
  <c r="G75" i="12" s="1"/>
  <c r="A78" i="12" s="1"/>
  <c r="B78" i="12" s="1"/>
  <c r="C78" i="12" s="1"/>
  <c r="D78" i="12" s="1"/>
  <c r="E78" i="12" s="1"/>
  <c r="F78" i="12" s="1"/>
  <c r="G78" i="12" s="1"/>
  <c r="A81" i="12" s="1"/>
  <c r="J81" i="12"/>
  <c r="R59" i="12"/>
  <c r="Q65" i="12"/>
  <c r="Q62" i="12"/>
  <c r="J59" i="12"/>
  <c r="I65" i="12"/>
  <c r="I62" i="12"/>
  <c r="B59" i="12"/>
  <c r="A65" i="12"/>
  <c r="A62" i="12"/>
  <c r="R37" i="12"/>
  <c r="Q43" i="12"/>
  <c r="Q40" i="12"/>
  <c r="J37" i="12"/>
  <c r="I43" i="12"/>
  <c r="I40" i="12"/>
  <c r="B37" i="12"/>
  <c r="A43" i="12"/>
  <c r="A40" i="12"/>
  <c r="R15" i="12"/>
  <c r="Q21" i="12"/>
  <c r="Q18" i="12"/>
  <c r="J15" i="12"/>
  <c r="I21" i="12"/>
  <c r="I18" i="12"/>
  <c r="J81" i="11"/>
  <c r="I87" i="11"/>
  <c r="B81" i="11"/>
  <c r="R59" i="11"/>
  <c r="J59" i="11"/>
  <c r="I65" i="11"/>
  <c r="B59" i="11"/>
  <c r="R37" i="11"/>
  <c r="Q43" i="11"/>
  <c r="I43" i="11"/>
  <c r="J37" i="11"/>
  <c r="B37" i="11"/>
  <c r="R15" i="11"/>
  <c r="J15" i="11"/>
  <c r="I21" i="11"/>
  <c r="B15" i="11"/>
  <c r="J37" i="13"/>
  <c r="K37" i="13" s="1"/>
  <c r="B59" i="13"/>
  <c r="B81" i="13"/>
  <c r="R37" i="13"/>
  <c r="R59" i="13"/>
  <c r="Q65" i="13"/>
  <c r="J81" i="13"/>
  <c r="I87" i="13"/>
  <c r="J59" i="13"/>
  <c r="R81" i="13"/>
  <c r="J15" i="13"/>
  <c r="I21" i="13"/>
  <c r="B37" i="13"/>
  <c r="R15" i="13"/>
  <c r="A9" i="13"/>
  <c r="B9" i="13" s="1"/>
  <c r="C9" i="13" s="1"/>
  <c r="D9" i="13" s="1"/>
  <c r="E9" i="13" s="1"/>
  <c r="F9" i="13" s="1"/>
  <c r="G9" i="13" s="1"/>
  <c r="A12" i="13" s="1"/>
  <c r="B12" i="13" s="1"/>
  <c r="C12" i="13" s="1"/>
  <c r="D12" i="13" s="1"/>
  <c r="E12" i="13" s="1"/>
  <c r="F12" i="13" s="1"/>
  <c r="G12" i="13" s="1"/>
  <c r="A15" i="13" s="1"/>
  <c r="B87" i="11" l="1"/>
  <c r="Q84" i="12"/>
  <c r="Q87" i="12"/>
  <c r="R81" i="12"/>
  <c r="B81" i="12"/>
  <c r="C81" i="12" s="1"/>
  <c r="A84" i="12"/>
  <c r="A87" i="12"/>
  <c r="C15" i="12"/>
  <c r="B18" i="12"/>
  <c r="J87" i="12"/>
  <c r="J84" i="12"/>
  <c r="K81" i="12"/>
  <c r="R65" i="12"/>
  <c r="R62" i="12"/>
  <c r="S59" i="12"/>
  <c r="J65" i="12"/>
  <c r="J62" i="12"/>
  <c r="K59" i="12"/>
  <c r="B65" i="12"/>
  <c r="B62" i="12"/>
  <c r="C59" i="12"/>
  <c r="R43" i="12"/>
  <c r="R40" i="12"/>
  <c r="S37" i="12"/>
  <c r="J43" i="12"/>
  <c r="J40" i="12"/>
  <c r="K37" i="12"/>
  <c r="B43" i="12"/>
  <c r="C37" i="12"/>
  <c r="B40" i="12"/>
  <c r="R21" i="12"/>
  <c r="S15" i="12"/>
  <c r="R18" i="12"/>
  <c r="K15" i="12"/>
  <c r="J21" i="12"/>
  <c r="J18" i="12"/>
  <c r="S81" i="11"/>
  <c r="J87" i="11"/>
  <c r="K81" i="11"/>
  <c r="C81" i="11"/>
  <c r="S59" i="11"/>
  <c r="R65" i="11"/>
  <c r="J65" i="11"/>
  <c r="K59" i="11"/>
  <c r="C59" i="11"/>
  <c r="R43" i="11"/>
  <c r="S37" i="11"/>
  <c r="J43" i="11"/>
  <c r="K37" i="11"/>
  <c r="C37" i="11"/>
  <c r="R21" i="11"/>
  <c r="S15" i="11"/>
  <c r="J21" i="11"/>
  <c r="K15" i="11"/>
  <c r="C15" i="11"/>
  <c r="B21" i="11"/>
  <c r="S37" i="13"/>
  <c r="R43" i="13"/>
  <c r="K15" i="13"/>
  <c r="J21" i="13"/>
  <c r="C59" i="13"/>
  <c r="C81" i="13"/>
  <c r="B15" i="13"/>
  <c r="C15" i="13" s="1"/>
  <c r="S81" i="13"/>
  <c r="R87" i="13"/>
  <c r="K59" i="13"/>
  <c r="C37" i="13"/>
  <c r="B43" i="13"/>
  <c r="K81" i="13"/>
  <c r="J87" i="13"/>
  <c r="S59" i="13"/>
  <c r="R65" i="13"/>
  <c r="S15" i="13"/>
  <c r="R21" i="13"/>
  <c r="L37" i="13"/>
  <c r="K43" i="13"/>
  <c r="C87" i="11" l="1"/>
  <c r="R87" i="12"/>
  <c r="R84" i="12"/>
  <c r="D15" i="12"/>
  <c r="C18" i="12"/>
  <c r="S81" i="12"/>
  <c r="C84" i="12"/>
  <c r="C87" i="12"/>
  <c r="B84" i="12"/>
  <c r="B87" i="12"/>
  <c r="K84" i="12"/>
  <c r="K87" i="12"/>
  <c r="L81" i="12"/>
  <c r="D81" i="12"/>
  <c r="S65" i="12"/>
  <c r="T59" i="12"/>
  <c r="S62" i="12"/>
  <c r="K65" i="12"/>
  <c r="K62" i="12"/>
  <c r="L59" i="12"/>
  <c r="C65" i="12"/>
  <c r="D59" i="12"/>
  <c r="C62" i="12"/>
  <c r="S43" i="12"/>
  <c r="S40" i="12"/>
  <c r="T37" i="12"/>
  <c r="K43" i="12"/>
  <c r="K40" i="12"/>
  <c r="L37" i="12"/>
  <c r="C43" i="12"/>
  <c r="C40" i="12"/>
  <c r="D37" i="12"/>
  <c r="S21" i="12"/>
  <c r="S18" i="12"/>
  <c r="T15" i="12"/>
  <c r="L15" i="12"/>
  <c r="K21" i="12"/>
  <c r="K18" i="12"/>
  <c r="S87" i="11"/>
  <c r="T81" i="11"/>
  <c r="K87" i="11"/>
  <c r="L81" i="11"/>
  <c r="D81" i="11"/>
  <c r="S65" i="11"/>
  <c r="T59" i="11"/>
  <c r="K65" i="11"/>
  <c r="L59" i="11"/>
  <c r="C65" i="11"/>
  <c r="D59" i="11"/>
  <c r="S43" i="11"/>
  <c r="T37" i="11"/>
  <c r="K43" i="11"/>
  <c r="L37" i="11"/>
  <c r="D37" i="11"/>
  <c r="C43" i="11"/>
  <c r="S21" i="11"/>
  <c r="T15" i="11"/>
  <c r="L15" i="11"/>
  <c r="K21" i="11"/>
  <c r="C21" i="11"/>
  <c r="D15" i="11"/>
  <c r="C21" i="13"/>
  <c r="D37" i="13"/>
  <c r="C43" i="13"/>
  <c r="M37" i="13"/>
  <c r="L43" i="13"/>
  <c r="L15" i="13"/>
  <c r="K21" i="13"/>
  <c r="D81" i="13"/>
  <c r="C87" i="13"/>
  <c r="L59" i="13"/>
  <c r="K65" i="13"/>
  <c r="D59" i="13"/>
  <c r="C65" i="13"/>
  <c r="T15" i="13"/>
  <c r="S21" i="13"/>
  <c r="T81" i="13"/>
  <c r="S87" i="13"/>
  <c r="T59" i="13"/>
  <c r="S65" i="13"/>
  <c r="L81" i="13"/>
  <c r="K87" i="13"/>
  <c r="T37" i="13"/>
  <c r="S43" i="13"/>
  <c r="D15" i="13"/>
  <c r="D87" i="11" l="1"/>
  <c r="S87" i="12"/>
  <c r="S84" i="12"/>
  <c r="T81" i="12"/>
  <c r="E15" i="12"/>
  <c r="D18" i="12"/>
  <c r="D84" i="12"/>
  <c r="D87" i="12"/>
  <c r="L84" i="12"/>
  <c r="L87" i="12"/>
  <c r="M81" i="12"/>
  <c r="E81" i="12"/>
  <c r="T65" i="12"/>
  <c r="T62" i="12"/>
  <c r="U59" i="12"/>
  <c r="L65" i="12"/>
  <c r="L62" i="12"/>
  <c r="M59" i="12"/>
  <c r="D65" i="12"/>
  <c r="D62" i="12"/>
  <c r="E59" i="12"/>
  <c r="T43" i="12"/>
  <c r="T40" i="12"/>
  <c r="U37" i="12"/>
  <c r="L43" i="12"/>
  <c r="L40" i="12"/>
  <c r="M37" i="12"/>
  <c r="D43" i="12"/>
  <c r="D40" i="12"/>
  <c r="E37" i="12"/>
  <c r="T21" i="12"/>
  <c r="T18" i="12"/>
  <c r="U15" i="12"/>
  <c r="L21" i="12"/>
  <c r="L18" i="12"/>
  <c r="M15" i="12"/>
  <c r="T87" i="11"/>
  <c r="U81" i="11"/>
  <c r="L87" i="11"/>
  <c r="M81" i="11"/>
  <c r="E81" i="11"/>
  <c r="T65" i="11"/>
  <c r="U59" i="11"/>
  <c r="L65" i="11"/>
  <c r="M59" i="11"/>
  <c r="D65" i="11"/>
  <c r="E59" i="11"/>
  <c r="T43" i="11"/>
  <c r="U37" i="11"/>
  <c r="L43" i="11"/>
  <c r="M37" i="11"/>
  <c r="D43" i="11"/>
  <c r="E37" i="11"/>
  <c r="T21" i="11"/>
  <c r="U15" i="11"/>
  <c r="L21" i="11"/>
  <c r="M15" i="11"/>
  <c r="D21" i="11"/>
  <c r="E15" i="11"/>
  <c r="E15" i="13"/>
  <c r="D21" i="13"/>
  <c r="U81" i="13"/>
  <c r="T87" i="13"/>
  <c r="E81" i="13"/>
  <c r="D87" i="13"/>
  <c r="E37" i="13"/>
  <c r="D43" i="13"/>
  <c r="U37" i="13"/>
  <c r="T43" i="13"/>
  <c r="U15" i="13"/>
  <c r="T21" i="13"/>
  <c r="M81" i="13"/>
  <c r="L87" i="13"/>
  <c r="M59" i="13"/>
  <c r="L65" i="13"/>
  <c r="U59" i="13"/>
  <c r="T65" i="13"/>
  <c r="M15" i="13"/>
  <c r="L21" i="13"/>
  <c r="N37" i="13"/>
  <c r="M43" i="13"/>
  <c r="E59" i="13"/>
  <c r="D65" i="13"/>
  <c r="X65" i="11"/>
  <c r="X56" i="11"/>
  <c r="X53" i="11"/>
  <c r="P65" i="11"/>
  <c r="P59" i="11"/>
  <c r="P56" i="11"/>
  <c r="H65" i="11"/>
  <c r="H62" i="11"/>
  <c r="H53" i="11"/>
  <c r="X43" i="11"/>
  <c r="X31" i="11"/>
  <c r="P40" i="11"/>
  <c r="P31" i="11"/>
  <c r="P28" i="11"/>
  <c r="X21" i="11"/>
  <c r="X18" i="11"/>
  <c r="X9" i="11"/>
  <c r="P18" i="11"/>
  <c r="H18" i="11"/>
  <c r="H15" i="11"/>
  <c r="P53" i="11"/>
  <c r="P62" i="11"/>
  <c r="E87" i="11" l="1"/>
  <c r="E84" i="12"/>
  <c r="E87" i="12"/>
  <c r="T87" i="12"/>
  <c r="T84" i="12"/>
  <c r="F15" i="12"/>
  <c r="E18" i="12"/>
  <c r="U81" i="12"/>
  <c r="M84" i="12"/>
  <c r="M87" i="12"/>
  <c r="N81" i="12"/>
  <c r="F81" i="12"/>
  <c r="U62" i="12"/>
  <c r="V59" i="12"/>
  <c r="U65" i="12"/>
  <c r="M62" i="12"/>
  <c r="N59" i="12"/>
  <c r="M65" i="12"/>
  <c r="E62" i="12"/>
  <c r="E65" i="12"/>
  <c r="F59" i="12"/>
  <c r="U40" i="12"/>
  <c r="U43" i="12"/>
  <c r="V37" i="12"/>
  <c r="M40" i="12"/>
  <c r="N37" i="12"/>
  <c r="M43" i="12"/>
  <c r="E40" i="12"/>
  <c r="E43" i="12"/>
  <c r="F37" i="12"/>
  <c r="U21" i="12"/>
  <c r="U18" i="12"/>
  <c r="V15" i="12"/>
  <c r="M18" i="12"/>
  <c r="M21" i="12"/>
  <c r="N15" i="12"/>
  <c r="U87" i="11"/>
  <c r="V81" i="11"/>
  <c r="N81" i="11"/>
  <c r="M87" i="11"/>
  <c r="F81" i="11"/>
  <c r="U65" i="11"/>
  <c r="V59" i="11"/>
  <c r="M65" i="11"/>
  <c r="N59" i="11"/>
  <c r="F59" i="11"/>
  <c r="E65" i="11"/>
  <c r="V37" i="11"/>
  <c r="U43" i="11"/>
  <c r="M43" i="11"/>
  <c r="N37" i="11"/>
  <c r="E43" i="11"/>
  <c r="F37" i="11"/>
  <c r="U21" i="11"/>
  <c r="V15" i="11"/>
  <c r="M21" i="11"/>
  <c r="N15" i="11"/>
  <c r="E21" i="11"/>
  <c r="F15" i="11"/>
  <c r="F37" i="13"/>
  <c r="E43" i="13"/>
  <c r="V59" i="13"/>
  <c r="U65" i="13"/>
  <c r="F59" i="13"/>
  <c r="E65" i="13"/>
  <c r="N59" i="13"/>
  <c r="M65" i="13"/>
  <c r="F81" i="13"/>
  <c r="E87" i="13"/>
  <c r="O37" i="13"/>
  <c r="N43" i="13"/>
  <c r="N81" i="13"/>
  <c r="M87" i="13"/>
  <c r="V81" i="13"/>
  <c r="U87" i="13"/>
  <c r="V37" i="13"/>
  <c r="U43" i="13"/>
  <c r="N15" i="13"/>
  <c r="M21" i="13"/>
  <c r="V15" i="13"/>
  <c r="U21" i="13"/>
  <c r="F15" i="13"/>
  <c r="E21" i="13"/>
  <c r="H21" i="11"/>
  <c r="X40" i="11"/>
  <c r="H56" i="11"/>
  <c r="X50" i="11"/>
  <c r="X59" i="11"/>
  <c r="H6" i="11"/>
  <c r="H37" i="11"/>
  <c r="H31" i="11"/>
  <c r="H34" i="11"/>
  <c r="X28" i="11"/>
  <c r="H50" i="11"/>
  <c r="H9" i="11"/>
  <c r="P9" i="11"/>
  <c r="H43" i="11"/>
  <c r="X34" i="11"/>
  <c r="P34" i="11"/>
  <c r="P6" i="11"/>
  <c r="P24" i="11" s="1"/>
  <c r="P15" i="11"/>
  <c r="X12" i="11"/>
  <c r="P43" i="11"/>
  <c r="P46" i="11" s="1"/>
  <c r="X37" i="11"/>
  <c r="X62" i="11"/>
  <c r="H28" i="11"/>
  <c r="H46" i="11" s="1"/>
  <c r="P37" i="11"/>
  <c r="P12" i="11"/>
  <c r="H40" i="11"/>
  <c r="H59" i="11"/>
  <c r="P50" i="11"/>
  <c r="P68" i="11" s="1"/>
  <c r="X6" i="11"/>
  <c r="H12" i="11"/>
  <c r="P21" i="11"/>
  <c r="X15" i="11"/>
  <c r="F87" i="11" l="1"/>
  <c r="U87" i="12"/>
  <c r="U84" i="12"/>
  <c r="G15" i="12"/>
  <c r="F18" i="12"/>
  <c r="F87" i="12"/>
  <c r="F84" i="12"/>
  <c r="V81" i="12"/>
  <c r="N84" i="12"/>
  <c r="N87" i="12"/>
  <c r="O81" i="12"/>
  <c r="G81" i="12"/>
  <c r="V62" i="12"/>
  <c r="V65" i="12"/>
  <c r="W59" i="12"/>
  <c r="O59" i="12"/>
  <c r="N62" i="12"/>
  <c r="N65" i="12"/>
  <c r="F62" i="12"/>
  <c r="G59" i="12"/>
  <c r="F65" i="12"/>
  <c r="V40" i="12"/>
  <c r="W37" i="12"/>
  <c r="V43" i="12"/>
  <c r="N40" i="12"/>
  <c r="O37" i="12"/>
  <c r="N43" i="12"/>
  <c r="F40" i="12"/>
  <c r="F43" i="12"/>
  <c r="G37" i="12"/>
  <c r="V18" i="12"/>
  <c r="W15" i="12"/>
  <c r="V21" i="12"/>
  <c r="N18" i="12"/>
  <c r="N21" i="12"/>
  <c r="O15" i="12"/>
  <c r="W81" i="11"/>
  <c r="V87" i="11"/>
  <c r="O81" i="11"/>
  <c r="N87" i="11"/>
  <c r="G81" i="11"/>
  <c r="W59" i="11"/>
  <c r="V65" i="11"/>
  <c r="X68" i="11"/>
  <c r="O59" i="11"/>
  <c r="N65" i="11"/>
  <c r="H68" i="11"/>
  <c r="G59" i="11"/>
  <c r="F65" i="11"/>
  <c r="X46" i="11"/>
  <c r="W37" i="11"/>
  <c r="V43" i="11"/>
  <c r="O37" i="11"/>
  <c r="N43" i="11"/>
  <c r="F43" i="11"/>
  <c r="G37" i="11"/>
  <c r="W15" i="11"/>
  <c r="V21" i="11"/>
  <c r="X24" i="11"/>
  <c r="N21" i="11"/>
  <c r="O15" i="11"/>
  <c r="F21" i="11"/>
  <c r="G15" i="11"/>
  <c r="H24" i="11"/>
  <c r="W15" i="13"/>
  <c r="V21" i="13"/>
  <c r="W37" i="13"/>
  <c r="V43" i="13"/>
  <c r="G15" i="13"/>
  <c r="F21" i="13"/>
  <c r="G81" i="13"/>
  <c r="F87" i="13"/>
  <c r="W81" i="13"/>
  <c r="V87" i="13"/>
  <c r="O59" i="13"/>
  <c r="N65" i="13"/>
  <c r="G59" i="13"/>
  <c r="F65" i="13"/>
  <c r="W59" i="13"/>
  <c r="V65" i="13"/>
  <c r="O81" i="13"/>
  <c r="N87" i="13"/>
  <c r="O15" i="13"/>
  <c r="N21" i="13"/>
  <c r="O43" i="13"/>
  <c r="I40" i="13"/>
  <c r="J40" i="13" s="1"/>
  <c r="K40" i="13" s="1"/>
  <c r="L40" i="13" s="1"/>
  <c r="M40" i="13" s="1"/>
  <c r="N40" i="13" s="1"/>
  <c r="O40" i="13" s="1"/>
  <c r="I43" i="13" s="1"/>
  <c r="J43" i="13" s="1"/>
  <c r="G37" i="13"/>
  <c r="F43" i="13"/>
  <c r="G11" i="13"/>
  <c r="E8" i="10"/>
  <c r="A17" i="10"/>
  <c r="B17" i="10"/>
  <c r="C17" i="10"/>
  <c r="D17" i="10"/>
  <c r="E17" i="10"/>
  <c r="F17" i="10"/>
  <c r="G17" i="10"/>
  <c r="A20" i="10"/>
  <c r="B20" i="10"/>
  <c r="C20" i="10"/>
  <c r="D20" i="10"/>
  <c r="E20" i="10"/>
  <c r="F20" i="10"/>
  <c r="G20" i="10"/>
  <c r="A23" i="10"/>
  <c r="B23" i="10"/>
  <c r="C23" i="10"/>
  <c r="D23" i="10"/>
  <c r="E23" i="10"/>
  <c r="F23" i="10"/>
  <c r="G23" i="10"/>
  <c r="A8" i="10"/>
  <c r="B8" i="10"/>
  <c r="C8" i="10"/>
  <c r="D8" i="10"/>
  <c r="F8" i="10"/>
  <c r="G8" i="10"/>
  <c r="A11" i="10"/>
  <c r="B11" i="10"/>
  <c r="C11" i="10"/>
  <c r="D11" i="10"/>
  <c r="E11" i="10"/>
  <c r="F11" i="10"/>
  <c r="G11" i="10"/>
  <c r="A14" i="10"/>
  <c r="B14" i="10"/>
  <c r="C14" i="10"/>
  <c r="D14" i="10"/>
  <c r="E14" i="10"/>
  <c r="F14" i="10"/>
  <c r="G14" i="10"/>
  <c r="G87" i="11" l="1"/>
  <c r="G84" i="11"/>
  <c r="A84" i="11"/>
  <c r="B84" i="11" s="1"/>
  <c r="C84" i="11" s="1"/>
  <c r="D84" i="11" s="1"/>
  <c r="E84" i="11" s="1"/>
  <c r="F84" i="11" s="1"/>
  <c r="G87" i="12"/>
  <c r="G84" i="12"/>
  <c r="V84" i="12"/>
  <c r="V87" i="12"/>
  <c r="W81" i="12"/>
  <c r="O87" i="12"/>
  <c r="O84" i="12"/>
  <c r="W62" i="12"/>
  <c r="W65" i="12"/>
  <c r="O62" i="12"/>
  <c r="O65" i="12"/>
  <c r="G62" i="12"/>
  <c r="G65" i="12"/>
  <c r="W40" i="12"/>
  <c r="W43" i="12"/>
  <c r="O40" i="12"/>
  <c r="O43" i="12"/>
  <c r="G40" i="12"/>
  <c r="G43" i="12"/>
  <c r="W18" i="12"/>
  <c r="W21" i="12"/>
  <c r="O18" i="12"/>
  <c r="O21" i="12"/>
  <c r="W84" i="11"/>
  <c r="Q87" i="11" s="1"/>
  <c r="R87" i="11" s="1"/>
  <c r="W87" i="11"/>
  <c r="Q84" i="11"/>
  <c r="R84" i="11" s="1"/>
  <c r="S84" i="11" s="1"/>
  <c r="T84" i="11" s="1"/>
  <c r="U84" i="11" s="1"/>
  <c r="V84" i="11" s="1"/>
  <c r="O84" i="11"/>
  <c r="O87" i="11"/>
  <c r="I84" i="11"/>
  <c r="J84" i="11" s="1"/>
  <c r="K84" i="11" s="1"/>
  <c r="L84" i="11" s="1"/>
  <c r="M84" i="11" s="1"/>
  <c r="N84" i="11" s="1"/>
  <c r="W65" i="11"/>
  <c r="Q62" i="11"/>
  <c r="R62" i="11" s="1"/>
  <c r="S62" i="11" s="1"/>
  <c r="T62" i="11" s="1"/>
  <c r="U62" i="11" s="1"/>
  <c r="V62" i="11" s="1"/>
  <c r="W62" i="11" s="1"/>
  <c r="Q65" i="11" s="1"/>
  <c r="O65" i="11"/>
  <c r="I62" i="11"/>
  <c r="J62" i="11" s="1"/>
  <c r="K62" i="11" s="1"/>
  <c r="L62" i="11" s="1"/>
  <c r="M62" i="11" s="1"/>
  <c r="N62" i="11" s="1"/>
  <c r="O62" i="11" s="1"/>
  <c r="G65" i="11"/>
  <c r="A62" i="11"/>
  <c r="B62" i="11" s="1"/>
  <c r="C62" i="11" s="1"/>
  <c r="D62" i="11" s="1"/>
  <c r="E62" i="11" s="1"/>
  <c r="F62" i="11" s="1"/>
  <c r="G62" i="11" s="1"/>
  <c r="A65" i="11" s="1"/>
  <c r="B65" i="11" s="1"/>
  <c r="W43" i="11"/>
  <c r="Q40" i="11"/>
  <c r="R40" i="11" s="1"/>
  <c r="S40" i="11" s="1"/>
  <c r="T40" i="11" s="1"/>
  <c r="U40" i="11" s="1"/>
  <c r="V40" i="11" s="1"/>
  <c r="W40" i="11" s="1"/>
  <c r="O43" i="11"/>
  <c r="I40" i="11"/>
  <c r="J40" i="11" s="1"/>
  <c r="K40" i="11" s="1"/>
  <c r="L40" i="11" s="1"/>
  <c r="M40" i="11" s="1"/>
  <c r="N40" i="11" s="1"/>
  <c r="O40" i="11" s="1"/>
  <c r="G43" i="11"/>
  <c r="A40" i="11"/>
  <c r="B40" i="11" s="1"/>
  <c r="C40" i="11" s="1"/>
  <c r="D40" i="11" s="1"/>
  <c r="E40" i="11" s="1"/>
  <c r="F40" i="11" s="1"/>
  <c r="G40" i="11" s="1"/>
  <c r="A43" i="11" s="1"/>
  <c r="B43" i="11" s="1"/>
  <c r="W21" i="11"/>
  <c r="Q18" i="11"/>
  <c r="R18" i="11" s="1"/>
  <c r="S18" i="11" s="1"/>
  <c r="T18" i="11" s="1"/>
  <c r="U18" i="11" s="1"/>
  <c r="V18" i="11" s="1"/>
  <c r="W18" i="11" s="1"/>
  <c r="Q21" i="11" s="1"/>
  <c r="O18" i="11"/>
  <c r="O21" i="11"/>
  <c r="I18" i="11"/>
  <c r="J18" i="11" s="1"/>
  <c r="K18" i="11" s="1"/>
  <c r="L18" i="11" s="1"/>
  <c r="M18" i="11" s="1"/>
  <c r="N18" i="11" s="1"/>
  <c r="G21" i="11"/>
  <c r="A18" i="11"/>
  <c r="B18" i="11" s="1"/>
  <c r="C18" i="11" s="1"/>
  <c r="D18" i="11" s="1"/>
  <c r="E18" i="11" s="1"/>
  <c r="F18" i="11" s="1"/>
  <c r="G18" i="11" s="1"/>
  <c r="A21" i="11" s="1"/>
  <c r="G43" i="13"/>
  <c r="A40" i="13"/>
  <c r="B40" i="13" s="1"/>
  <c r="C40" i="13" s="1"/>
  <c r="D40" i="13" s="1"/>
  <c r="E40" i="13" s="1"/>
  <c r="F40" i="13" s="1"/>
  <c r="G40" i="13" s="1"/>
  <c r="A43" i="13" s="1"/>
  <c r="W65" i="13"/>
  <c r="Q62" i="13"/>
  <c r="R62" i="13" s="1"/>
  <c r="S62" i="13" s="1"/>
  <c r="T62" i="13" s="1"/>
  <c r="U62" i="13" s="1"/>
  <c r="V62" i="13" s="1"/>
  <c r="W62" i="13" s="1"/>
  <c r="G65" i="13"/>
  <c r="A62" i="13"/>
  <c r="B62" i="13" s="1"/>
  <c r="C62" i="13" s="1"/>
  <c r="D62" i="13" s="1"/>
  <c r="E62" i="13" s="1"/>
  <c r="F62" i="13" s="1"/>
  <c r="G62" i="13" s="1"/>
  <c r="A65" i="13" s="1"/>
  <c r="B65" i="13" s="1"/>
  <c r="O65" i="13"/>
  <c r="I62" i="13"/>
  <c r="J62" i="13" s="1"/>
  <c r="K62" i="13" s="1"/>
  <c r="L62" i="13" s="1"/>
  <c r="M62" i="13" s="1"/>
  <c r="N62" i="13" s="1"/>
  <c r="O62" i="13" s="1"/>
  <c r="I65" i="13" s="1"/>
  <c r="J65" i="13" s="1"/>
  <c r="W40" i="13"/>
  <c r="Q43" i="13" s="1"/>
  <c r="W43" i="13"/>
  <c r="Q40" i="13"/>
  <c r="R40" i="13" s="1"/>
  <c r="S40" i="13" s="1"/>
  <c r="T40" i="13" s="1"/>
  <c r="U40" i="13" s="1"/>
  <c r="V40" i="13" s="1"/>
  <c r="G87" i="13"/>
  <c r="A84" i="13"/>
  <c r="B84" i="13" s="1"/>
  <c r="C84" i="13" s="1"/>
  <c r="D84" i="13" s="1"/>
  <c r="E84" i="13" s="1"/>
  <c r="F84" i="13" s="1"/>
  <c r="G84" i="13" s="1"/>
  <c r="A87" i="13" s="1"/>
  <c r="B87" i="13" s="1"/>
  <c r="O21" i="13"/>
  <c r="I18" i="13"/>
  <c r="J18" i="13" s="1"/>
  <c r="K18" i="13" s="1"/>
  <c r="L18" i="13" s="1"/>
  <c r="M18" i="13" s="1"/>
  <c r="N18" i="13" s="1"/>
  <c r="O18" i="13" s="1"/>
  <c r="O87" i="13"/>
  <c r="I84" i="13"/>
  <c r="J84" i="13" s="1"/>
  <c r="K84" i="13" s="1"/>
  <c r="L84" i="13" s="1"/>
  <c r="M84" i="13" s="1"/>
  <c r="N84" i="13" s="1"/>
  <c r="O84" i="13" s="1"/>
  <c r="W87" i="13"/>
  <c r="Q84" i="13"/>
  <c r="R84" i="13" s="1"/>
  <c r="S84" i="13" s="1"/>
  <c r="T84" i="13" s="1"/>
  <c r="U84" i="13" s="1"/>
  <c r="V84" i="13" s="1"/>
  <c r="W84" i="13" s="1"/>
  <c r="Q87" i="13" s="1"/>
  <c r="G21" i="13"/>
  <c r="A18" i="13"/>
  <c r="B18" i="13" s="1"/>
  <c r="C18" i="13" s="1"/>
  <c r="D18" i="13" s="1"/>
  <c r="E18" i="13" s="1"/>
  <c r="F18" i="13" s="1"/>
  <c r="G18" i="13" s="1"/>
  <c r="A21" i="13" s="1"/>
  <c r="B21" i="13" s="1"/>
  <c r="W21" i="13"/>
  <c r="Q18" i="13"/>
  <c r="R18" i="13" s="1"/>
  <c r="S18" i="13" s="1"/>
  <c r="T18" i="13" s="1"/>
  <c r="U18" i="13" s="1"/>
  <c r="V18" i="13" s="1"/>
  <c r="W18" i="13" s="1"/>
  <c r="Q21" i="13" s="1"/>
  <c r="H6" i="10"/>
  <c r="H12" i="10"/>
  <c r="W84" i="12" l="1"/>
  <c r="W87" i="12"/>
  <c r="AA21" i="12"/>
  <c r="AB21" i="12" s="1"/>
  <c r="X40" i="12"/>
  <c r="W89" i="13"/>
  <c r="V89" i="13"/>
  <c r="U89" i="13"/>
  <c r="T89" i="13"/>
  <c r="S89" i="13"/>
  <c r="R89" i="13"/>
  <c r="Q89" i="13"/>
  <c r="O89" i="13"/>
  <c r="N89" i="13"/>
  <c r="M89" i="13"/>
  <c r="L89" i="13"/>
  <c r="K89" i="13"/>
  <c r="J89" i="13"/>
  <c r="I89" i="13"/>
  <c r="G89" i="13"/>
  <c r="F89" i="13"/>
  <c r="E89" i="13"/>
  <c r="D89" i="13"/>
  <c r="C89" i="13"/>
  <c r="B89" i="13"/>
  <c r="A89" i="13"/>
  <c r="W86" i="13"/>
  <c r="V86" i="13"/>
  <c r="U86" i="13"/>
  <c r="T86" i="13"/>
  <c r="S86" i="13"/>
  <c r="R86" i="13"/>
  <c r="Q86" i="13"/>
  <c r="O86" i="13"/>
  <c r="N86" i="13"/>
  <c r="M86" i="13"/>
  <c r="L86" i="13"/>
  <c r="K86" i="13"/>
  <c r="J86" i="13"/>
  <c r="I86" i="13"/>
  <c r="G86" i="13"/>
  <c r="F86" i="13"/>
  <c r="E86" i="13"/>
  <c r="D86" i="13"/>
  <c r="C86" i="13"/>
  <c r="B86" i="13"/>
  <c r="A86" i="13"/>
  <c r="W83" i="13"/>
  <c r="V83" i="13"/>
  <c r="U83" i="13"/>
  <c r="T83" i="13"/>
  <c r="S83" i="13"/>
  <c r="R83" i="13"/>
  <c r="Q83" i="13"/>
  <c r="O83" i="13"/>
  <c r="N83" i="13"/>
  <c r="M83" i="13"/>
  <c r="L83" i="13"/>
  <c r="K83" i="13"/>
  <c r="J83" i="13"/>
  <c r="I83" i="13"/>
  <c r="G83" i="13"/>
  <c r="F83" i="13"/>
  <c r="E83" i="13"/>
  <c r="D83" i="13"/>
  <c r="C83" i="13"/>
  <c r="B83" i="13"/>
  <c r="A83" i="13"/>
  <c r="W80" i="13"/>
  <c r="V80" i="13"/>
  <c r="U80" i="13"/>
  <c r="T80" i="13"/>
  <c r="S80" i="13"/>
  <c r="R80" i="13"/>
  <c r="Q80" i="13"/>
  <c r="O80" i="13"/>
  <c r="N80" i="13"/>
  <c r="M80" i="13"/>
  <c r="L80" i="13"/>
  <c r="K80" i="13"/>
  <c r="J80" i="13"/>
  <c r="I80" i="13"/>
  <c r="G80" i="13"/>
  <c r="F80" i="13"/>
  <c r="E80" i="13"/>
  <c r="D80" i="13"/>
  <c r="C80" i="13"/>
  <c r="B80" i="13"/>
  <c r="A80" i="13"/>
  <c r="W77" i="13"/>
  <c r="V77" i="13"/>
  <c r="U77" i="13"/>
  <c r="T77" i="13"/>
  <c r="S77" i="13"/>
  <c r="R77" i="13"/>
  <c r="Q77" i="13"/>
  <c r="O77" i="13"/>
  <c r="N77" i="13"/>
  <c r="M77" i="13"/>
  <c r="L77" i="13"/>
  <c r="K77" i="13"/>
  <c r="J77" i="13"/>
  <c r="I77" i="13"/>
  <c r="G77" i="13"/>
  <c r="F77" i="13"/>
  <c r="E77" i="13"/>
  <c r="D77" i="13"/>
  <c r="C77" i="13"/>
  <c r="B77" i="13"/>
  <c r="A77" i="13"/>
  <c r="W74" i="13"/>
  <c r="V74" i="13"/>
  <c r="U74" i="13"/>
  <c r="T74" i="13"/>
  <c r="S74" i="13"/>
  <c r="R74" i="13"/>
  <c r="Q74" i="13"/>
  <c r="O74" i="13"/>
  <c r="N74" i="13"/>
  <c r="M74" i="13"/>
  <c r="L74" i="13"/>
  <c r="K74" i="13"/>
  <c r="J74" i="13"/>
  <c r="I74" i="13"/>
  <c r="G74" i="13"/>
  <c r="F74" i="13"/>
  <c r="E74" i="13"/>
  <c r="D74" i="13"/>
  <c r="C74" i="13"/>
  <c r="B74" i="13"/>
  <c r="A74" i="13"/>
  <c r="W67" i="13"/>
  <c r="V67" i="13"/>
  <c r="U67" i="13"/>
  <c r="T67" i="13"/>
  <c r="S67" i="13"/>
  <c r="R67" i="13"/>
  <c r="Q67" i="13"/>
  <c r="O67" i="13"/>
  <c r="N67" i="13"/>
  <c r="M67" i="13"/>
  <c r="L67" i="13"/>
  <c r="K67" i="13"/>
  <c r="J67" i="13"/>
  <c r="I67" i="13"/>
  <c r="G67" i="13"/>
  <c r="F67" i="13"/>
  <c r="E67" i="13"/>
  <c r="D67" i="13"/>
  <c r="C67" i="13"/>
  <c r="B67" i="13"/>
  <c r="A67" i="13"/>
  <c r="W64" i="13"/>
  <c r="V64" i="13"/>
  <c r="U64" i="13"/>
  <c r="T64" i="13"/>
  <c r="S64" i="13"/>
  <c r="R64" i="13"/>
  <c r="Q64" i="13"/>
  <c r="O64" i="13"/>
  <c r="N64" i="13"/>
  <c r="M64" i="13"/>
  <c r="L64" i="13"/>
  <c r="K64" i="13"/>
  <c r="J64" i="13"/>
  <c r="I64" i="13"/>
  <c r="G64" i="13"/>
  <c r="F64" i="13"/>
  <c r="E64" i="13"/>
  <c r="D64" i="13"/>
  <c r="C64" i="13"/>
  <c r="B64" i="13"/>
  <c r="A64" i="13"/>
  <c r="W61" i="13"/>
  <c r="V61" i="13"/>
  <c r="U61" i="13"/>
  <c r="T61" i="13"/>
  <c r="S61" i="13"/>
  <c r="R61" i="13"/>
  <c r="Q61" i="13"/>
  <c r="O61" i="13"/>
  <c r="N61" i="13"/>
  <c r="M61" i="13"/>
  <c r="L61" i="13"/>
  <c r="K61" i="13"/>
  <c r="J61" i="13"/>
  <c r="I61" i="13"/>
  <c r="G61" i="13"/>
  <c r="F61" i="13"/>
  <c r="E61" i="13"/>
  <c r="D61" i="13"/>
  <c r="C61" i="13"/>
  <c r="B61" i="13"/>
  <c r="A61" i="13"/>
  <c r="H59" i="13" s="1"/>
  <c r="W58" i="13"/>
  <c r="V58" i="13"/>
  <c r="U58" i="13"/>
  <c r="T58" i="13"/>
  <c r="S58" i="13"/>
  <c r="R58" i="13"/>
  <c r="Q58" i="13"/>
  <c r="O58" i="13"/>
  <c r="N58" i="13"/>
  <c r="M58" i="13"/>
  <c r="L58" i="13"/>
  <c r="K58" i="13"/>
  <c r="J58" i="13"/>
  <c r="I58" i="13"/>
  <c r="G58" i="13"/>
  <c r="F58" i="13"/>
  <c r="E58" i="13"/>
  <c r="D58" i="13"/>
  <c r="C58" i="13"/>
  <c r="B58" i="13"/>
  <c r="A58" i="13"/>
  <c r="W55" i="13"/>
  <c r="V55" i="13"/>
  <c r="U55" i="13"/>
  <c r="T55" i="13"/>
  <c r="S55" i="13"/>
  <c r="R55" i="13"/>
  <c r="Q55" i="13"/>
  <c r="O55" i="13"/>
  <c r="N55" i="13"/>
  <c r="M55" i="13"/>
  <c r="L55" i="13"/>
  <c r="K55" i="13"/>
  <c r="J55" i="13"/>
  <c r="I55" i="13"/>
  <c r="G55" i="13"/>
  <c r="F55" i="13"/>
  <c r="E55" i="13"/>
  <c r="D55" i="13"/>
  <c r="C55" i="13"/>
  <c r="B55" i="13"/>
  <c r="A55" i="13"/>
  <c r="W52" i="13"/>
  <c r="V52" i="13"/>
  <c r="U52" i="13"/>
  <c r="T52" i="13"/>
  <c r="S52" i="13"/>
  <c r="R52" i="13"/>
  <c r="Q52" i="13"/>
  <c r="O52" i="13"/>
  <c r="N52" i="13"/>
  <c r="M52" i="13"/>
  <c r="L52" i="13"/>
  <c r="K52" i="13"/>
  <c r="J52" i="13"/>
  <c r="I52" i="13"/>
  <c r="G52" i="13"/>
  <c r="F52" i="13"/>
  <c r="E52" i="13"/>
  <c r="D52" i="13"/>
  <c r="C52" i="13"/>
  <c r="B52" i="13"/>
  <c r="A52" i="13"/>
  <c r="W45" i="13"/>
  <c r="V45" i="13"/>
  <c r="U45" i="13"/>
  <c r="T45" i="13"/>
  <c r="S45" i="13"/>
  <c r="R45" i="13"/>
  <c r="Q45" i="13"/>
  <c r="X43" i="13" s="1"/>
  <c r="O45" i="13"/>
  <c r="N45" i="13"/>
  <c r="M45" i="13"/>
  <c r="L45" i="13"/>
  <c r="K45" i="13"/>
  <c r="J45" i="13"/>
  <c r="I45" i="13"/>
  <c r="G45" i="13"/>
  <c r="F45" i="13"/>
  <c r="E45" i="13"/>
  <c r="D45" i="13"/>
  <c r="C45" i="13"/>
  <c r="B45" i="13"/>
  <c r="A45" i="13"/>
  <c r="W42" i="13"/>
  <c r="V42" i="13"/>
  <c r="U42" i="13"/>
  <c r="T42" i="13"/>
  <c r="S42" i="13"/>
  <c r="R42" i="13"/>
  <c r="Q42" i="13"/>
  <c r="O42" i="13"/>
  <c r="N42" i="13"/>
  <c r="M42" i="13"/>
  <c r="L42" i="13"/>
  <c r="K42" i="13"/>
  <c r="J42" i="13"/>
  <c r="I42" i="13"/>
  <c r="G42" i="13"/>
  <c r="F42" i="13"/>
  <c r="E42" i="13"/>
  <c r="D42" i="13"/>
  <c r="C42" i="13"/>
  <c r="B42" i="13"/>
  <c r="A42" i="13"/>
  <c r="W39" i="13"/>
  <c r="V39" i="13"/>
  <c r="U39" i="13"/>
  <c r="T39" i="13"/>
  <c r="S39" i="13"/>
  <c r="R39" i="13"/>
  <c r="Q39" i="13"/>
  <c r="O39" i="13"/>
  <c r="N39" i="13"/>
  <c r="M39" i="13"/>
  <c r="L39" i="13"/>
  <c r="K39" i="13"/>
  <c r="J39" i="13"/>
  <c r="I39" i="13"/>
  <c r="G39" i="13"/>
  <c r="F39" i="13"/>
  <c r="E39" i="13"/>
  <c r="D39" i="13"/>
  <c r="C39" i="13"/>
  <c r="B39" i="13"/>
  <c r="A39" i="13"/>
  <c r="W36" i="13"/>
  <c r="V36" i="13"/>
  <c r="U36" i="13"/>
  <c r="T36" i="13"/>
  <c r="S36" i="13"/>
  <c r="R36" i="13"/>
  <c r="Q36" i="13"/>
  <c r="O36" i="13"/>
  <c r="N36" i="13"/>
  <c r="M36" i="13"/>
  <c r="L36" i="13"/>
  <c r="K36" i="13"/>
  <c r="J36" i="13"/>
  <c r="I36" i="13"/>
  <c r="P34" i="13" s="1"/>
  <c r="G36" i="13"/>
  <c r="F36" i="13"/>
  <c r="E36" i="13"/>
  <c r="D36" i="13"/>
  <c r="C36" i="13"/>
  <c r="B36" i="13"/>
  <c r="A36" i="13"/>
  <c r="W33" i="13"/>
  <c r="V33" i="13"/>
  <c r="U33" i="13"/>
  <c r="T33" i="13"/>
  <c r="S33" i="13"/>
  <c r="R33" i="13"/>
  <c r="Q33" i="13"/>
  <c r="O33" i="13"/>
  <c r="N33" i="13"/>
  <c r="M33" i="13"/>
  <c r="L33" i="13"/>
  <c r="K33" i="13"/>
  <c r="J33" i="13"/>
  <c r="I33" i="13"/>
  <c r="G33" i="13"/>
  <c r="F33" i="13"/>
  <c r="E33" i="13"/>
  <c r="D33" i="13"/>
  <c r="C33" i="13"/>
  <c r="B33" i="13"/>
  <c r="A33" i="13"/>
  <c r="W30" i="13"/>
  <c r="V30" i="13"/>
  <c r="U30" i="13"/>
  <c r="T30" i="13"/>
  <c r="S30" i="13"/>
  <c r="R30" i="13"/>
  <c r="Q30" i="13"/>
  <c r="O30" i="13"/>
  <c r="N30" i="13"/>
  <c r="M30" i="13"/>
  <c r="L30" i="13"/>
  <c r="K30" i="13"/>
  <c r="J30" i="13"/>
  <c r="I30" i="13"/>
  <c r="G30" i="13"/>
  <c r="F30" i="13"/>
  <c r="E30" i="13"/>
  <c r="D30" i="13"/>
  <c r="C30" i="13"/>
  <c r="B30" i="13"/>
  <c r="A30" i="13"/>
  <c r="W23" i="13"/>
  <c r="V23" i="13"/>
  <c r="U23" i="13"/>
  <c r="T23" i="13"/>
  <c r="S23" i="13"/>
  <c r="R23" i="13"/>
  <c r="Q23" i="13"/>
  <c r="O23" i="13"/>
  <c r="N23" i="13"/>
  <c r="M23" i="13"/>
  <c r="L23" i="13"/>
  <c r="K23" i="13"/>
  <c r="J23" i="13"/>
  <c r="I23" i="13"/>
  <c r="G23" i="13"/>
  <c r="F23" i="13"/>
  <c r="E23" i="13"/>
  <c r="D23" i="13"/>
  <c r="C23" i="13"/>
  <c r="B23" i="13"/>
  <c r="A23" i="13"/>
  <c r="H21" i="13" s="1"/>
  <c r="W20" i="13"/>
  <c r="V20" i="13"/>
  <c r="U20" i="13"/>
  <c r="T20" i="13"/>
  <c r="S20" i="13"/>
  <c r="R20" i="13"/>
  <c r="Q20" i="13"/>
  <c r="O20" i="13"/>
  <c r="N20" i="13"/>
  <c r="M20" i="13"/>
  <c r="L20" i="13"/>
  <c r="K20" i="13"/>
  <c r="J20" i="13"/>
  <c r="I20" i="13"/>
  <c r="G20" i="13"/>
  <c r="F20" i="13"/>
  <c r="E20" i="13"/>
  <c r="D20" i="13"/>
  <c r="C20" i="13"/>
  <c r="B20" i="13"/>
  <c r="A20" i="13"/>
  <c r="W17" i="13"/>
  <c r="V17" i="13"/>
  <c r="U17" i="13"/>
  <c r="T17" i="13"/>
  <c r="S17" i="13"/>
  <c r="R17" i="13"/>
  <c r="Q17" i="13"/>
  <c r="O17" i="13"/>
  <c r="N17" i="13"/>
  <c r="M17" i="13"/>
  <c r="L17" i="13"/>
  <c r="K17" i="13"/>
  <c r="J17" i="13"/>
  <c r="I17" i="13"/>
  <c r="G17" i="13"/>
  <c r="F17" i="13"/>
  <c r="E17" i="13"/>
  <c r="D17" i="13"/>
  <c r="C17" i="13"/>
  <c r="B17" i="13"/>
  <c r="A17" i="13"/>
  <c r="W14" i="13"/>
  <c r="V14" i="13"/>
  <c r="U14" i="13"/>
  <c r="T14" i="13"/>
  <c r="S14" i="13"/>
  <c r="R14" i="13"/>
  <c r="Q14" i="13"/>
  <c r="O14" i="13"/>
  <c r="N14" i="13"/>
  <c r="M14" i="13"/>
  <c r="L14" i="13"/>
  <c r="K14" i="13"/>
  <c r="J14" i="13"/>
  <c r="I14" i="13"/>
  <c r="G14" i="13"/>
  <c r="F14" i="13"/>
  <c r="E14" i="13"/>
  <c r="D14" i="13"/>
  <c r="C14" i="13"/>
  <c r="B14" i="13"/>
  <c r="A14" i="13"/>
  <c r="W11" i="13"/>
  <c r="V11" i="13"/>
  <c r="U11" i="13"/>
  <c r="T11" i="13"/>
  <c r="S11" i="13"/>
  <c r="R11" i="13"/>
  <c r="Q11" i="13"/>
  <c r="X9" i="13" s="1"/>
  <c r="O11" i="13"/>
  <c r="N11" i="13"/>
  <c r="M11" i="13"/>
  <c r="L11" i="13"/>
  <c r="K11" i="13"/>
  <c r="J11" i="13"/>
  <c r="I11" i="13"/>
  <c r="F11" i="13"/>
  <c r="E11" i="13"/>
  <c r="D11" i="13"/>
  <c r="C11" i="13"/>
  <c r="B11" i="13"/>
  <c r="A11" i="13"/>
  <c r="W8" i="13"/>
  <c r="V8" i="13"/>
  <c r="U8" i="13"/>
  <c r="T8" i="13"/>
  <c r="S8" i="13"/>
  <c r="R8" i="13"/>
  <c r="Q8" i="13"/>
  <c r="X6" i="13" s="1"/>
  <c r="O8" i="13"/>
  <c r="N8" i="13"/>
  <c r="M8" i="13"/>
  <c r="L8" i="13"/>
  <c r="K8" i="13"/>
  <c r="J8" i="13"/>
  <c r="I8" i="13"/>
  <c r="G8" i="13"/>
  <c r="F8" i="13"/>
  <c r="E8" i="13"/>
  <c r="D8" i="13"/>
  <c r="C8" i="13"/>
  <c r="B8" i="13"/>
  <c r="A8" i="13"/>
  <c r="AA32" i="13"/>
  <c r="AB32" i="13" s="1"/>
  <c r="AC32" i="13" s="1"/>
  <c r="Z32" i="13"/>
  <c r="AA31" i="13"/>
  <c r="AB31" i="13" s="1"/>
  <c r="AC31" i="13" s="1"/>
  <c r="Z31" i="13"/>
  <c r="AA30" i="13"/>
  <c r="AB30" i="13" s="1"/>
  <c r="AC30" i="13" s="1"/>
  <c r="Z30" i="13"/>
  <c r="AA29" i="13"/>
  <c r="AB29" i="13" s="1"/>
  <c r="AC29" i="13" s="1"/>
  <c r="Z29" i="13"/>
  <c r="AA28" i="13"/>
  <c r="AB28" i="13" s="1"/>
  <c r="AC28" i="13" s="1"/>
  <c r="Z28" i="13"/>
  <c r="AA27" i="13"/>
  <c r="AB27" i="13" s="1"/>
  <c r="AC27" i="13" s="1"/>
  <c r="Z27" i="13"/>
  <c r="AA26" i="13"/>
  <c r="AB26" i="13" s="1"/>
  <c r="AC26" i="13" s="1"/>
  <c r="Z26" i="13"/>
  <c r="AA25" i="13"/>
  <c r="AB25" i="13" s="1"/>
  <c r="AC25" i="13" s="1"/>
  <c r="Z25" i="13"/>
  <c r="AA24" i="13"/>
  <c r="AB24" i="13" s="1"/>
  <c r="AC24" i="13" s="1"/>
  <c r="Z24" i="13"/>
  <c r="AA23" i="13"/>
  <c r="AB23" i="13" s="1"/>
  <c r="AC23" i="13" s="1"/>
  <c r="Z23" i="13"/>
  <c r="AA22" i="13"/>
  <c r="AB22" i="13" s="1"/>
  <c r="AC22" i="13" s="1"/>
  <c r="Z22" i="13"/>
  <c r="H87" i="11"/>
  <c r="P84" i="11"/>
  <c r="H84" i="11"/>
  <c r="X81" i="11"/>
  <c r="P81" i="11"/>
  <c r="X78" i="11"/>
  <c r="H78" i="11"/>
  <c r="X75" i="11"/>
  <c r="H75" i="11"/>
  <c r="X72" i="11"/>
  <c r="P72" i="11"/>
  <c r="X15" i="13" l="1"/>
  <c r="H31" i="13"/>
  <c r="X87" i="13"/>
  <c r="P72" i="13"/>
  <c r="X12" i="13"/>
  <c r="H28" i="13"/>
  <c r="P37" i="13"/>
  <c r="X50" i="13"/>
  <c r="P6" i="13"/>
  <c r="P9" i="13"/>
  <c r="P81" i="13"/>
  <c r="H40" i="13"/>
  <c r="P53" i="13"/>
  <c r="X62" i="13"/>
  <c r="H78" i="13"/>
  <c r="P87" i="13"/>
  <c r="H75" i="13"/>
  <c r="P18" i="13"/>
  <c r="X31" i="13"/>
  <c r="H43" i="13"/>
  <c r="P56" i="13"/>
  <c r="X65" i="13"/>
  <c r="H81" i="13"/>
  <c r="X59" i="13"/>
  <c r="H12" i="13"/>
  <c r="P21" i="13"/>
  <c r="X34" i="13"/>
  <c r="H50" i="13"/>
  <c r="P59" i="13"/>
  <c r="X72" i="13"/>
  <c r="H84" i="13"/>
  <c r="H15" i="13"/>
  <c r="P28" i="13"/>
  <c r="X37" i="13"/>
  <c r="H53" i="13"/>
  <c r="P62" i="13"/>
  <c r="X75" i="13"/>
  <c r="H87" i="13"/>
  <c r="P84" i="13"/>
  <c r="P31" i="13"/>
  <c r="X40" i="13"/>
  <c r="H56" i="13"/>
  <c r="P65" i="13"/>
  <c r="X78" i="13"/>
  <c r="H18" i="13"/>
  <c r="H81" i="11"/>
  <c r="P87" i="11"/>
  <c r="H72" i="11"/>
  <c r="P78" i="11"/>
  <c r="X87" i="11"/>
  <c r="X84" i="11"/>
  <c r="P75" i="11"/>
  <c r="X28" i="13"/>
  <c r="P50" i="13"/>
  <c r="H72" i="13"/>
  <c r="H9" i="13"/>
  <c r="P15" i="13"/>
  <c r="H37" i="13"/>
  <c r="X56" i="13"/>
  <c r="P78" i="13"/>
  <c r="X21" i="13"/>
  <c r="P43" i="13"/>
  <c r="H65" i="13"/>
  <c r="X84" i="13"/>
  <c r="P12" i="13"/>
  <c r="H34" i="13"/>
  <c r="X53" i="13"/>
  <c r="P75" i="13"/>
  <c r="X18" i="13"/>
  <c r="P40" i="13"/>
  <c r="H62" i="13"/>
  <c r="X81" i="13"/>
  <c r="H6" i="13"/>
  <c r="X90" i="13" l="1"/>
  <c r="X91" i="13" s="1"/>
  <c r="H68" i="13"/>
  <c r="H69" i="13" s="1"/>
  <c r="X46" i="13"/>
  <c r="X47" i="13" s="1"/>
  <c r="H90" i="13"/>
  <c r="H91" i="13" s="1"/>
  <c r="X24" i="13"/>
  <c r="X25" i="13" s="1"/>
  <c r="X68" i="13"/>
  <c r="X69" i="13" s="1"/>
  <c r="H46" i="13"/>
  <c r="H47" i="13" s="1"/>
  <c r="P90" i="13"/>
  <c r="P91" i="13" s="1"/>
  <c r="P46" i="13"/>
  <c r="P47" i="13" s="1"/>
  <c r="P24" i="13"/>
  <c r="P25" i="13" s="1"/>
  <c r="P68" i="13"/>
  <c r="P69" i="13" s="1"/>
  <c r="H24" i="13"/>
  <c r="H87" i="12"/>
  <c r="P84" i="12"/>
  <c r="H84" i="12"/>
  <c r="P81" i="12"/>
  <c r="H81" i="12"/>
  <c r="X78" i="12"/>
  <c r="H78" i="12"/>
  <c r="P72" i="12"/>
  <c r="X62" i="12"/>
  <c r="P62" i="12"/>
  <c r="H62" i="12"/>
  <c r="X59" i="12"/>
  <c r="P59" i="12"/>
  <c r="H59" i="12"/>
  <c r="P56" i="12"/>
  <c r="H56" i="12"/>
  <c r="P53" i="12"/>
  <c r="H53" i="12"/>
  <c r="H43" i="12"/>
  <c r="H40" i="12"/>
  <c r="P37" i="12"/>
  <c r="H37" i="12"/>
  <c r="P34" i="12"/>
  <c r="X31" i="12"/>
  <c r="P31" i="12"/>
  <c r="AA32" i="12"/>
  <c r="AB32" i="12" s="1"/>
  <c r="AC32" i="12" s="1"/>
  <c r="Z32" i="12"/>
  <c r="AA31" i="12"/>
  <c r="AB31" i="12" s="1"/>
  <c r="AC31" i="12" s="1"/>
  <c r="Z31" i="12"/>
  <c r="AA30" i="12"/>
  <c r="AB30" i="12" s="1"/>
  <c r="AC30" i="12" s="1"/>
  <c r="Z30" i="12"/>
  <c r="P28" i="12"/>
  <c r="H28" i="12"/>
  <c r="AA29" i="12"/>
  <c r="AB29" i="12" s="1"/>
  <c r="AC29" i="12" s="1"/>
  <c r="Z29" i="12"/>
  <c r="AA28" i="12"/>
  <c r="AB28" i="12" s="1"/>
  <c r="AC28" i="12" s="1"/>
  <c r="Z28" i="12"/>
  <c r="AA27" i="12"/>
  <c r="AB27" i="12" s="1"/>
  <c r="AC27" i="12" s="1"/>
  <c r="Z27" i="12"/>
  <c r="AA26" i="12"/>
  <c r="AB26" i="12" s="1"/>
  <c r="AC26" i="12" s="1"/>
  <c r="Z26" i="12"/>
  <c r="AA25" i="12"/>
  <c r="AB25" i="12" s="1"/>
  <c r="AC25" i="12" s="1"/>
  <c r="Z25" i="12"/>
  <c r="AA24" i="12"/>
  <c r="AB24" i="12" s="1"/>
  <c r="AC24" i="12" s="1"/>
  <c r="Z24" i="12"/>
  <c r="AA23" i="12"/>
  <c r="AB23" i="12" s="1"/>
  <c r="AC23" i="12" s="1"/>
  <c r="Z23" i="12"/>
  <c r="H21" i="12"/>
  <c r="AA22" i="12"/>
  <c r="AB22" i="12" s="1"/>
  <c r="AC22" i="12" s="1"/>
  <c r="Z22" i="12"/>
  <c r="AC21" i="12"/>
  <c r="Z21" i="12"/>
  <c r="X18" i="12"/>
  <c r="H18" i="12"/>
  <c r="H15" i="12"/>
  <c r="X12" i="12"/>
  <c r="H12" i="12"/>
  <c r="P9" i="12"/>
  <c r="H9" i="12"/>
  <c r="X6" i="12"/>
  <c r="AA32" i="11"/>
  <c r="AB32" i="11" s="1"/>
  <c r="AC32" i="11" s="1"/>
  <c r="Z32" i="11"/>
  <c r="AA31" i="11"/>
  <c r="AB31" i="11" s="1"/>
  <c r="AC31" i="11" s="1"/>
  <c r="Z31" i="11"/>
  <c r="AA30" i="11"/>
  <c r="AB30" i="11" s="1"/>
  <c r="AC30" i="11" s="1"/>
  <c r="Z30" i="11"/>
  <c r="AA29" i="11"/>
  <c r="AB29" i="11" s="1"/>
  <c r="AC29" i="11" s="1"/>
  <c r="X69" i="11" s="1"/>
  <c r="Z29" i="11"/>
  <c r="AA28" i="11"/>
  <c r="AB28" i="11" s="1"/>
  <c r="AC28" i="11" s="1"/>
  <c r="P69" i="11" s="1"/>
  <c r="Z28" i="11"/>
  <c r="AA27" i="11"/>
  <c r="AB27" i="11" s="1"/>
  <c r="AC27" i="11" s="1"/>
  <c r="H69" i="11" s="1"/>
  <c r="Z27" i="11"/>
  <c r="AA26" i="11"/>
  <c r="AB26" i="11" s="1"/>
  <c r="AC26" i="11" s="1"/>
  <c r="X47" i="11" s="1"/>
  <c r="Z26" i="11"/>
  <c r="AA25" i="11"/>
  <c r="AB25" i="11" s="1"/>
  <c r="AC25" i="11" s="1"/>
  <c r="P47" i="11" s="1"/>
  <c r="Z25" i="11"/>
  <c r="AA24" i="11"/>
  <c r="AB24" i="11" s="1"/>
  <c r="AC24" i="11" s="1"/>
  <c r="H47" i="11" s="1"/>
  <c r="Z24" i="11"/>
  <c r="AA23" i="11"/>
  <c r="AB23" i="11" s="1"/>
  <c r="AC23" i="11" s="1"/>
  <c r="X25" i="11" s="1"/>
  <c r="Z23" i="11"/>
  <c r="AA22" i="11"/>
  <c r="AB22" i="11" s="1"/>
  <c r="AC22" i="11" s="1"/>
  <c r="P25" i="11" s="1"/>
  <c r="Z22" i="11"/>
  <c r="AA21" i="11"/>
  <c r="AB21" i="11" s="1"/>
  <c r="AC21" i="11" s="1"/>
  <c r="H25" i="11" s="1"/>
  <c r="Z21" i="11"/>
  <c r="W89" i="10"/>
  <c r="V89" i="10"/>
  <c r="U89" i="10"/>
  <c r="T89" i="10"/>
  <c r="S89" i="10"/>
  <c r="R89" i="10"/>
  <c r="Q89" i="10"/>
  <c r="O89" i="10"/>
  <c r="N89" i="10"/>
  <c r="M89" i="10"/>
  <c r="L89" i="10"/>
  <c r="K89" i="10"/>
  <c r="J89" i="10"/>
  <c r="I89" i="10"/>
  <c r="G89" i="10"/>
  <c r="F89" i="10"/>
  <c r="E89" i="10"/>
  <c r="D89" i="10"/>
  <c r="C89" i="10"/>
  <c r="B89" i="10"/>
  <c r="A89" i="10"/>
  <c r="W86" i="10"/>
  <c r="V86" i="10"/>
  <c r="U86" i="10"/>
  <c r="T86" i="10"/>
  <c r="S86" i="10"/>
  <c r="R86" i="10"/>
  <c r="Q86" i="10"/>
  <c r="O86" i="10"/>
  <c r="N86" i="10"/>
  <c r="M86" i="10"/>
  <c r="L86" i="10"/>
  <c r="K86" i="10"/>
  <c r="J86" i="10"/>
  <c r="I86" i="10"/>
  <c r="G86" i="10"/>
  <c r="F86" i="10"/>
  <c r="E86" i="10"/>
  <c r="D86" i="10"/>
  <c r="C86" i="10"/>
  <c r="B86" i="10"/>
  <c r="A86" i="10"/>
  <c r="W83" i="10"/>
  <c r="V83" i="10"/>
  <c r="U83" i="10"/>
  <c r="T83" i="10"/>
  <c r="S83" i="10"/>
  <c r="R83" i="10"/>
  <c r="Q83" i="10"/>
  <c r="O83" i="10"/>
  <c r="N83" i="10"/>
  <c r="M83" i="10"/>
  <c r="L83" i="10"/>
  <c r="K83" i="10"/>
  <c r="J83" i="10"/>
  <c r="I83" i="10"/>
  <c r="G83" i="10"/>
  <c r="F83" i="10"/>
  <c r="E83" i="10"/>
  <c r="D83" i="10"/>
  <c r="C83" i="10"/>
  <c r="B83" i="10"/>
  <c r="A83" i="10"/>
  <c r="W80" i="10"/>
  <c r="V80" i="10"/>
  <c r="U80" i="10"/>
  <c r="T80" i="10"/>
  <c r="S80" i="10"/>
  <c r="R80" i="10"/>
  <c r="Q80" i="10"/>
  <c r="O80" i="10"/>
  <c r="N80" i="10"/>
  <c r="M80" i="10"/>
  <c r="L80" i="10"/>
  <c r="K80" i="10"/>
  <c r="J80" i="10"/>
  <c r="I80" i="10"/>
  <c r="G80" i="10"/>
  <c r="F80" i="10"/>
  <c r="E80" i="10"/>
  <c r="D80" i="10"/>
  <c r="C80" i="10"/>
  <c r="B80" i="10"/>
  <c r="A80" i="10"/>
  <c r="W77" i="10"/>
  <c r="V77" i="10"/>
  <c r="U77" i="10"/>
  <c r="T77" i="10"/>
  <c r="S77" i="10"/>
  <c r="R77" i="10"/>
  <c r="Q77" i="10"/>
  <c r="O77" i="10"/>
  <c r="N77" i="10"/>
  <c r="M77" i="10"/>
  <c r="L77" i="10"/>
  <c r="K77" i="10"/>
  <c r="J77" i="10"/>
  <c r="I77" i="10"/>
  <c r="G77" i="10"/>
  <c r="F77" i="10"/>
  <c r="E77" i="10"/>
  <c r="D77" i="10"/>
  <c r="C77" i="10"/>
  <c r="B77" i="10"/>
  <c r="A77" i="10"/>
  <c r="W74" i="10"/>
  <c r="V74" i="10"/>
  <c r="U74" i="10"/>
  <c r="T74" i="10"/>
  <c r="S74" i="10"/>
  <c r="R74" i="10"/>
  <c r="Q74" i="10"/>
  <c r="O74" i="10"/>
  <c r="N74" i="10"/>
  <c r="M74" i="10"/>
  <c r="L74" i="10"/>
  <c r="K74" i="10"/>
  <c r="J74" i="10"/>
  <c r="I74" i="10"/>
  <c r="G74" i="10"/>
  <c r="F74" i="10"/>
  <c r="E74" i="10"/>
  <c r="D74" i="10"/>
  <c r="C74" i="10"/>
  <c r="B74" i="10"/>
  <c r="A74" i="10"/>
  <c r="W67" i="10"/>
  <c r="V67" i="10"/>
  <c r="U67" i="10"/>
  <c r="T67" i="10"/>
  <c r="S67" i="10"/>
  <c r="R67" i="10"/>
  <c r="Q67" i="10"/>
  <c r="O67" i="10"/>
  <c r="N67" i="10"/>
  <c r="M67" i="10"/>
  <c r="L67" i="10"/>
  <c r="K67" i="10"/>
  <c r="J67" i="10"/>
  <c r="I67" i="10"/>
  <c r="G67" i="10"/>
  <c r="F67" i="10"/>
  <c r="E67" i="10"/>
  <c r="D67" i="10"/>
  <c r="C67" i="10"/>
  <c r="B67" i="10"/>
  <c r="A67" i="10"/>
  <c r="W64" i="10"/>
  <c r="V64" i="10"/>
  <c r="U64" i="10"/>
  <c r="T64" i="10"/>
  <c r="S64" i="10"/>
  <c r="R64" i="10"/>
  <c r="Q64" i="10"/>
  <c r="O64" i="10"/>
  <c r="N64" i="10"/>
  <c r="M64" i="10"/>
  <c r="L64" i="10"/>
  <c r="K64" i="10"/>
  <c r="J64" i="10"/>
  <c r="I64" i="10"/>
  <c r="G64" i="10"/>
  <c r="F64" i="10"/>
  <c r="E64" i="10"/>
  <c r="D64" i="10"/>
  <c r="C64" i="10"/>
  <c r="B64" i="10"/>
  <c r="A64" i="10"/>
  <c r="W61" i="10"/>
  <c r="V61" i="10"/>
  <c r="U61" i="10"/>
  <c r="T61" i="10"/>
  <c r="S61" i="10"/>
  <c r="R61" i="10"/>
  <c r="Q61" i="10"/>
  <c r="O61" i="10"/>
  <c r="N61" i="10"/>
  <c r="M61" i="10"/>
  <c r="L61" i="10"/>
  <c r="K61" i="10"/>
  <c r="J61" i="10"/>
  <c r="I61" i="10"/>
  <c r="G61" i="10"/>
  <c r="F61" i="10"/>
  <c r="E61" i="10"/>
  <c r="D61" i="10"/>
  <c r="C61" i="10"/>
  <c r="B61" i="10"/>
  <c r="A61" i="10"/>
  <c r="H59" i="10" s="1"/>
  <c r="W58" i="10"/>
  <c r="V58" i="10"/>
  <c r="U58" i="10"/>
  <c r="T58" i="10"/>
  <c r="S58" i="10"/>
  <c r="R58" i="10"/>
  <c r="Q58" i="10"/>
  <c r="O58" i="10"/>
  <c r="N58" i="10"/>
  <c r="M58" i="10"/>
  <c r="L58" i="10"/>
  <c r="K58" i="10"/>
  <c r="J58" i="10"/>
  <c r="I58" i="10"/>
  <c r="G58" i="10"/>
  <c r="F58" i="10"/>
  <c r="E58" i="10"/>
  <c r="D58" i="10"/>
  <c r="C58" i="10"/>
  <c r="B58" i="10"/>
  <c r="A58" i="10"/>
  <c r="W55" i="10"/>
  <c r="V55" i="10"/>
  <c r="U55" i="10"/>
  <c r="T55" i="10"/>
  <c r="S55" i="10"/>
  <c r="R55" i="10"/>
  <c r="Q55" i="10"/>
  <c r="O55" i="10"/>
  <c r="N55" i="10"/>
  <c r="M55" i="10"/>
  <c r="L55" i="10"/>
  <c r="K55" i="10"/>
  <c r="J55" i="10"/>
  <c r="I55" i="10"/>
  <c r="G55" i="10"/>
  <c r="F55" i="10"/>
  <c r="E55" i="10"/>
  <c r="D55" i="10"/>
  <c r="C55" i="10"/>
  <c r="B55" i="10"/>
  <c r="A55" i="10"/>
  <c r="W52" i="10"/>
  <c r="V52" i="10"/>
  <c r="U52" i="10"/>
  <c r="T52" i="10"/>
  <c r="S52" i="10"/>
  <c r="R52" i="10"/>
  <c r="Q52" i="10"/>
  <c r="O52" i="10"/>
  <c r="N52" i="10"/>
  <c r="M52" i="10"/>
  <c r="L52" i="10"/>
  <c r="K52" i="10"/>
  <c r="J52" i="10"/>
  <c r="I52" i="10"/>
  <c r="G52" i="10"/>
  <c r="F52" i="10"/>
  <c r="E52" i="10"/>
  <c r="D52" i="10"/>
  <c r="C52" i="10"/>
  <c r="B52" i="10"/>
  <c r="A52" i="10"/>
  <c r="H50" i="10" s="1"/>
  <c r="W45" i="10"/>
  <c r="V45" i="10"/>
  <c r="U45" i="10"/>
  <c r="T45" i="10"/>
  <c r="S45" i="10"/>
  <c r="R45" i="10"/>
  <c r="Q45" i="10"/>
  <c r="O45" i="10"/>
  <c r="N45" i="10"/>
  <c r="M45" i="10"/>
  <c r="L45" i="10"/>
  <c r="K45" i="10"/>
  <c r="J45" i="10"/>
  <c r="I45" i="10"/>
  <c r="G45" i="10"/>
  <c r="F45" i="10"/>
  <c r="E45" i="10"/>
  <c r="D45" i="10"/>
  <c r="C45" i="10"/>
  <c r="B45" i="10"/>
  <c r="A45" i="10"/>
  <c r="W42" i="10"/>
  <c r="V42" i="10"/>
  <c r="U42" i="10"/>
  <c r="T42" i="10"/>
  <c r="S42" i="10"/>
  <c r="R42" i="10"/>
  <c r="Q42" i="10"/>
  <c r="O42" i="10"/>
  <c r="N42" i="10"/>
  <c r="M42" i="10"/>
  <c r="L42" i="10"/>
  <c r="K42" i="10"/>
  <c r="J42" i="10"/>
  <c r="I42" i="10"/>
  <c r="G42" i="10"/>
  <c r="F42" i="10"/>
  <c r="E42" i="10"/>
  <c r="D42" i="10"/>
  <c r="C42" i="10"/>
  <c r="B42" i="10"/>
  <c r="A42" i="10"/>
  <c r="W39" i="10"/>
  <c r="V39" i="10"/>
  <c r="U39" i="10"/>
  <c r="T39" i="10"/>
  <c r="S39" i="10"/>
  <c r="R39" i="10"/>
  <c r="Q39" i="10"/>
  <c r="O39" i="10"/>
  <c r="N39" i="10"/>
  <c r="M39" i="10"/>
  <c r="L39" i="10"/>
  <c r="K39" i="10"/>
  <c r="J39" i="10"/>
  <c r="I39" i="10"/>
  <c r="G39" i="10"/>
  <c r="F39" i="10"/>
  <c r="E39" i="10"/>
  <c r="D39" i="10"/>
  <c r="C39" i="10"/>
  <c r="B39" i="10"/>
  <c r="A39" i="10"/>
  <c r="W36" i="10"/>
  <c r="V36" i="10"/>
  <c r="U36" i="10"/>
  <c r="T36" i="10"/>
  <c r="S36" i="10"/>
  <c r="R36" i="10"/>
  <c r="Q36" i="10"/>
  <c r="X34" i="10" s="1"/>
  <c r="O36" i="10"/>
  <c r="N36" i="10"/>
  <c r="M36" i="10"/>
  <c r="L36" i="10"/>
  <c r="K36" i="10"/>
  <c r="J36" i="10"/>
  <c r="I36" i="10"/>
  <c r="G36" i="10"/>
  <c r="F36" i="10"/>
  <c r="E36" i="10"/>
  <c r="D36" i="10"/>
  <c r="C36" i="10"/>
  <c r="B36" i="10"/>
  <c r="A36" i="10"/>
  <c r="W33" i="10"/>
  <c r="V33" i="10"/>
  <c r="U33" i="10"/>
  <c r="T33" i="10"/>
  <c r="S33" i="10"/>
  <c r="R33" i="10"/>
  <c r="Q33" i="10"/>
  <c r="O33" i="10"/>
  <c r="N33" i="10"/>
  <c r="M33" i="10"/>
  <c r="L33" i="10"/>
  <c r="K33" i="10"/>
  <c r="J33" i="10"/>
  <c r="I33" i="10"/>
  <c r="G33" i="10"/>
  <c r="F33" i="10"/>
  <c r="E33" i="10"/>
  <c r="D33" i="10"/>
  <c r="C33" i="10"/>
  <c r="B33" i="10"/>
  <c r="A33" i="10"/>
  <c r="AA32" i="10"/>
  <c r="AB32" i="10" s="1"/>
  <c r="AC32" i="10" s="1"/>
  <c r="Z32" i="10"/>
  <c r="AA31" i="10"/>
  <c r="AB31" i="10" s="1"/>
  <c r="AC31" i="10" s="1"/>
  <c r="Z31" i="10"/>
  <c r="AA30" i="10"/>
  <c r="AB30" i="10" s="1"/>
  <c r="AC30" i="10" s="1"/>
  <c r="Z30" i="10"/>
  <c r="W30" i="10"/>
  <c r="V30" i="10"/>
  <c r="U30" i="10"/>
  <c r="T30" i="10"/>
  <c r="S30" i="10"/>
  <c r="R30" i="10"/>
  <c r="Q30" i="10"/>
  <c r="O30" i="10"/>
  <c r="N30" i="10"/>
  <c r="M30" i="10"/>
  <c r="L30" i="10"/>
  <c r="K30" i="10"/>
  <c r="J30" i="10"/>
  <c r="I30" i="10"/>
  <c r="G30" i="10"/>
  <c r="F30" i="10"/>
  <c r="E30" i="10"/>
  <c r="D30" i="10"/>
  <c r="C30" i="10"/>
  <c r="B30" i="10"/>
  <c r="A30" i="10"/>
  <c r="AA29" i="10"/>
  <c r="AB29" i="10" s="1"/>
  <c r="AC29" i="10" s="1"/>
  <c r="Z29" i="10"/>
  <c r="AA28" i="10"/>
  <c r="AB28" i="10" s="1"/>
  <c r="AC28" i="10" s="1"/>
  <c r="Z28" i="10"/>
  <c r="AA27" i="10"/>
  <c r="AB27" i="10" s="1"/>
  <c r="AC27" i="10" s="1"/>
  <c r="Z27" i="10"/>
  <c r="AA26" i="10"/>
  <c r="AB26" i="10" s="1"/>
  <c r="AC26" i="10" s="1"/>
  <c r="Z26" i="10"/>
  <c r="AA25" i="10"/>
  <c r="AB25" i="10" s="1"/>
  <c r="AC25" i="10" s="1"/>
  <c r="Z25" i="10"/>
  <c r="AA24" i="10"/>
  <c r="AB24" i="10" s="1"/>
  <c r="AC24" i="10" s="1"/>
  <c r="Z24" i="10"/>
  <c r="AA23" i="10"/>
  <c r="AB23" i="10" s="1"/>
  <c r="AC23" i="10" s="1"/>
  <c r="Z23" i="10"/>
  <c r="W23" i="10"/>
  <c r="V23" i="10"/>
  <c r="U23" i="10"/>
  <c r="T23" i="10"/>
  <c r="S23" i="10"/>
  <c r="R23" i="10"/>
  <c r="Q23" i="10"/>
  <c r="O23" i="10"/>
  <c r="N23" i="10"/>
  <c r="M23" i="10"/>
  <c r="L23" i="10"/>
  <c r="K23" i="10"/>
  <c r="J23" i="10"/>
  <c r="I23" i="10"/>
  <c r="H21" i="10"/>
  <c r="AA22" i="10"/>
  <c r="AB22" i="10" s="1"/>
  <c r="AC22" i="10" s="1"/>
  <c r="Z22" i="10"/>
  <c r="AA21" i="10"/>
  <c r="AB21" i="10" s="1"/>
  <c r="AC21" i="10" s="1"/>
  <c r="Z21" i="10"/>
  <c r="W20" i="10"/>
  <c r="V20" i="10"/>
  <c r="U20" i="10"/>
  <c r="T20" i="10"/>
  <c r="S20" i="10"/>
  <c r="R20" i="10"/>
  <c r="Q20" i="10"/>
  <c r="O20" i="10"/>
  <c r="N20" i="10"/>
  <c r="M20" i="10"/>
  <c r="L20" i="10"/>
  <c r="K20" i="10"/>
  <c r="J20" i="10"/>
  <c r="I20" i="10"/>
  <c r="W17" i="10"/>
  <c r="V17" i="10"/>
  <c r="U17" i="10"/>
  <c r="T17" i="10"/>
  <c r="S17" i="10"/>
  <c r="R17" i="10"/>
  <c r="Q17" i="10"/>
  <c r="O17" i="10"/>
  <c r="N17" i="10"/>
  <c r="M17" i="10"/>
  <c r="L17" i="10"/>
  <c r="K17" i="10"/>
  <c r="J17" i="10"/>
  <c r="I17" i="10"/>
  <c r="H15" i="10"/>
  <c r="W14" i="10"/>
  <c r="V14" i="10"/>
  <c r="U14" i="10"/>
  <c r="T14" i="10"/>
  <c r="S14" i="10"/>
  <c r="R14" i="10"/>
  <c r="Q14" i="10"/>
  <c r="O14" i="10"/>
  <c r="N14" i="10"/>
  <c r="M14" i="10"/>
  <c r="L14" i="10"/>
  <c r="K14" i="10"/>
  <c r="J14" i="10"/>
  <c r="I14" i="10"/>
  <c r="P12" i="10" s="1"/>
  <c r="W11" i="10"/>
  <c r="V11" i="10"/>
  <c r="U11" i="10"/>
  <c r="T11" i="10"/>
  <c r="S11" i="10"/>
  <c r="R11" i="10"/>
  <c r="Q11" i="10"/>
  <c r="O11" i="10"/>
  <c r="N11" i="10"/>
  <c r="M11" i="10"/>
  <c r="L11" i="10"/>
  <c r="K11" i="10"/>
  <c r="J11" i="10"/>
  <c r="I11" i="10"/>
  <c r="H9" i="10"/>
  <c r="W8" i="10"/>
  <c r="V8" i="10"/>
  <c r="U8" i="10"/>
  <c r="T8" i="10"/>
  <c r="S8" i="10"/>
  <c r="R8" i="10"/>
  <c r="Q8" i="10"/>
  <c r="O8" i="10"/>
  <c r="N8" i="10"/>
  <c r="M8" i="10"/>
  <c r="L8" i="10"/>
  <c r="K8" i="10"/>
  <c r="J8" i="10"/>
  <c r="I8" i="10"/>
  <c r="P6" i="10" s="1"/>
  <c r="AA21" i="13" l="1"/>
  <c r="AB21" i="13" s="1"/>
  <c r="AC21" i="13" s="1"/>
  <c r="H25" i="13" s="1"/>
  <c r="X15" i="10"/>
  <c r="X28" i="10"/>
  <c r="P65" i="10"/>
  <c r="X21" i="12"/>
  <c r="H50" i="12"/>
  <c r="P37" i="10"/>
  <c r="X50" i="10"/>
  <c r="H62" i="10"/>
  <c r="X81" i="10"/>
  <c r="H75" i="12"/>
  <c r="P21" i="12"/>
  <c r="X43" i="12"/>
  <c r="X87" i="12"/>
  <c r="X84" i="10"/>
  <c r="H34" i="10"/>
  <c r="P43" i="10"/>
  <c r="X56" i="10"/>
  <c r="P78" i="10"/>
  <c r="P12" i="12"/>
  <c r="P24" i="12" s="1"/>
  <c r="P25" i="12" s="1"/>
  <c r="P18" i="12"/>
  <c r="X50" i="12"/>
  <c r="X65" i="12"/>
  <c r="H31" i="10"/>
  <c r="H37" i="10"/>
  <c r="P50" i="10"/>
  <c r="H31" i="12"/>
  <c r="P40" i="10"/>
  <c r="P9" i="10"/>
  <c r="X6" i="10"/>
  <c r="P21" i="10"/>
  <c r="H28" i="10"/>
  <c r="H40" i="10"/>
  <c r="P53" i="10"/>
  <c r="X62" i="10"/>
  <c r="X15" i="12"/>
  <c r="X75" i="12"/>
  <c r="P87" i="12"/>
  <c r="P90" i="12" s="1"/>
  <c r="P91" i="12" s="1"/>
  <c r="X21" i="10"/>
  <c r="X53" i="10"/>
  <c r="H65" i="10"/>
  <c r="X12" i="10"/>
  <c r="X59" i="10"/>
  <c r="P18" i="10"/>
  <c r="X31" i="10"/>
  <c r="H43" i="10"/>
  <c r="P56" i="10"/>
  <c r="P65" i="12"/>
  <c r="H34" i="12"/>
  <c r="H46" i="12" s="1"/>
  <c r="H47" i="12" s="1"/>
  <c r="P40" i="12"/>
  <c r="X72" i="12"/>
  <c r="P15" i="12"/>
  <c r="X37" i="12"/>
  <c r="X9" i="12"/>
  <c r="P78" i="12"/>
  <c r="P6" i="12"/>
  <c r="X34" i="12"/>
  <c r="H65" i="12"/>
  <c r="H72" i="12"/>
  <c r="H90" i="12" s="1"/>
  <c r="H91" i="12" s="1"/>
  <c r="P50" i="12"/>
  <c r="P68" i="12" s="1"/>
  <c r="P69" i="12" s="1"/>
  <c r="X28" i="12"/>
  <c r="P43" i="12"/>
  <c r="P75" i="12"/>
  <c r="X56" i="12"/>
  <c r="X84" i="12"/>
  <c r="X53" i="12"/>
  <c r="X81" i="12"/>
  <c r="H6" i="12"/>
  <c r="H24" i="12" s="1"/>
  <c r="H25" i="12" s="1"/>
  <c r="H68" i="12"/>
  <c r="H69" i="12" s="1"/>
  <c r="X9" i="10"/>
  <c r="X37" i="10"/>
  <c r="X65" i="10"/>
  <c r="H56" i="10"/>
  <c r="P28" i="10"/>
  <c r="P62" i="10"/>
  <c r="X40" i="10"/>
  <c r="X18" i="10"/>
  <c r="P15" i="10"/>
  <c r="H53" i="10"/>
  <c r="H68" i="10" s="1"/>
  <c r="H69" i="10" s="1"/>
  <c r="X43" i="10"/>
  <c r="P34" i="10"/>
  <c r="P31" i="10"/>
  <c r="P59" i="10"/>
  <c r="H18" i="10"/>
  <c r="H24" i="10" s="1"/>
  <c r="H25" i="10" s="1"/>
  <c r="P75" i="10"/>
  <c r="P72" i="10"/>
  <c r="X75" i="10"/>
  <c r="H81" i="10"/>
  <c r="H87" i="10"/>
  <c r="P84" i="10"/>
  <c r="H78" i="10"/>
  <c r="P81" i="10"/>
  <c r="H75" i="10"/>
  <c r="X87" i="10"/>
  <c r="X78" i="10"/>
  <c r="H72" i="10"/>
  <c r="P24" i="10"/>
  <c r="P25" i="10" s="1"/>
  <c r="X72" i="10"/>
  <c r="H84" i="10"/>
  <c r="P87" i="10"/>
  <c r="X90" i="11"/>
  <c r="X91" i="11" s="1"/>
  <c r="H90" i="11"/>
  <c r="H91" i="11" s="1"/>
  <c r="P90" i="11"/>
  <c r="P91" i="11" s="1"/>
  <c r="O30" i="3"/>
  <c r="O33" i="3"/>
  <c r="O39" i="3"/>
  <c r="O42" i="3"/>
  <c r="O11" i="3"/>
  <c r="O8" i="3"/>
  <c r="AB22" i="3"/>
  <c r="AC22" i="3" s="1"/>
  <c r="AB29" i="3"/>
  <c r="AC29" i="3" s="1"/>
  <c r="AB30" i="3"/>
  <c r="AC30" i="3" s="1"/>
  <c r="AB31" i="3"/>
  <c r="AC31" i="3" s="1"/>
  <c r="AB32" i="3"/>
  <c r="AC32" i="3" s="1"/>
  <c r="AB21" i="3"/>
  <c r="AC21" i="3" s="1"/>
  <c r="AA31" i="3"/>
  <c r="AA32" i="3"/>
  <c r="AA30" i="3"/>
  <c r="AA29" i="3"/>
  <c r="AA28" i="3"/>
  <c r="AB28" i="3" s="1"/>
  <c r="AC28" i="3" s="1"/>
  <c r="AA27" i="3"/>
  <c r="AB27" i="3" s="1"/>
  <c r="AC27" i="3" s="1"/>
  <c r="AA26" i="3"/>
  <c r="AB26" i="3" s="1"/>
  <c r="AC26" i="3" s="1"/>
  <c r="AA25" i="3"/>
  <c r="AB25" i="3" s="1"/>
  <c r="AC25" i="3" s="1"/>
  <c r="AA24" i="3"/>
  <c r="AB24" i="3" s="1"/>
  <c r="AC24" i="3" s="1"/>
  <c r="AA23" i="3"/>
  <c r="AB23" i="3" s="1"/>
  <c r="AC23" i="3" s="1"/>
  <c r="AA22" i="3"/>
  <c r="AA21" i="3"/>
  <c r="Z32" i="3"/>
  <c r="Z31" i="3"/>
  <c r="Z30" i="3"/>
  <c r="Z29" i="3"/>
  <c r="Z28" i="3"/>
  <c r="Z27" i="3"/>
  <c r="Z26" i="3"/>
  <c r="Z25" i="3"/>
  <c r="Z24" i="3"/>
  <c r="Z23" i="3"/>
  <c r="Z22" i="3"/>
  <c r="Z21" i="3"/>
  <c r="X90" i="12" l="1"/>
  <c r="X91" i="12" s="1"/>
  <c r="X46" i="12"/>
  <c r="X47" i="12" s="1"/>
  <c r="X24" i="12"/>
  <c r="X25" i="12" s="1"/>
  <c r="X24" i="10"/>
  <c r="X25" i="10" s="1"/>
  <c r="X68" i="12"/>
  <c r="X69" i="12" s="1"/>
  <c r="P46" i="10"/>
  <c r="P47" i="10" s="1"/>
  <c r="P46" i="12"/>
  <c r="P47" i="12" s="1"/>
  <c r="X90" i="10"/>
  <c r="X91" i="10" s="1"/>
  <c r="P90" i="10"/>
  <c r="P91" i="10" s="1"/>
  <c r="H46" i="10"/>
  <c r="H47" i="10" s="1"/>
  <c r="P68" i="10"/>
  <c r="P69" i="10" s="1"/>
  <c r="H90" i="10"/>
  <c r="H91" i="10" s="1"/>
  <c r="X46" i="10"/>
  <c r="X47" i="10" s="1"/>
  <c r="X68" i="10"/>
  <c r="X69" i="10" s="1"/>
  <c r="W89" i="3"/>
  <c r="V89" i="3"/>
  <c r="U89" i="3"/>
  <c r="T89" i="3"/>
  <c r="S89" i="3"/>
  <c r="R89" i="3"/>
  <c r="Q89" i="3"/>
  <c r="O89" i="3"/>
  <c r="N89" i="3"/>
  <c r="M89" i="3"/>
  <c r="L89" i="3"/>
  <c r="K89" i="3"/>
  <c r="J89" i="3"/>
  <c r="I89" i="3"/>
  <c r="G89" i="3"/>
  <c r="F89" i="3"/>
  <c r="E89" i="3"/>
  <c r="D89" i="3"/>
  <c r="C89" i="3"/>
  <c r="B89" i="3"/>
  <c r="A89" i="3"/>
  <c r="W86" i="3"/>
  <c r="V86" i="3"/>
  <c r="U86" i="3"/>
  <c r="T86" i="3"/>
  <c r="S86" i="3"/>
  <c r="R86" i="3"/>
  <c r="Q86" i="3"/>
  <c r="O86" i="3"/>
  <c r="N86" i="3"/>
  <c r="M86" i="3"/>
  <c r="L86" i="3"/>
  <c r="K86" i="3"/>
  <c r="J86" i="3"/>
  <c r="I86" i="3"/>
  <c r="G86" i="3"/>
  <c r="F86" i="3"/>
  <c r="E86" i="3"/>
  <c r="D86" i="3"/>
  <c r="C86" i="3"/>
  <c r="B86" i="3"/>
  <c r="A86" i="3"/>
  <c r="V83" i="3"/>
  <c r="U83" i="3"/>
  <c r="T83" i="3"/>
  <c r="S83" i="3"/>
  <c r="R83" i="3"/>
  <c r="Q83" i="3"/>
  <c r="O83" i="3"/>
  <c r="N83" i="3"/>
  <c r="M83" i="3"/>
  <c r="L83" i="3"/>
  <c r="K83" i="3"/>
  <c r="J83" i="3"/>
  <c r="I83" i="3"/>
  <c r="G83" i="3"/>
  <c r="F83" i="3"/>
  <c r="E83" i="3"/>
  <c r="D83" i="3"/>
  <c r="C83" i="3"/>
  <c r="B83" i="3"/>
  <c r="A83" i="3"/>
  <c r="W80" i="3"/>
  <c r="V80" i="3"/>
  <c r="U80" i="3"/>
  <c r="T80" i="3"/>
  <c r="S80" i="3"/>
  <c r="R80" i="3"/>
  <c r="Q80" i="3"/>
  <c r="O80" i="3"/>
  <c r="N80" i="3"/>
  <c r="M80" i="3"/>
  <c r="L80" i="3"/>
  <c r="K80" i="3"/>
  <c r="J80" i="3"/>
  <c r="I80" i="3"/>
  <c r="G80" i="3"/>
  <c r="F80" i="3"/>
  <c r="E80" i="3"/>
  <c r="D80" i="3"/>
  <c r="C80" i="3"/>
  <c r="B80" i="3"/>
  <c r="A80" i="3"/>
  <c r="V77" i="3"/>
  <c r="U77" i="3"/>
  <c r="T77" i="3"/>
  <c r="S77" i="3"/>
  <c r="R77" i="3"/>
  <c r="Q77" i="3"/>
  <c r="O77" i="3"/>
  <c r="N77" i="3"/>
  <c r="M77" i="3"/>
  <c r="L77" i="3"/>
  <c r="K77" i="3"/>
  <c r="J77" i="3"/>
  <c r="I77" i="3"/>
  <c r="G77" i="3"/>
  <c r="F77" i="3"/>
  <c r="E77" i="3"/>
  <c r="D77" i="3"/>
  <c r="C77" i="3"/>
  <c r="B77" i="3"/>
  <c r="A77" i="3"/>
  <c r="W74" i="3"/>
  <c r="V74" i="3"/>
  <c r="U74" i="3"/>
  <c r="T74" i="3"/>
  <c r="S74" i="3"/>
  <c r="R74" i="3"/>
  <c r="Q74" i="3"/>
  <c r="O74" i="3"/>
  <c r="N74" i="3"/>
  <c r="M74" i="3"/>
  <c r="L74" i="3"/>
  <c r="K74" i="3"/>
  <c r="J74" i="3"/>
  <c r="I74" i="3"/>
  <c r="G74" i="3"/>
  <c r="F74" i="3"/>
  <c r="E74" i="3"/>
  <c r="D74" i="3"/>
  <c r="C74" i="3"/>
  <c r="B74" i="3"/>
  <c r="A74" i="3"/>
  <c r="W67" i="3"/>
  <c r="V67" i="3"/>
  <c r="U67" i="3"/>
  <c r="T67" i="3"/>
  <c r="S67" i="3"/>
  <c r="R67" i="3"/>
  <c r="Q67" i="3"/>
  <c r="O67" i="3"/>
  <c r="N67" i="3"/>
  <c r="M67" i="3"/>
  <c r="L67" i="3"/>
  <c r="K67" i="3"/>
  <c r="J67" i="3"/>
  <c r="I67" i="3"/>
  <c r="G67" i="3"/>
  <c r="F67" i="3"/>
  <c r="E67" i="3"/>
  <c r="D67" i="3"/>
  <c r="C67" i="3"/>
  <c r="B67" i="3"/>
  <c r="A67" i="3"/>
  <c r="W64" i="3"/>
  <c r="V64" i="3"/>
  <c r="U64" i="3"/>
  <c r="T64" i="3"/>
  <c r="S64" i="3"/>
  <c r="R64" i="3"/>
  <c r="Q64" i="3"/>
  <c r="O64" i="3"/>
  <c r="N64" i="3"/>
  <c r="M64" i="3"/>
  <c r="L64" i="3"/>
  <c r="K64" i="3"/>
  <c r="J64" i="3"/>
  <c r="I64" i="3"/>
  <c r="F64" i="3"/>
  <c r="E64" i="3"/>
  <c r="D64" i="3"/>
  <c r="C64" i="3"/>
  <c r="B64" i="3"/>
  <c r="A64" i="3"/>
  <c r="W61" i="3"/>
  <c r="V61" i="3"/>
  <c r="U61" i="3"/>
  <c r="T61" i="3"/>
  <c r="S61" i="3"/>
  <c r="R61" i="3"/>
  <c r="Q61" i="3"/>
  <c r="O61" i="3"/>
  <c r="N61" i="3"/>
  <c r="M61" i="3"/>
  <c r="L61" i="3"/>
  <c r="K61" i="3"/>
  <c r="J61" i="3"/>
  <c r="I61" i="3"/>
  <c r="G61" i="3"/>
  <c r="F61" i="3"/>
  <c r="E61" i="3"/>
  <c r="D61" i="3"/>
  <c r="C61" i="3"/>
  <c r="B61" i="3"/>
  <c r="A61" i="3"/>
  <c r="W58" i="3"/>
  <c r="V58" i="3"/>
  <c r="U58" i="3"/>
  <c r="T58" i="3"/>
  <c r="S58" i="3"/>
  <c r="R58" i="3"/>
  <c r="Q58" i="3"/>
  <c r="O58" i="3"/>
  <c r="N58" i="3"/>
  <c r="M58" i="3"/>
  <c r="L58" i="3"/>
  <c r="K58" i="3"/>
  <c r="J58" i="3"/>
  <c r="I58" i="3"/>
  <c r="F58" i="3"/>
  <c r="E58" i="3"/>
  <c r="D58" i="3"/>
  <c r="C58" i="3"/>
  <c r="B58" i="3"/>
  <c r="A58" i="3"/>
  <c r="W55" i="3"/>
  <c r="V55" i="3"/>
  <c r="U55" i="3"/>
  <c r="T55" i="3"/>
  <c r="S55" i="3"/>
  <c r="R55" i="3"/>
  <c r="Q55" i="3"/>
  <c r="O55" i="3"/>
  <c r="N55" i="3"/>
  <c r="M55" i="3"/>
  <c r="L55" i="3"/>
  <c r="K55" i="3"/>
  <c r="J55" i="3"/>
  <c r="I55" i="3"/>
  <c r="F55" i="3"/>
  <c r="E55" i="3"/>
  <c r="D55" i="3"/>
  <c r="C55" i="3"/>
  <c r="B55" i="3"/>
  <c r="A55" i="3"/>
  <c r="W52" i="3"/>
  <c r="V52" i="3"/>
  <c r="U52" i="3"/>
  <c r="T52" i="3"/>
  <c r="S52" i="3"/>
  <c r="R52" i="3"/>
  <c r="Q52" i="3"/>
  <c r="O52" i="3"/>
  <c r="N52" i="3"/>
  <c r="M52" i="3"/>
  <c r="L52" i="3"/>
  <c r="K52" i="3"/>
  <c r="J52" i="3"/>
  <c r="I52" i="3"/>
  <c r="G52" i="3"/>
  <c r="F52" i="3"/>
  <c r="E52" i="3"/>
  <c r="D52" i="3"/>
  <c r="C52" i="3"/>
  <c r="B52" i="3"/>
  <c r="A52" i="3"/>
  <c r="W45" i="3"/>
  <c r="V45" i="3"/>
  <c r="U45" i="3"/>
  <c r="T45" i="3"/>
  <c r="S45" i="3"/>
  <c r="R45" i="3"/>
  <c r="Q45" i="3"/>
  <c r="O45" i="3"/>
  <c r="N45" i="3"/>
  <c r="M45" i="3"/>
  <c r="L45" i="3"/>
  <c r="K45" i="3"/>
  <c r="J45" i="3"/>
  <c r="I45" i="3"/>
  <c r="G45" i="3"/>
  <c r="F45" i="3"/>
  <c r="E45" i="3"/>
  <c r="D45" i="3"/>
  <c r="C45" i="3"/>
  <c r="B45" i="3"/>
  <c r="A45" i="3"/>
  <c r="W42" i="3"/>
  <c r="V42" i="3"/>
  <c r="U42" i="3"/>
  <c r="T42" i="3"/>
  <c r="S42" i="3"/>
  <c r="R42" i="3"/>
  <c r="Q42" i="3"/>
  <c r="N42" i="3"/>
  <c r="M42" i="3"/>
  <c r="L42" i="3"/>
  <c r="K42" i="3"/>
  <c r="J42" i="3"/>
  <c r="I42" i="3"/>
  <c r="G42" i="3"/>
  <c r="F42" i="3"/>
  <c r="E42" i="3"/>
  <c r="D42" i="3"/>
  <c r="C42" i="3"/>
  <c r="B42" i="3"/>
  <c r="A42" i="3"/>
  <c r="V39" i="3"/>
  <c r="U39" i="3"/>
  <c r="T39" i="3"/>
  <c r="S39" i="3"/>
  <c r="R39" i="3"/>
  <c r="Q39" i="3"/>
  <c r="N39" i="3"/>
  <c r="M39" i="3"/>
  <c r="L39" i="3"/>
  <c r="K39" i="3"/>
  <c r="J39" i="3"/>
  <c r="I39" i="3"/>
  <c r="F39" i="3"/>
  <c r="E39" i="3"/>
  <c r="D39" i="3"/>
  <c r="C39" i="3"/>
  <c r="B39" i="3"/>
  <c r="A39" i="3"/>
  <c r="W36" i="3"/>
  <c r="V36" i="3"/>
  <c r="U36" i="3"/>
  <c r="T36" i="3"/>
  <c r="S36" i="3"/>
  <c r="R36" i="3"/>
  <c r="Q36" i="3"/>
  <c r="O36" i="3"/>
  <c r="N36" i="3"/>
  <c r="M36" i="3"/>
  <c r="L36" i="3"/>
  <c r="K36" i="3"/>
  <c r="J36" i="3"/>
  <c r="I36" i="3"/>
  <c r="G36" i="3"/>
  <c r="F36" i="3"/>
  <c r="E36" i="3"/>
  <c r="D36" i="3"/>
  <c r="C36" i="3"/>
  <c r="B36" i="3"/>
  <c r="A36" i="3"/>
  <c r="W33" i="3"/>
  <c r="V33" i="3"/>
  <c r="U33" i="3"/>
  <c r="T33" i="3"/>
  <c r="S33" i="3"/>
  <c r="R33" i="3"/>
  <c r="Q33" i="3"/>
  <c r="N33" i="3"/>
  <c r="M33" i="3"/>
  <c r="L33" i="3"/>
  <c r="K33" i="3"/>
  <c r="J33" i="3"/>
  <c r="I33" i="3"/>
  <c r="F33" i="3"/>
  <c r="E33" i="3"/>
  <c r="D33" i="3"/>
  <c r="C33" i="3"/>
  <c r="B33" i="3"/>
  <c r="A33" i="3"/>
  <c r="W30" i="3"/>
  <c r="V30" i="3"/>
  <c r="U30" i="3"/>
  <c r="T30" i="3"/>
  <c r="S30" i="3"/>
  <c r="R30" i="3"/>
  <c r="Q30" i="3"/>
  <c r="N30" i="3"/>
  <c r="M30" i="3"/>
  <c r="L30" i="3"/>
  <c r="K30" i="3"/>
  <c r="J30" i="3"/>
  <c r="I30" i="3"/>
  <c r="G30" i="3"/>
  <c r="F30" i="3"/>
  <c r="E30" i="3"/>
  <c r="D30" i="3"/>
  <c r="C30" i="3"/>
  <c r="B30" i="3"/>
  <c r="A30" i="3"/>
  <c r="W23" i="3"/>
  <c r="V23" i="3"/>
  <c r="U23" i="3"/>
  <c r="T23" i="3"/>
  <c r="S23" i="3"/>
  <c r="R23" i="3"/>
  <c r="Q23" i="3"/>
  <c r="O23" i="3"/>
  <c r="N23" i="3"/>
  <c r="M23" i="3"/>
  <c r="L23" i="3"/>
  <c r="K23" i="3"/>
  <c r="J23" i="3"/>
  <c r="I23" i="3"/>
  <c r="G23" i="3"/>
  <c r="F23" i="3"/>
  <c r="E23" i="3"/>
  <c r="D23" i="3"/>
  <c r="C23" i="3"/>
  <c r="B23" i="3"/>
  <c r="A23" i="3"/>
  <c r="W20" i="3"/>
  <c r="V20" i="3"/>
  <c r="U20" i="3"/>
  <c r="T20" i="3"/>
  <c r="S20" i="3"/>
  <c r="R20" i="3"/>
  <c r="Q20" i="3"/>
  <c r="O20" i="3"/>
  <c r="N20" i="3"/>
  <c r="M20" i="3"/>
  <c r="L20" i="3"/>
  <c r="K20" i="3"/>
  <c r="J20" i="3"/>
  <c r="I20" i="3"/>
  <c r="G20" i="3"/>
  <c r="F20" i="3"/>
  <c r="E20" i="3"/>
  <c r="D20" i="3"/>
  <c r="C20" i="3"/>
  <c r="B20" i="3"/>
  <c r="A20" i="3"/>
  <c r="V17" i="3"/>
  <c r="U17" i="3"/>
  <c r="T17" i="3"/>
  <c r="S17" i="3"/>
  <c r="R17" i="3"/>
  <c r="Q17" i="3"/>
  <c r="O17" i="3"/>
  <c r="N17" i="3"/>
  <c r="M17" i="3"/>
  <c r="L17" i="3"/>
  <c r="K17" i="3"/>
  <c r="J17" i="3"/>
  <c r="I17" i="3"/>
  <c r="F17" i="3"/>
  <c r="E17" i="3"/>
  <c r="D17" i="3"/>
  <c r="C17" i="3"/>
  <c r="B17" i="3"/>
  <c r="A17" i="3"/>
  <c r="W14" i="3"/>
  <c r="V14" i="3"/>
  <c r="U14" i="3"/>
  <c r="T14" i="3"/>
  <c r="S14" i="3"/>
  <c r="R14" i="3"/>
  <c r="Q14" i="3"/>
  <c r="O14" i="3"/>
  <c r="N14" i="3"/>
  <c r="M14" i="3"/>
  <c r="L14" i="3"/>
  <c r="K14" i="3"/>
  <c r="J14" i="3"/>
  <c r="I14" i="3"/>
  <c r="G14" i="3"/>
  <c r="F14" i="3"/>
  <c r="E14" i="3"/>
  <c r="D14" i="3"/>
  <c r="C14" i="3"/>
  <c r="B14" i="3"/>
  <c r="A14" i="3"/>
  <c r="W11" i="3"/>
  <c r="V11" i="3"/>
  <c r="U11" i="3"/>
  <c r="T11" i="3"/>
  <c r="S11" i="3"/>
  <c r="R11" i="3"/>
  <c r="Q11" i="3"/>
  <c r="N11" i="3"/>
  <c r="M11" i="3"/>
  <c r="L11" i="3"/>
  <c r="K11" i="3"/>
  <c r="J11" i="3"/>
  <c r="I11" i="3"/>
  <c r="F11" i="3"/>
  <c r="E11" i="3"/>
  <c r="D11" i="3"/>
  <c r="C11" i="3"/>
  <c r="B11" i="3"/>
  <c r="A11" i="3"/>
  <c r="W8" i="3"/>
  <c r="V8" i="3"/>
  <c r="U8" i="3"/>
  <c r="T8" i="3"/>
  <c r="S8" i="3"/>
  <c r="R8" i="3"/>
  <c r="Q8" i="3"/>
  <c r="N8" i="3"/>
  <c r="M8" i="3"/>
  <c r="L8" i="3"/>
  <c r="K8" i="3"/>
  <c r="J8" i="3"/>
  <c r="I8" i="3"/>
  <c r="G8" i="3"/>
  <c r="F8" i="3"/>
  <c r="E8" i="3"/>
  <c r="D8" i="3"/>
  <c r="C8" i="3"/>
  <c r="B8" i="3"/>
  <c r="A8" i="3"/>
  <c r="P34" i="3" l="1"/>
  <c r="X72" i="3"/>
  <c r="P59" i="3"/>
  <c r="P62" i="3"/>
  <c r="P37" i="3"/>
  <c r="P84" i="3"/>
  <c r="P87" i="3"/>
  <c r="H81" i="3"/>
  <c r="X40" i="3"/>
  <c r="X12" i="3"/>
  <c r="H87" i="3"/>
  <c r="P72" i="3"/>
  <c r="X50" i="3"/>
  <c r="X78" i="3"/>
  <c r="X28" i="3"/>
  <c r="H78" i="3"/>
  <c r="P9" i="3"/>
  <c r="X18" i="3"/>
  <c r="X15" i="3"/>
  <c r="H15" i="3"/>
  <c r="P65" i="3"/>
  <c r="X43" i="3"/>
  <c r="X75" i="3"/>
  <c r="H37" i="3"/>
  <c r="H43" i="3"/>
  <c r="H12" i="3"/>
  <c r="H28" i="3"/>
  <c r="H84" i="3"/>
  <c r="X34" i="3"/>
  <c r="X31" i="3"/>
  <c r="X65" i="3"/>
  <c r="X6" i="3"/>
  <c r="P56" i="3"/>
  <c r="X62" i="3"/>
  <c r="H75" i="3"/>
  <c r="P53" i="3"/>
  <c r="P81" i="3"/>
  <c r="H21" i="3"/>
  <c r="H31" i="3"/>
  <c r="P18" i="3"/>
  <c r="P31" i="3"/>
  <c r="X53" i="3"/>
  <c r="X81" i="3"/>
  <c r="P6" i="3"/>
  <c r="P15" i="3"/>
  <c r="P28" i="3"/>
  <c r="H56" i="3"/>
  <c r="X21" i="3"/>
  <c r="P12" i="3"/>
  <c r="H6" i="3"/>
  <c r="H18" i="3"/>
  <c r="H34" i="3"/>
  <c r="H40" i="3"/>
  <c r="X59" i="3"/>
  <c r="X87" i="3"/>
  <c r="H72" i="3"/>
  <c r="H90" i="3" s="1"/>
  <c r="H91" i="3" s="1"/>
  <c r="H62" i="3"/>
  <c r="H59" i="3"/>
  <c r="H53" i="3"/>
  <c r="P50" i="3"/>
  <c r="P78" i="3"/>
  <c r="X37" i="3"/>
  <c r="H50" i="3"/>
  <c r="H9" i="3"/>
  <c r="X56" i="3"/>
  <c r="X84" i="3"/>
  <c r="P40" i="3"/>
  <c r="X9" i="3"/>
  <c r="P21" i="3"/>
  <c r="P43" i="3"/>
  <c r="H65" i="3"/>
  <c r="P75" i="3"/>
  <c r="P46" i="3" l="1"/>
  <c r="P47" i="3" s="1"/>
  <c r="P24" i="3"/>
  <c r="P25" i="3" s="1"/>
  <c r="X90" i="3"/>
  <c r="X91" i="3" s="1"/>
  <c r="P90" i="3"/>
  <c r="P91" i="3" s="1"/>
  <c r="X24" i="3"/>
  <c r="X25" i="3" s="1"/>
  <c r="X46" i="3"/>
  <c r="X47" i="3" s="1"/>
  <c r="H24" i="3"/>
  <c r="H25" i="3" s="1"/>
  <c r="H46" i="3"/>
  <c r="H47" i="3" s="1"/>
  <c r="P68" i="3"/>
  <c r="P69" i="3" s="1"/>
  <c r="H68" i="3"/>
  <c r="H69" i="3" s="1"/>
  <c r="X68" i="3"/>
  <c r="X69" i="3" s="1"/>
</calcChain>
</file>

<file path=xl/comments1.xml><?xml version="1.0" encoding="utf-8"?>
<comments xmlns="http://schemas.openxmlformats.org/spreadsheetml/2006/main">
  <authors>
    <author>松尾　直彦</author>
  </authors>
  <commentList>
    <comment ref="U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＜ポイント２＞
</t>
        </r>
        <r>
          <rPr>
            <b/>
            <sz val="9"/>
            <color indexed="10"/>
            <rFont val="ＭＳ Ｐゴシック"/>
            <family val="3"/>
            <charset val="128"/>
          </rPr>
          <t>▼で選択入力</t>
        </r>
      </text>
    </commen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＜ポイント１＞</t>
        </r>
        <r>
          <rPr>
            <b/>
            <sz val="9"/>
            <color indexed="10"/>
            <rFont val="ＭＳ Ｐゴシック"/>
            <family val="3"/>
            <charset val="128"/>
          </rPr>
          <t>原則の時間</t>
        </r>
        <r>
          <rPr>
            <b/>
            <sz val="9"/>
            <color indexed="81"/>
            <rFont val="ＭＳ Ｐゴシック"/>
            <family val="3"/>
            <charset val="128"/>
          </rPr>
          <t>を入力する
→カレンダー内の数値に自動反映される。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＜ポイント３＞出勤日or所定休日（○）を</t>
        </r>
        <r>
          <rPr>
            <b/>
            <sz val="9"/>
            <color indexed="10"/>
            <rFont val="ＭＳ Ｐゴシック"/>
            <family val="3"/>
            <charset val="128"/>
          </rPr>
          <t>▼で選択入力</t>
        </r>
        <r>
          <rPr>
            <b/>
            <sz val="9"/>
            <color indexed="81"/>
            <rFont val="ＭＳ Ｐゴシック"/>
            <family val="3"/>
            <charset val="128"/>
          </rPr>
          <t>（他の日の</t>
        </r>
        <r>
          <rPr>
            <b/>
            <sz val="9"/>
            <color indexed="10"/>
            <rFont val="ＭＳ Ｐゴシック"/>
            <family val="3"/>
            <charset val="128"/>
          </rPr>
          <t>コピー入力も可</t>
        </r>
        <r>
          <rPr>
            <b/>
            <sz val="9"/>
            <color indexed="81"/>
            <rFont val="ＭＳ Ｐゴシック"/>
            <family val="3"/>
            <charset val="128"/>
          </rPr>
          <t>能）。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＜ポイント４＞１日の所定労働時間。
原則として入力不要（自動）。</t>
        </r>
        <r>
          <rPr>
            <b/>
            <sz val="9"/>
            <color indexed="10"/>
            <rFont val="ＭＳ Ｐゴシック"/>
            <family val="3"/>
            <charset val="128"/>
          </rPr>
          <t>日によって所定時間が異なる場合に手入力</t>
        </r>
        <r>
          <rPr>
            <b/>
            <sz val="9"/>
            <color indexed="81"/>
            <rFont val="ＭＳ Ｐゴシック"/>
            <family val="3"/>
            <charset val="128"/>
          </rPr>
          <t>する。※例では、7.5時間→5時間と手入力している。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＜ポイント５＞１週の所定労働時間。入力不要（自動）。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＜ポイント６＞自動計算。
</t>
        </r>
        <r>
          <rPr>
            <b/>
            <sz val="9"/>
            <color indexed="10"/>
            <rFont val="ＭＳ Ｐゴシック"/>
            <family val="3"/>
            <charset val="128"/>
          </rPr>
          <t>「OK」マーク</t>
        </r>
        <r>
          <rPr>
            <b/>
            <sz val="9"/>
            <color indexed="81"/>
            <rFont val="ＭＳ Ｐゴシック"/>
            <family val="3"/>
            <charset val="128"/>
          </rPr>
          <t>であることを確認。
※本例では、</t>
        </r>
        <r>
          <rPr>
            <b/>
            <sz val="9"/>
            <color indexed="10"/>
            <rFont val="ＭＳ Ｐゴシック"/>
            <family val="3"/>
            <charset val="128"/>
          </rPr>
          <t>土曜を5時間勤務</t>
        </r>
        <r>
          <rPr>
            <b/>
            <sz val="9"/>
            <color indexed="81"/>
            <rFont val="ＭＳ Ｐゴシック"/>
            <family val="3"/>
            <charset val="128"/>
          </rPr>
          <t>にして「OK]となっている。</t>
        </r>
      </text>
    </comment>
  </commentList>
</comments>
</file>

<file path=xl/sharedStrings.xml><?xml version="1.0" encoding="utf-8"?>
<sst xmlns="http://schemas.openxmlformats.org/spreadsheetml/2006/main" count="1235" uniqueCount="154">
  <si>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</si>
  <si>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</si>
  <si>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</si>
  <si>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</si>
  <si>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</si>
  <si>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</si>
  <si>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</si>
  <si>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暦日</t>
    <rPh sb="0" eb="1">
      <t>コヨミ</t>
    </rPh>
    <rPh sb="1" eb="2">
      <t>ビ</t>
    </rPh>
    <phoneticPr fontId="2"/>
  </si>
  <si>
    <t>○</t>
  </si>
  <si>
    <t>○</t>
    <phoneticPr fontId="2"/>
  </si>
  <si>
    <t>出</t>
    <rPh sb="0" eb="1">
      <t>デ</t>
    </rPh>
    <phoneticPr fontId="2"/>
  </si>
  <si>
    <t>年度＞</t>
    <rPh sb="0" eb="2">
      <t>ネンド</t>
    </rPh>
    <phoneticPr fontId="2"/>
  </si>
  <si>
    <t>ＯＫ</t>
    <phoneticPr fontId="2"/>
  </si>
  <si>
    <t>月度</t>
    <rPh sb="0" eb="1">
      <t>ツキ</t>
    </rPh>
    <rPh sb="1" eb="2">
      <t>ド</t>
    </rPh>
    <phoneticPr fontId="2"/>
  </si>
  <si>
    <t>時間（原則）</t>
    <rPh sb="3" eb="5">
      <t>ゲンソク</t>
    </rPh>
    <phoneticPr fontId="2"/>
  </si>
  <si>
    <r>
      <rPr>
        <b/>
        <sz val="11"/>
        <color rgb="FFFF0000"/>
        <rFont val="ＭＳ Ｐゴシック"/>
        <family val="3"/>
        <charset val="128"/>
      </rPr>
      <t>１ヶ月単位</t>
    </r>
    <r>
      <rPr>
        <b/>
        <sz val="11"/>
        <rFont val="ＭＳ Ｐゴシック"/>
        <family val="3"/>
        <charset val="128"/>
      </rPr>
      <t>の変形労働時間制による</t>
    </r>
    <r>
      <rPr>
        <b/>
        <sz val="14"/>
        <rFont val="ＭＳ Ｐゴシック"/>
        <family val="3"/>
        <charset val="128"/>
      </rPr>
      <t>労働時間チェックカレンダー</t>
    </r>
    <rPh sb="2" eb="3">
      <t>ゲツ</t>
    </rPh>
    <rPh sb="3" eb="5">
      <t>タンイ</t>
    </rPh>
    <rPh sb="6" eb="8">
      <t>ヘンケイ</t>
    </rPh>
    <rPh sb="8" eb="10">
      <t>ロウドウ</t>
    </rPh>
    <rPh sb="10" eb="13">
      <t>ジカンセイ</t>
    </rPh>
    <rPh sb="16" eb="18">
      <t>ロウドウ</t>
    </rPh>
    <rPh sb="18" eb="20">
      <t>ジカン</t>
    </rPh>
    <phoneticPr fontId="2"/>
  </si>
  <si>
    <t>週</t>
    <rPh sb="0" eb="1">
      <t>シュウ</t>
    </rPh>
    <phoneticPr fontId="2"/>
  </si>
  <si>
    <t>（</t>
    <phoneticPr fontId="2"/>
  </si>
  <si>
    <t>時間用）</t>
    <rPh sb="0" eb="2">
      <t>ジカン</t>
    </rPh>
    <rPh sb="2" eb="3">
      <t>ヨウ</t>
    </rPh>
    <phoneticPr fontId="2"/>
  </si>
  <si>
    <t>所定労働月限度時間</t>
    <rPh sb="0" eb="2">
      <t>ショテイ</t>
    </rPh>
    <rPh sb="2" eb="4">
      <t>ロウドウ</t>
    </rPh>
    <rPh sb="4" eb="5">
      <t>ツキ</t>
    </rPh>
    <rPh sb="5" eb="7">
      <t>ゲンド</t>
    </rPh>
    <rPh sb="7" eb="9">
      <t>ジカン</t>
    </rPh>
    <phoneticPr fontId="2"/>
  </si>
  <si>
    <t>40時間</t>
    <rPh sb="2" eb="4">
      <t>ジカン</t>
    </rPh>
    <phoneticPr fontId="2"/>
  </si>
  <si>
    <t>44時間</t>
    <rPh sb="2" eb="4">
      <t>ジカン</t>
    </rPh>
    <phoneticPr fontId="2"/>
  </si>
  <si>
    <t>160</t>
    <phoneticPr fontId="2"/>
  </si>
  <si>
    <t>176</t>
    <phoneticPr fontId="2"/>
  </si>
  <si>
    <t>165.7</t>
    <phoneticPr fontId="2"/>
  </si>
  <si>
    <t>182.28</t>
    <phoneticPr fontId="2"/>
  </si>
  <si>
    <t>171.41</t>
    <phoneticPr fontId="2"/>
  </si>
  <si>
    <t>188.56</t>
    <phoneticPr fontId="2"/>
  </si>
  <si>
    <t>177.13</t>
    <phoneticPr fontId="2"/>
  </si>
  <si>
    <t>194.85</t>
    <phoneticPr fontId="2"/>
  </si>
  <si>
    <t>(4/1-4/30)</t>
    <phoneticPr fontId="2"/>
  </si>
  <si>
    <t>(5/1-5/31)</t>
    <phoneticPr fontId="2"/>
  </si>
  <si>
    <t>(6/1-6/30)</t>
    <phoneticPr fontId="2"/>
  </si>
  <si>
    <t>(7/1-7/31)</t>
    <phoneticPr fontId="2"/>
  </si>
  <si>
    <t>(8/1-8/31)</t>
    <phoneticPr fontId="2"/>
  </si>
  <si>
    <t>(9/1-9/30)</t>
    <phoneticPr fontId="2"/>
  </si>
  <si>
    <t>(10/1-10/31)</t>
    <phoneticPr fontId="2"/>
  </si>
  <si>
    <t>(11/1-11/30)</t>
    <phoneticPr fontId="2"/>
  </si>
  <si>
    <t>(12/1-12/31)</t>
    <phoneticPr fontId="2"/>
  </si>
  <si>
    <t>(1/1-1/31)</t>
    <phoneticPr fontId="2"/>
  </si>
  <si>
    <t>(2/1-2/29)</t>
    <phoneticPr fontId="2"/>
  </si>
  <si>
    <t>(3/1-3/31)</t>
    <phoneticPr fontId="2"/>
  </si>
  <si>
    <t>チェック</t>
    <phoneticPr fontId="2"/>
  </si>
  <si>
    <t>OK</t>
    <phoneticPr fontId="2"/>
  </si>
  <si>
    <r>
      <rPr>
        <sz val="12"/>
        <rFont val="ＭＳ Ｐ明朝"/>
        <family val="1"/>
        <charset val="128"/>
      </rPr>
      <t>１日の</t>
    </r>
    <r>
      <rPr>
        <sz val="12"/>
        <color indexed="10"/>
        <rFont val="ＭＳ Ｐゴシック"/>
        <family val="3"/>
        <charset val="128"/>
      </rPr>
      <t>所定労働時間</t>
    </r>
    <r>
      <rPr>
        <sz val="12"/>
        <rFont val="ＭＳ Ｐ明朝"/>
        <family val="1"/>
        <charset val="128"/>
      </rPr>
      <t>は</t>
    </r>
    <r>
      <rPr>
        <b/>
        <sz val="12"/>
        <color indexed="12"/>
        <rFont val="ＭＳ Ｐゴシック"/>
        <family val="3"/>
        <charset val="128"/>
      </rPr>
      <t xml:space="preserve"> </t>
    </r>
    <rPh sb="1" eb="2">
      <t>ヒ</t>
    </rPh>
    <rPh sb="3" eb="5">
      <t>ショテイ</t>
    </rPh>
    <rPh sb="5" eb="7">
      <t>ロウドウ</t>
    </rPh>
    <rPh sb="7" eb="9">
      <t>ジカン</t>
    </rPh>
    <phoneticPr fontId="2"/>
  </si>
  <si>
    <t>週時間
合計</t>
    <rPh sb="0" eb="1">
      <t>シュウ</t>
    </rPh>
    <rPh sb="1" eb="2">
      <t>ジ</t>
    </rPh>
    <rPh sb="2" eb="3">
      <t>カン</t>
    </rPh>
    <rPh sb="4" eb="6">
      <t>ゴウケイ</t>
    </rPh>
    <phoneticPr fontId="2"/>
  </si>
  <si>
    <t>週時
間合計</t>
    <rPh sb="0" eb="1">
      <t>シュウ</t>
    </rPh>
    <rPh sb="1" eb="2">
      <t>ジ</t>
    </rPh>
    <rPh sb="3" eb="4">
      <t>カン</t>
    </rPh>
    <rPh sb="4" eb="6">
      <t>ゴウケイ</t>
    </rPh>
    <phoneticPr fontId="2"/>
  </si>
  <si>
    <t>→入力漏れ注意　（「記入の仕方」シートを参照）</t>
    <rPh sb="1" eb="3">
      <t>ニュウリョク</t>
    </rPh>
    <rPh sb="3" eb="4">
      <t>モ</t>
    </rPh>
    <rPh sb="5" eb="7">
      <t>チュウイ</t>
    </rPh>
    <rPh sb="10" eb="12">
      <t>キニュウ</t>
    </rPh>
    <rPh sb="13" eb="15">
      <t>シカタ</t>
    </rPh>
    <rPh sb="20" eb="22">
      <t>サンショウ</t>
    </rPh>
    <phoneticPr fontId="2"/>
  </si>
  <si>
    <t>（</t>
    <phoneticPr fontId="2"/>
  </si>
  <si>
    <t>OK</t>
    <phoneticPr fontId="2"/>
  </si>
  <si>
    <t>(/-/)</t>
    <phoneticPr fontId="2"/>
  </si>
  <si>
    <t>○</t>
    <phoneticPr fontId="2"/>
  </si>
  <si>
    <t>160</t>
    <phoneticPr fontId="2"/>
  </si>
  <si>
    <t>176</t>
    <phoneticPr fontId="2"/>
  </si>
  <si>
    <t>165.7</t>
    <phoneticPr fontId="2"/>
  </si>
  <si>
    <t>182.28</t>
    <phoneticPr fontId="2"/>
  </si>
  <si>
    <t>171.41</t>
    <phoneticPr fontId="2"/>
  </si>
  <si>
    <t>188.56</t>
    <phoneticPr fontId="2"/>
  </si>
  <si>
    <t>177.13</t>
    <phoneticPr fontId="2"/>
  </si>
  <si>
    <t>194.85</t>
    <phoneticPr fontId="2"/>
  </si>
  <si>
    <t>チェック</t>
    <phoneticPr fontId="2"/>
  </si>
  <si>
    <t>(/-/)</t>
    <phoneticPr fontId="2"/>
  </si>
  <si>
    <t>ＯＫ</t>
    <phoneticPr fontId="2"/>
  </si>
  <si>
    <t>チェック</t>
    <phoneticPr fontId="2"/>
  </si>
  <si>
    <t>(/-/)</t>
    <phoneticPr fontId="2"/>
  </si>
  <si>
    <t>(1/1-1/31)</t>
    <phoneticPr fontId="2"/>
  </si>
  <si>
    <t>(3/1-3/31)</t>
    <phoneticPr fontId="2"/>
  </si>
  <si>
    <t>(3/21-4/20)</t>
    <phoneticPr fontId="2"/>
  </si>
  <si>
    <t>(4/21-5/20)</t>
    <phoneticPr fontId="2"/>
  </si>
  <si>
    <t>(5/21-6/20)</t>
    <phoneticPr fontId="2"/>
  </si>
  <si>
    <t>(6/21-7/20)</t>
    <phoneticPr fontId="2"/>
  </si>
  <si>
    <t>(7/21-8/20)</t>
    <phoneticPr fontId="2"/>
  </si>
  <si>
    <t>(9/21-10/20)</t>
    <phoneticPr fontId="2"/>
  </si>
  <si>
    <t>(10/21-11/20)</t>
    <phoneticPr fontId="2"/>
  </si>
  <si>
    <t>(11/21-12/20)</t>
    <phoneticPr fontId="2"/>
  </si>
  <si>
    <t>(12/21-1/20)</t>
    <phoneticPr fontId="2"/>
  </si>
  <si>
    <t>(1/21-2/20)</t>
    <phoneticPr fontId="2"/>
  </si>
  <si>
    <t>(2/21-3/20)</t>
    <phoneticPr fontId="2"/>
  </si>
  <si>
    <t>○</t>
    <phoneticPr fontId="2"/>
  </si>
  <si>
    <t>月度</t>
  </si>
  <si>
    <t>(1/1-1/31)</t>
  </si>
  <si>
    <t>②週時
間合計</t>
  </si>
  <si>
    <t>(3/1-3/31)</t>
  </si>
  <si>
    <t>日</t>
  </si>
  <si>
    <t>月</t>
  </si>
  <si>
    <t>火</t>
  </si>
  <si>
    <t>(4/1-4/30)</t>
  </si>
  <si>
    <t>(5/1-5/31)</t>
  </si>
  <si>
    <t>(6/1-6/30)</t>
  </si>
  <si>
    <t>(7/1-7/31)</t>
  </si>
  <si>
    <t>(8/1-8/31)</t>
  </si>
  <si>
    <t>(9/1-9/30)</t>
  </si>
  <si>
    <t>(10/1-10/31)</t>
  </si>
  <si>
    <t>(11/1-11/30)</t>
  </si>
  <si>
    <t>(12/1-12/31)</t>
  </si>
  <si>
    <t>(8/21-9/20)</t>
    <phoneticPr fontId="2"/>
  </si>
  <si>
    <t>＜</t>
    <phoneticPr fontId="2"/>
  </si>
  <si>
    <t>＜</t>
    <phoneticPr fontId="2"/>
  </si>
  <si>
    <t>(2/1-2/28)</t>
    <phoneticPr fontId="2"/>
  </si>
  <si>
    <t>【長野県内の労働基準監督署（届出・相談窓口）】　</t>
  </si>
  <si>
    <t>署  名</t>
  </si>
  <si>
    <t>所在地</t>
  </si>
  <si>
    <t>管轄区域</t>
  </si>
  <si>
    <t>長　野</t>
  </si>
  <si>
    <t>〒380-8573</t>
  </si>
  <si>
    <t>TEL 026-223-6310</t>
  </si>
  <si>
    <t>長野市(中野署の管轄区域を除く)、千曲市、上水内郡、埴科郡</t>
  </si>
  <si>
    <t>長野市中御所1-22-1</t>
  </si>
  <si>
    <t>長野労働総合庁舎1F</t>
  </si>
  <si>
    <t>松　本</t>
  </si>
  <si>
    <t>〒390-0852</t>
  </si>
  <si>
    <t>TEL 0263-48-5693</t>
  </si>
  <si>
    <t>松本市(大町署の管轄区域を除く)、塩尻市、安曇野市のうち明科東川手・明科中川手・明科光・明科七貴・明科南陸郷、東筑摩郡、木曽郡</t>
  </si>
  <si>
    <t>松本市大字島立1696</t>
  </si>
  <si>
    <t>岡　谷</t>
  </si>
  <si>
    <t>〒394-0027</t>
  </si>
  <si>
    <t>TEL 0266-22-3454</t>
  </si>
  <si>
    <t>岡谷市、諏訪市、茅野市、諏訪郡</t>
  </si>
  <si>
    <t>岡谷市中央町1-8-4</t>
  </si>
  <si>
    <t>上　田</t>
  </si>
  <si>
    <t>〒386-0025</t>
  </si>
  <si>
    <t>TEL 0268-22-0338</t>
  </si>
  <si>
    <t>上田市、東御市、小県郡</t>
  </si>
  <si>
    <t>上田市天神2-4-70</t>
  </si>
  <si>
    <t>飯　田</t>
  </si>
  <si>
    <t>〒395-0051</t>
  </si>
  <si>
    <t>TEL 0265-22-2635</t>
  </si>
  <si>
    <t>飯田市、下伊那郡</t>
  </si>
  <si>
    <t>飯田市高羽町6-1-5</t>
  </si>
  <si>
    <t>飯田高羽合同庁舎</t>
  </si>
  <si>
    <t>中　野</t>
  </si>
  <si>
    <t>〒383-0022</t>
  </si>
  <si>
    <t>TEL 0269-22-2105</t>
  </si>
  <si>
    <t>中野市、須坂市、飯山市、長野市のうち若穂綿内・若穂川田・若穂牛島・若穂保科、上高井郡、下高井郡、下水内郡</t>
  </si>
  <si>
    <t xml:space="preserve">中野市中央1-2-21  </t>
  </si>
  <si>
    <t>小　諸</t>
  </si>
  <si>
    <t>〒384-0017</t>
  </si>
  <si>
    <t>TEL 0267-22-1760</t>
  </si>
  <si>
    <t xml:space="preserve">小諸市、佐久市、南佐久郡、北佐久郡 </t>
  </si>
  <si>
    <t xml:space="preserve">小諸市三和1-6-22  </t>
  </si>
  <si>
    <t>伊　那</t>
  </si>
  <si>
    <t>〒396-0015</t>
  </si>
  <si>
    <t>TEL 0265-72-6181</t>
  </si>
  <si>
    <t>伊那市、駒ヶ根市、上伊那郡</t>
  </si>
  <si>
    <t xml:space="preserve">伊那市中央5033-2  </t>
  </si>
  <si>
    <t>大　町</t>
  </si>
  <si>
    <t>〒398-0002</t>
  </si>
  <si>
    <t>TEL 0261-22-2001</t>
  </si>
  <si>
    <t>松本市のうち梓川上野・梓川梓・梓川倭、大町市、安曇野市(松本署の管轄区域を除く)、北安曇郡</t>
  </si>
  <si>
    <t>大町市大町2943-5</t>
  </si>
  <si>
    <t>大町地方合同庁舎4F</t>
  </si>
  <si>
    <t>(2/1-2/28)</t>
    <phoneticPr fontId="2"/>
  </si>
  <si>
    <t>電話番号</t>
    <phoneticPr fontId="2"/>
  </si>
  <si>
    <t>（R4.12）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</si>
</sst>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45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0"/>
      <name val="ＭＳ ＰＲゴシック"/>
      <family val="3"/>
      <charset val="128"/>
    </font>
    <font>
      <sz val="8"/>
      <color rgb="FFFF0000"/>
      <name val="ＭＳ ＰＲ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00FF"/>
      <name val="ＭＳ ＰＲ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10"/>
      <color rgb="FF0000FF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8"/>
      <color rgb="FF0000FF"/>
      <name val="ＭＳ ＰＲゴシック"/>
      <family val="3"/>
      <charset val="128"/>
    </font>
    <font>
      <b/>
      <sz val="10"/>
      <color rgb="FFFF0000"/>
      <name val="ＭＳ ＰＲゴシック"/>
      <family val="3"/>
      <charset val="128"/>
    </font>
    <font>
      <b/>
      <sz val="10"/>
      <name val="ＭＳ ＰＲゴシック"/>
      <family val="3"/>
      <charset val="128"/>
    </font>
    <font>
      <b/>
      <sz val="10"/>
      <color indexed="10"/>
      <name val="ＭＳ ＰＲゴシック"/>
      <family val="3"/>
      <charset val="128"/>
    </font>
    <font>
      <sz val="8"/>
      <color rgb="FF009900"/>
      <name val="ＭＳ ＰＲ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color rgb="FF0000FF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theme="1"/>
      <name val="ＭＳ ＰＲ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19" fillId="0" borderId="0" xfId="0" applyFont="1" applyBorder="1" applyAlignment="1">
      <alignment horizontal="center" vertical="center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/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37" fillId="0" borderId="0" xfId="0" applyFont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vertic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0" fillId="0" borderId="15" xfId="0" applyFont="1" applyBorder="1" applyAlignment="1" applyProtection="1">
      <alignment horizontal="center"/>
      <protection locked="0"/>
    </xf>
    <xf numFmtId="0" fontId="30" fillId="0" borderId="15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26" fillId="0" borderId="0" xfId="0" applyFont="1" applyAlignment="1">
      <alignment horizontal="center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/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31" fillId="0" borderId="15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9" fillId="0" borderId="0" xfId="0" applyFont="1" applyBorder="1" applyAlignment="1"/>
    <xf numFmtId="49" fontId="19" fillId="0" borderId="0" xfId="0" applyNumberFormat="1" applyFont="1" applyBorder="1" applyAlignment="1"/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0" fillId="0" borderId="0" xfId="0" applyFill="1" applyBorder="1" applyAlignment="1"/>
    <xf numFmtId="0" fontId="24" fillId="0" borderId="0" xfId="0" applyFont="1" applyFill="1" applyBorder="1" applyAlignment="1"/>
    <xf numFmtId="0" fontId="0" fillId="0" borderId="0" xfId="0" applyBorder="1" applyAlignment="1"/>
    <xf numFmtId="2" fontId="12" fillId="0" borderId="0" xfId="0" applyNumberFormat="1" applyFont="1" applyAlignment="1"/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top"/>
    </xf>
    <xf numFmtId="0" fontId="22" fillId="3" borderId="15" xfId="0" applyFont="1" applyFill="1" applyBorder="1" applyAlignment="1">
      <alignment horizontal="center" vertical="center"/>
    </xf>
    <xf numFmtId="0" fontId="32" fillId="3" borderId="15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5" fillId="0" borderId="5" xfId="0" applyFont="1" applyBorder="1" applyAlignment="1">
      <alignment vertical="center"/>
    </xf>
    <xf numFmtId="0" fontId="18" fillId="2" borderId="1" xfId="0" applyFont="1" applyFill="1" applyBorder="1" applyAlignment="1" applyProtection="1">
      <alignment vertical="center"/>
      <protection locked="0"/>
    </xf>
    <xf numFmtId="0" fontId="22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2" fillId="4" borderId="15" xfId="0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39" fillId="4" borderId="33" xfId="0" applyFont="1" applyFill="1" applyBorder="1" applyAlignment="1">
      <alignment horizontal="center" vertical="top"/>
    </xf>
    <xf numFmtId="0" fontId="39" fillId="0" borderId="33" xfId="0" applyFont="1" applyFill="1" applyBorder="1" applyAlignment="1">
      <alignment horizontal="center" vertical="top"/>
    </xf>
    <xf numFmtId="0" fontId="18" fillId="0" borderId="2" xfId="0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/>
    </xf>
    <xf numFmtId="0" fontId="28" fillId="0" borderId="15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</xf>
    <xf numFmtId="0" fontId="39" fillId="0" borderId="33" xfId="0" applyFont="1" applyBorder="1" applyAlignment="1" applyProtection="1">
      <alignment horizontal="center" vertical="top"/>
    </xf>
    <xf numFmtId="0" fontId="22" fillId="0" borderId="24" xfId="0" applyFont="1" applyBorder="1" applyAlignment="1" applyProtection="1">
      <alignment horizontal="center"/>
    </xf>
    <xf numFmtId="0" fontId="42" fillId="0" borderId="15" xfId="0" applyFont="1" applyFill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right"/>
    </xf>
    <xf numFmtId="176" fontId="30" fillId="0" borderId="15" xfId="0" applyNumberFormat="1" applyFont="1" applyBorder="1" applyAlignment="1" applyProtection="1">
      <alignment horizontal="center"/>
      <protection locked="0"/>
    </xf>
    <xf numFmtId="176" fontId="42" fillId="0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30" fillId="0" borderId="15" xfId="0" applyNumberFormat="1" applyFont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 locked="0"/>
    </xf>
    <xf numFmtId="176" fontId="29" fillId="0" borderId="15" xfId="0" applyNumberFormat="1" applyFont="1" applyFill="1" applyBorder="1" applyAlignment="1" applyProtection="1">
      <alignment horizontal="center"/>
      <protection locked="0"/>
    </xf>
    <xf numFmtId="176" fontId="30" fillId="0" borderId="15" xfId="0" applyNumberFormat="1" applyFont="1" applyFill="1" applyBorder="1" applyAlignment="1" applyProtection="1">
      <alignment horizontal="center"/>
      <protection locked="0"/>
    </xf>
    <xf numFmtId="176" fontId="31" fillId="0" borderId="15" xfId="0" applyNumberFormat="1" applyFont="1" applyFill="1" applyBorder="1" applyAlignment="1" applyProtection="1">
      <alignment horizontal="center"/>
      <protection locked="0"/>
    </xf>
    <xf numFmtId="176" fontId="29" fillId="0" borderId="15" xfId="0" applyNumberFormat="1" applyFont="1" applyBorder="1" applyAlignment="1" applyProtection="1">
      <alignment horizontal="center"/>
      <protection locked="0"/>
    </xf>
    <xf numFmtId="176" fontId="31" fillId="0" borderId="15" xfId="0" applyNumberFormat="1" applyFont="1" applyBorder="1" applyAlignment="1" applyProtection="1">
      <alignment horizontal="center"/>
      <protection locked="0"/>
    </xf>
    <xf numFmtId="176" fontId="42" fillId="0" borderId="15" xfId="0" applyNumberFormat="1" applyFont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3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3" fillId="0" borderId="21" xfId="0" applyFont="1" applyBorder="1" applyAlignment="1">
      <alignment horizontal="left"/>
    </xf>
    <xf numFmtId="0" fontId="33" fillId="0" borderId="16" xfId="0" applyFont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0" fontId="33" fillId="0" borderId="19" xfId="0" applyFont="1" applyBorder="1" applyAlignment="1">
      <alignment horizontal="right" vertical="center"/>
    </xf>
    <xf numFmtId="0" fontId="33" fillId="0" borderId="21" xfId="0" applyFont="1" applyBorder="1" applyAlignment="1">
      <alignment horizontal="right" vertical="center"/>
    </xf>
    <xf numFmtId="0" fontId="33" fillId="0" borderId="2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34" xfId="0" applyFont="1" applyBorder="1" applyAlignment="1">
      <alignment horizontal="right" vertical="center"/>
    </xf>
    <xf numFmtId="0" fontId="33" fillId="0" borderId="16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right" vertical="center"/>
    </xf>
    <xf numFmtId="0" fontId="33" fillId="0" borderId="34" xfId="0" applyFont="1" applyFill="1" applyBorder="1" applyAlignment="1">
      <alignment horizontal="right" vertical="center"/>
    </xf>
    <xf numFmtId="0" fontId="33" fillId="0" borderId="19" xfId="0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right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</cellXfs>
  <cellStyles count="1">
    <cellStyle name="標準" xfId="0" builtinId="0"/>
  </cellStyles>
  <dxfs count="840"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</dxfs>
  <tableStyles count="0" defaultTableStyle="TableStyleMedium2" defaultPivotStyle="PivotStyleLight16"/>
  <colors>
    <mruColors>
      <color rgb="FF0000FF"/>
      <color rgb="FF99FFCC"/>
      <color rgb="FFFFFF99"/>
      <color rgb="FF00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409575</xdr:colOff>
      <xdr:row>50</xdr:row>
      <xdr:rowOff>114300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"/>
          <a:ext cx="6581775" cy="856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2:P32"/>
  <sheetViews>
    <sheetView view="pageBreakPreview" zoomScale="60" zoomScaleNormal="100" workbookViewId="0">
      <selection activeCell="N35" sqref="N35:N36"/>
    </sheetView>
  </sheetViews>
  <sheetFormatPr defaultRowHeight="13.5"/>
  <cols>
    <col min="11" max="11" width="5.875" customWidth="1"/>
    <col min="14" max="15" width="18.625" customWidth="1"/>
    <col min="16" max="16" width="36.625" customWidth="1"/>
  </cols>
  <sheetData>
    <row r="2" spans="13:16" ht="17.25">
      <c r="M2" s="146" t="s">
        <v>99</v>
      </c>
      <c r="N2" s="146"/>
      <c r="O2" s="146"/>
      <c r="P2" s="146"/>
    </row>
    <row r="3" spans="13:16">
      <c r="M3" s="119" t="s">
        <v>100</v>
      </c>
      <c r="N3" s="120" t="s">
        <v>101</v>
      </c>
      <c r="O3" s="121" t="s">
        <v>152</v>
      </c>
      <c r="P3" s="119" t="s">
        <v>102</v>
      </c>
    </row>
    <row r="4" spans="13:16">
      <c r="M4" s="141" t="s">
        <v>103</v>
      </c>
      <c r="N4" s="122" t="s">
        <v>104</v>
      </c>
      <c r="O4" s="143" t="s">
        <v>105</v>
      </c>
      <c r="P4" s="142" t="s">
        <v>106</v>
      </c>
    </row>
    <row r="5" spans="13:16">
      <c r="M5" s="141"/>
      <c r="N5" s="124" t="s">
        <v>107</v>
      </c>
      <c r="O5" s="144"/>
      <c r="P5" s="142"/>
    </row>
    <row r="6" spans="13:16">
      <c r="M6" s="141"/>
      <c r="N6" s="125" t="s">
        <v>108</v>
      </c>
      <c r="O6" s="145"/>
      <c r="P6" s="142"/>
    </row>
    <row r="7" spans="13:16">
      <c r="M7" s="141" t="s">
        <v>109</v>
      </c>
      <c r="N7" s="123" t="s">
        <v>110</v>
      </c>
      <c r="O7" s="143" t="s">
        <v>111</v>
      </c>
      <c r="P7" s="142" t="s">
        <v>112</v>
      </c>
    </row>
    <row r="8" spans="13:16">
      <c r="M8" s="141"/>
      <c r="N8" s="124" t="s">
        <v>113</v>
      </c>
      <c r="O8" s="144"/>
      <c r="P8" s="142"/>
    </row>
    <row r="9" spans="13:16">
      <c r="M9" s="141"/>
      <c r="N9" s="124"/>
      <c r="O9" s="144"/>
      <c r="P9" s="142"/>
    </row>
    <row r="10" spans="13:16">
      <c r="M10" s="141"/>
      <c r="N10" s="125"/>
      <c r="O10" s="145"/>
      <c r="P10" s="142"/>
    </row>
    <row r="11" spans="13:16">
      <c r="M11" s="141" t="s">
        <v>114</v>
      </c>
      <c r="N11" s="123" t="s">
        <v>115</v>
      </c>
      <c r="O11" s="143" t="s">
        <v>116</v>
      </c>
      <c r="P11" s="142" t="s">
        <v>117</v>
      </c>
    </row>
    <row r="12" spans="13:16">
      <c r="M12" s="141"/>
      <c r="N12" s="124" t="s">
        <v>118</v>
      </c>
      <c r="O12" s="144"/>
      <c r="P12" s="142"/>
    </row>
    <row r="13" spans="13:16">
      <c r="M13" s="141"/>
      <c r="N13" s="125"/>
      <c r="O13" s="145"/>
      <c r="P13" s="142"/>
    </row>
    <row r="14" spans="13:16">
      <c r="M14" s="141" t="s">
        <v>119</v>
      </c>
      <c r="N14" s="123" t="s">
        <v>120</v>
      </c>
      <c r="O14" s="143" t="s">
        <v>121</v>
      </c>
      <c r="P14" s="142" t="s">
        <v>122</v>
      </c>
    </row>
    <row r="15" spans="13:16">
      <c r="M15" s="141"/>
      <c r="N15" s="124" t="s">
        <v>123</v>
      </c>
      <c r="O15" s="144"/>
      <c r="P15" s="142"/>
    </row>
    <row r="16" spans="13:16">
      <c r="M16" s="141"/>
      <c r="N16" s="125"/>
      <c r="O16" s="145"/>
      <c r="P16" s="142"/>
    </row>
    <row r="17" spans="13:16">
      <c r="M17" s="141" t="s">
        <v>124</v>
      </c>
      <c r="N17" s="123" t="s">
        <v>125</v>
      </c>
      <c r="O17" s="143" t="s">
        <v>126</v>
      </c>
      <c r="P17" s="142" t="s">
        <v>127</v>
      </c>
    </row>
    <row r="18" spans="13:16">
      <c r="M18" s="141"/>
      <c r="N18" s="124" t="s">
        <v>128</v>
      </c>
      <c r="O18" s="144"/>
      <c r="P18" s="142"/>
    </row>
    <row r="19" spans="13:16">
      <c r="M19" s="141"/>
      <c r="N19" s="125" t="s">
        <v>129</v>
      </c>
      <c r="O19" s="145"/>
      <c r="P19" s="142"/>
    </row>
    <row r="20" spans="13:16">
      <c r="M20" s="141" t="s">
        <v>130</v>
      </c>
      <c r="N20" s="123" t="s">
        <v>131</v>
      </c>
      <c r="O20" s="143" t="s">
        <v>132</v>
      </c>
      <c r="P20" s="142" t="s">
        <v>133</v>
      </c>
    </row>
    <row r="21" spans="13:16">
      <c r="M21" s="141"/>
      <c r="N21" s="124" t="s">
        <v>134</v>
      </c>
      <c r="O21" s="144"/>
      <c r="P21" s="142"/>
    </row>
    <row r="22" spans="13:16">
      <c r="M22" s="141"/>
      <c r="N22" s="125"/>
      <c r="O22" s="145"/>
      <c r="P22" s="142"/>
    </row>
    <row r="23" spans="13:16">
      <c r="M23" s="141" t="s">
        <v>135</v>
      </c>
      <c r="N23" s="123" t="s">
        <v>136</v>
      </c>
      <c r="O23" s="143" t="s">
        <v>137</v>
      </c>
      <c r="P23" s="142" t="s">
        <v>138</v>
      </c>
    </row>
    <row r="24" spans="13:16">
      <c r="M24" s="141"/>
      <c r="N24" s="124" t="s">
        <v>139</v>
      </c>
      <c r="O24" s="144"/>
      <c r="P24" s="142"/>
    </row>
    <row r="25" spans="13:16">
      <c r="M25" s="141"/>
      <c r="N25" s="125"/>
      <c r="O25" s="145"/>
      <c r="P25" s="142"/>
    </row>
    <row r="26" spans="13:16">
      <c r="M26" s="141" t="s">
        <v>140</v>
      </c>
      <c r="N26" s="123" t="s">
        <v>141</v>
      </c>
      <c r="O26" s="143" t="s">
        <v>142</v>
      </c>
      <c r="P26" s="142" t="s">
        <v>143</v>
      </c>
    </row>
    <row r="27" spans="13:16">
      <c r="M27" s="141"/>
      <c r="N27" s="124" t="s">
        <v>144</v>
      </c>
      <c r="O27" s="144"/>
      <c r="P27" s="142"/>
    </row>
    <row r="28" spans="13:16">
      <c r="M28" s="141"/>
      <c r="N28" s="125"/>
      <c r="O28" s="145"/>
      <c r="P28" s="142"/>
    </row>
    <row r="29" spans="13:16">
      <c r="M29" s="141" t="s">
        <v>145</v>
      </c>
      <c r="N29" s="123" t="s">
        <v>146</v>
      </c>
      <c r="O29" s="143" t="s">
        <v>147</v>
      </c>
      <c r="P29" s="142" t="s">
        <v>148</v>
      </c>
    </row>
    <row r="30" spans="13:16">
      <c r="M30" s="141"/>
      <c r="N30" s="124" t="s">
        <v>149</v>
      </c>
      <c r="O30" s="144"/>
      <c r="P30" s="142"/>
    </row>
    <row r="31" spans="13:16">
      <c r="M31" s="141"/>
      <c r="N31" s="125" t="s">
        <v>150</v>
      </c>
      <c r="O31" s="145"/>
      <c r="P31" s="142"/>
    </row>
    <row r="32" spans="13:16">
      <c r="P32" s="126" t="s">
        <v>153</v>
      </c>
    </row>
  </sheetData>
  <mergeCells count="28">
    <mergeCell ref="M11:M13"/>
    <mergeCell ref="P11:P13"/>
    <mergeCell ref="M2:P2"/>
    <mergeCell ref="M4:M6"/>
    <mergeCell ref="P4:P6"/>
    <mergeCell ref="M7:M10"/>
    <mergeCell ref="P7:P10"/>
    <mergeCell ref="O4:O6"/>
    <mergeCell ref="O7:O10"/>
    <mergeCell ref="O11:O13"/>
    <mergeCell ref="M14:M16"/>
    <mergeCell ref="P14:P16"/>
    <mergeCell ref="M17:M19"/>
    <mergeCell ref="P17:P19"/>
    <mergeCell ref="M20:M22"/>
    <mergeCell ref="P20:P22"/>
    <mergeCell ref="O14:O16"/>
    <mergeCell ref="O17:O19"/>
    <mergeCell ref="O20:O22"/>
    <mergeCell ref="M23:M25"/>
    <mergeCell ref="P23:P25"/>
    <mergeCell ref="M26:M28"/>
    <mergeCell ref="P26:P28"/>
    <mergeCell ref="M29:M31"/>
    <mergeCell ref="P29:P31"/>
    <mergeCell ref="O23:O25"/>
    <mergeCell ref="O26:O28"/>
    <mergeCell ref="O29:O31"/>
  </mergeCells>
  <phoneticPr fontId="2"/>
  <pageMargins left="0.7" right="0.7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view="pageBreakPreview" zoomScale="60" zoomScaleNormal="100" workbookViewId="0">
      <selection activeCell="N35" sqref="N35:N36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27" width="3.375" customWidth="1"/>
    <col min="28" max="33" width="5" customWidth="1"/>
    <col min="34" max="34" width="7.125" customWidth="1"/>
    <col min="35" max="43" width="5" customWidth="1"/>
  </cols>
  <sheetData>
    <row r="1" spans="1:43" ht="25.5" customHeight="1">
      <c r="A1" s="215" t="s">
        <v>96</v>
      </c>
      <c r="B1" s="215"/>
      <c r="C1" s="215"/>
      <c r="D1" s="41" t="s">
        <v>78</v>
      </c>
      <c r="E1" s="215" t="s">
        <v>11</v>
      </c>
      <c r="F1" s="215"/>
      <c r="G1" s="215"/>
      <c r="H1" s="1"/>
      <c r="I1" s="1"/>
      <c r="J1" s="216"/>
      <c r="K1" s="216"/>
      <c r="L1" s="216"/>
      <c r="M1" s="216"/>
      <c r="N1" s="1"/>
      <c r="O1" s="1"/>
      <c r="P1" s="1"/>
      <c r="Q1" s="22"/>
    </row>
    <row r="2" spans="1:43" ht="39.75" customHeigh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 t="s">
        <v>17</v>
      </c>
      <c r="T2" s="70" t="s">
        <v>16</v>
      </c>
      <c r="U2" s="99">
        <v>40</v>
      </c>
      <c r="V2" s="70" t="s">
        <v>18</v>
      </c>
      <c r="W2" s="68"/>
      <c r="X2" s="68"/>
    </row>
    <row r="3" spans="1:43" ht="14.25">
      <c r="A3" s="2" t="s">
        <v>44</v>
      </c>
      <c r="G3" s="217">
        <v>7.5</v>
      </c>
      <c r="H3" s="218"/>
      <c r="I3" t="s">
        <v>14</v>
      </c>
      <c r="Z3">
        <v>40</v>
      </c>
      <c r="AA3">
        <v>44</v>
      </c>
      <c r="AC3" t="s">
        <v>43</v>
      </c>
    </row>
    <row r="4" spans="1:43" ht="13.5" customHeight="1">
      <c r="A4" s="42">
        <v>4</v>
      </c>
      <c r="B4" s="162" t="s">
        <v>13</v>
      </c>
      <c r="C4" s="162"/>
      <c r="D4" s="162" t="s">
        <v>30</v>
      </c>
      <c r="E4" s="162"/>
      <c r="F4" s="162"/>
      <c r="G4" s="219"/>
      <c r="H4" s="196" t="s">
        <v>45</v>
      </c>
      <c r="I4" s="42">
        <v>5</v>
      </c>
      <c r="J4" s="162" t="s">
        <v>13</v>
      </c>
      <c r="K4" s="162"/>
      <c r="L4" s="162" t="s">
        <v>31</v>
      </c>
      <c r="M4" s="162"/>
      <c r="N4" s="162"/>
      <c r="O4" s="163"/>
      <c r="P4" s="196" t="s">
        <v>45</v>
      </c>
      <c r="Q4" s="42">
        <v>6</v>
      </c>
      <c r="R4" s="162" t="s">
        <v>13</v>
      </c>
      <c r="S4" s="162"/>
      <c r="T4" s="162" t="s">
        <v>32</v>
      </c>
      <c r="U4" s="162"/>
      <c r="V4" s="162"/>
      <c r="W4" s="163"/>
      <c r="X4" s="196" t="s">
        <v>45</v>
      </c>
      <c r="Z4" s="3"/>
      <c r="AA4" s="4"/>
      <c r="AB4" s="3"/>
      <c r="AC4" s="5"/>
      <c r="AD4" s="5"/>
      <c r="AE4" s="6"/>
      <c r="AF4" s="6"/>
      <c r="AG4" s="6"/>
    </row>
    <row r="5" spans="1:43">
      <c r="A5" s="7" t="s">
        <v>0</v>
      </c>
      <c r="B5" s="8" t="s">
        <v>1</v>
      </c>
      <c r="C5" s="8" t="s">
        <v>2</v>
      </c>
      <c r="D5" s="9" t="s">
        <v>3</v>
      </c>
      <c r="E5" s="8" t="s">
        <v>4</v>
      </c>
      <c r="F5" s="10" t="s">
        <v>5</v>
      </c>
      <c r="G5" s="9" t="s">
        <v>6</v>
      </c>
      <c r="H5" s="197"/>
      <c r="I5" s="11" t="s">
        <v>0</v>
      </c>
      <c r="J5" s="12" t="s">
        <v>1</v>
      </c>
      <c r="K5" s="12" t="s">
        <v>2</v>
      </c>
      <c r="L5" s="12" t="s">
        <v>3</v>
      </c>
      <c r="M5" s="12" t="s">
        <v>4</v>
      </c>
      <c r="N5" s="12" t="s">
        <v>5</v>
      </c>
      <c r="O5" s="10" t="s">
        <v>6</v>
      </c>
      <c r="P5" s="197"/>
      <c r="Q5" s="11" t="s">
        <v>0</v>
      </c>
      <c r="R5" s="12" t="s">
        <v>1</v>
      </c>
      <c r="S5" s="12" t="s">
        <v>2</v>
      </c>
      <c r="T5" s="12" t="s">
        <v>3</v>
      </c>
      <c r="U5" s="12" t="s">
        <v>4</v>
      </c>
      <c r="V5" s="12" t="s">
        <v>5</v>
      </c>
      <c r="W5" s="13" t="s">
        <v>6</v>
      </c>
      <c r="X5" s="197"/>
      <c r="Z5" s="198" t="s">
        <v>7</v>
      </c>
      <c r="AA5" s="198"/>
      <c r="AB5" s="182" t="s">
        <v>19</v>
      </c>
      <c r="AC5" s="183"/>
      <c r="AD5" s="183"/>
      <c r="AE5" s="183"/>
      <c r="AF5" s="183"/>
      <c r="AG5" s="184"/>
      <c r="AM5" s="19" t="s">
        <v>9</v>
      </c>
    </row>
    <row r="6" spans="1:43" s="46" customFormat="1" ht="17.25" customHeight="1">
      <c r="A6" s="43"/>
      <c r="B6" s="44"/>
      <c r="C6" s="44"/>
      <c r="D6" s="44">
        <v>1</v>
      </c>
      <c r="E6" s="44">
        <v>2</v>
      </c>
      <c r="F6" s="44">
        <v>3</v>
      </c>
      <c r="G6" s="44">
        <v>4</v>
      </c>
      <c r="H6" s="209">
        <f>B8+C8+D8+E8+F8+G8</f>
        <v>22.5</v>
      </c>
      <c r="I6" s="43"/>
      <c r="J6" s="44"/>
      <c r="K6" s="44"/>
      <c r="L6" s="44"/>
      <c r="M6" s="44"/>
      <c r="N6" s="44">
        <v>1</v>
      </c>
      <c r="O6" s="44">
        <v>2</v>
      </c>
      <c r="P6" s="209">
        <f>J8+K8+L8+M8+N8+O8</f>
        <v>15</v>
      </c>
      <c r="Q6" s="45"/>
      <c r="R6" s="45">
        <v>1</v>
      </c>
      <c r="S6" s="45">
        <v>2</v>
      </c>
      <c r="T6" s="45">
        <v>3</v>
      </c>
      <c r="U6" s="45">
        <v>4</v>
      </c>
      <c r="V6" s="45">
        <v>5</v>
      </c>
      <c r="W6" s="45">
        <v>6</v>
      </c>
      <c r="X6" s="178">
        <f>R8+S8+T8+U8+V8+W8</f>
        <v>37.5</v>
      </c>
      <c r="Z6" s="166">
        <v>28</v>
      </c>
      <c r="AA6" s="167"/>
      <c r="AB6" s="180" t="s">
        <v>20</v>
      </c>
      <c r="AC6" s="181"/>
      <c r="AD6" s="74">
        <v>68</v>
      </c>
      <c r="AE6" s="185" t="s">
        <v>22</v>
      </c>
      <c r="AF6" s="186"/>
      <c r="AG6" s="187"/>
      <c r="AM6" s="47" t="s">
        <v>10</v>
      </c>
    </row>
    <row r="7" spans="1:43" ht="11.25" customHeight="1">
      <c r="A7" s="24"/>
      <c r="B7" s="24"/>
      <c r="C7" s="24"/>
      <c r="D7" s="24" t="s">
        <v>10</v>
      </c>
      <c r="E7" s="24" t="s">
        <v>10</v>
      </c>
      <c r="F7" s="24" t="s">
        <v>10</v>
      </c>
      <c r="G7" s="98" t="s">
        <v>8</v>
      </c>
      <c r="H7" s="209"/>
      <c r="I7" s="24"/>
      <c r="J7" s="24"/>
      <c r="K7" s="24"/>
      <c r="L7" s="24"/>
      <c r="M7" s="24"/>
      <c r="N7" s="24" t="s">
        <v>10</v>
      </c>
      <c r="O7" s="24" t="s">
        <v>10</v>
      </c>
      <c r="P7" s="209"/>
      <c r="Q7" s="24"/>
      <c r="R7" s="24" t="s">
        <v>10</v>
      </c>
      <c r="S7" s="24" t="s">
        <v>10</v>
      </c>
      <c r="T7" s="24" t="s">
        <v>10</v>
      </c>
      <c r="U7" s="24" t="s">
        <v>10</v>
      </c>
      <c r="V7" s="24" t="s">
        <v>10</v>
      </c>
      <c r="W7" s="24" t="s">
        <v>8</v>
      </c>
      <c r="X7" s="178"/>
      <c r="Z7" s="168"/>
      <c r="AA7" s="169"/>
      <c r="AB7" s="168" t="s">
        <v>21</v>
      </c>
      <c r="AC7" s="169"/>
      <c r="AD7" s="194">
        <v>72</v>
      </c>
      <c r="AE7" s="188" t="s">
        <v>23</v>
      </c>
      <c r="AF7" s="189"/>
      <c r="AG7" s="190"/>
    </row>
    <row r="8" spans="1:43" ht="11.25" customHeight="1">
      <c r="A8" s="21">
        <f>IF(A7="出",$G$3,0)</f>
        <v>0</v>
      </c>
      <c r="B8" s="21">
        <f t="shared" ref="B8:G8" si="0">IF(B7="出",$G$3,0)</f>
        <v>0</v>
      </c>
      <c r="C8" s="21">
        <f t="shared" si="0"/>
        <v>0</v>
      </c>
      <c r="D8" s="21">
        <f t="shared" si="0"/>
        <v>7.5</v>
      </c>
      <c r="E8" s="21">
        <f t="shared" si="0"/>
        <v>7.5</v>
      </c>
      <c r="F8" s="21">
        <f t="shared" si="0"/>
        <v>7.5</v>
      </c>
      <c r="G8" s="21">
        <f t="shared" si="0"/>
        <v>0</v>
      </c>
      <c r="H8" s="212"/>
      <c r="I8" s="21">
        <f>IF(I7="出",$G$3,0)</f>
        <v>0</v>
      </c>
      <c r="J8" s="21">
        <f t="shared" ref="J8:O8" si="1">IF(J7="出",$G$3,0)</f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7.5</v>
      </c>
      <c r="O8" s="21">
        <f t="shared" si="1"/>
        <v>7.5</v>
      </c>
      <c r="P8" s="212"/>
      <c r="Q8" s="21">
        <f>IF(Q7="出",$G$3,0)</f>
        <v>0</v>
      </c>
      <c r="R8" s="21">
        <f t="shared" ref="R8:W8" si="2">IF(R7="出",$G$3,0)</f>
        <v>7.5</v>
      </c>
      <c r="S8" s="21">
        <f t="shared" si="2"/>
        <v>7.5</v>
      </c>
      <c r="T8" s="21">
        <f t="shared" si="2"/>
        <v>7.5</v>
      </c>
      <c r="U8" s="21">
        <f t="shared" si="2"/>
        <v>7.5</v>
      </c>
      <c r="V8" s="21">
        <f t="shared" si="2"/>
        <v>7.5</v>
      </c>
      <c r="W8" s="21">
        <f t="shared" si="2"/>
        <v>0</v>
      </c>
      <c r="X8" s="179"/>
      <c r="Z8" s="170"/>
      <c r="AA8" s="171"/>
      <c r="AB8" s="170"/>
      <c r="AC8" s="171"/>
      <c r="AD8" s="195"/>
      <c r="AE8" s="191"/>
      <c r="AF8" s="192"/>
      <c r="AG8" s="193"/>
    </row>
    <row r="9" spans="1:43" s="46" customFormat="1" ht="17.25" customHeight="1">
      <c r="A9" s="43">
        <v>5</v>
      </c>
      <c r="B9" s="45">
        <v>6</v>
      </c>
      <c r="C9" s="45">
        <v>7</v>
      </c>
      <c r="D9" s="45">
        <v>8</v>
      </c>
      <c r="E9" s="45">
        <v>9</v>
      </c>
      <c r="F9" s="45">
        <v>10</v>
      </c>
      <c r="G9" s="45">
        <v>11</v>
      </c>
      <c r="H9" s="209">
        <f>B11+C11+D11+E11+F11+G11</f>
        <v>42.5</v>
      </c>
      <c r="I9" s="49">
        <v>3</v>
      </c>
      <c r="J9" s="49">
        <v>4</v>
      </c>
      <c r="K9" s="49">
        <v>5</v>
      </c>
      <c r="L9" s="49">
        <v>6</v>
      </c>
      <c r="M9" s="45">
        <v>7</v>
      </c>
      <c r="N9" s="45">
        <v>8</v>
      </c>
      <c r="O9" s="45">
        <v>9</v>
      </c>
      <c r="P9" s="209">
        <f>J11+K11+L11+M11+N11+O11</f>
        <v>22.5</v>
      </c>
      <c r="Q9" s="49">
        <v>7</v>
      </c>
      <c r="R9" s="45">
        <v>8</v>
      </c>
      <c r="S9" s="45">
        <v>9</v>
      </c>
      <c r="T9" s="45">
        <v>10</v>
      </c>
      <c r="U9" s="45">
        <v>11</v>
      </c>
      <c r="V9" s="45">
        <v>12</v>
      </c>
      <c r="W9" s="45">
        <v>13</v>
      </c>
      <c r="X9" s="178">
        <f>R11+S11+T11+U11+V11+W11</f>
        <v>37.5</v>
      </c>
      <c r="Z9" s="166">
        <v>29</v>
      </c>
      <c r="AA9" s="167"/>
      <c r="AB9" s="180" t="s">
        <v>20</v>
      </c>
      <c r="AC9" s="181"/>
      <c r="AD9" s="74">
        <v>69</v>
      </c>
      <c r="AE9" s="185" t="s">
        <v>24</v>
      </c>
      <c r="AF9" s="186"/>
      <c r="AG9" s="187"/>
    </row>
    <row r="10" spans="1:43" ht="11.25" customHeight="1">
      <c r="A10" s="24" t="s">
        <v>8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09"/>
      <c r="I10" s="24" t="s">
        <v>8</v>
      </c>
      <c r="J10" s="24" t="s">
        <v>8</v>
      </c>
      <c r="K10" s="24" t="s">
        <v>8</v>
      </c>
      <c r="L10" s="24" t="s">
        <v>8</v>
      </c>
      <c r="M10" s="24" t="s">
        <v>10</v>
      </c>
      <c r="N10" s="24" t="s">
        <v>10</v>
      </c>
      <c r="O10" s="24" t="s">
        <v>10</v>
      </c>
      <c r="P10" s="209"/>
      <c r="Q10" s="24" t="s">
        <v>8</v>
      </c>
      <c r="R10" s="24" t="s">
        <v>10</v>
      </c>
      <c r="S10" s="24" t="s">
        <v>10</v>
      </c>
      <c r="T10" s="24" t="s">
        <v>10</v>
      </c>
      <c r="U10" s="24" t="s">
        <v>10</v>
      </c>
      <c r="V10" s="24" t="s">
        <v>10</v>
      </c>
      <c r="W10" s="24" t="s">
        <v>8</v>
      </c>
      <c r="X10" s="178"/>
      <c r="Z10" s="168"/>
      <c r="AA10" s="169"/>
      <c r="AB10" s="168" t="s">
        <v>21</v>
      </c>
      <c r="AC10" s="169"/>
      <c r="AD10" s="194">
        <v>73</v>
      </c>
      <c r="AE10" s="188" t="s">
        <v>25</v>
      </c>
      <c r="AF10" s="189"/>
      <c r="AG10" s="190"/>
    </row>
    <row r="11" spans="1:43" ht="11.25" customHeight="1">
      <c r="A11" s="21">
        <f>IF(A10="出",$G$3,0)</f>
        <v>0</v>
      </c>
      <c r="B11" s="21">
        <f t="shared" ref="B11:F11" si="3">IF(B10="出",$G$3,0)</f>
        <v>7.5</v>
      </c>
      <c r="C11" s="21">
        <f t="shared" si="3"/>
        <v>7.5</v>
      </c>
      <c r="D11" s="21">
        <f t="shared" si="3"/>
        <v>7.5</v>
      </c>
      <c r="E11" s="21">
        <f t="shared" si="3"/>
        <v>7.5</v>
      </c>
      <c r="F11" s="21">
        <f t="shared" si="3"/>
        <v>7.5</v>
      </c>
      <c r="G11" s="100">
        <v>5</v>
      </c>
      <c r="H11" s="212"/>
      <c r="I11" s="21">
        <f>IF(I10="出",$G$3,0)</f>
        <v>0</v>
      </c>
      <c r="J11" s="21">
        <f t="shared" ref="J11:O11" si="4">IF(J10="出",$G$3,0)</f>
        <v>0</v>
      </c>
      <c r="K11" s="21">
        <f t="shared" si="4"/>
        <v>0</v>
      </c>
      <c r="L11" s="21">
        <f t="shared" si="4"/>
        <v>0</v>
      </c>
      <c r="M11" s="21">
        <f t="shared" si="4"/>
        <v>7.5</v>
      </c>
      <c r="N11" s="21">
        <f t="shared" si="4"/>
        <v>7.5</v>
      </c>
      <c r="O11" s="21">
        <f t="shared" si="4"/>
        <v>7.5</v>
      </c>
      <c r="P11" s="212"/>
      <c r="Q11" s="21">
        <f>IF(Q10="出",$G$3,0)</f>
        <v>0</v>
      </c>
      <c r="R11" s="21">
        <f t="shared" ref="R11:W11" si="5">IF(R10="出",$G$3,0)</f>
        <v>7.5</v>
      </c>
      <c r="S11" s="21">
        <f t="shared" si="5"/>
        <v>7.5</v>
      </c>
      <c r="T11" s="21">
        <f t="shared" si="5"/>
        <v>7.5</v>
      </c>
      <c r="U11" s="21">
        <f t="shared" si="5"/>
        <v>7.5</v>
      </c>
      <c r="V11" s="21">
        <f t="shared" si="5"/>
        <v>7.5</v>
      </c>
      <c r="W11" s="21">
        <f t="shared" si="5"/>
        <v>0</v>
      </c>
      <c r="X11" s="179"/>
      <c r="Z11" s="170"/>
      <c r="AA11" s="171"/>
      <c r="AB11" s="170"/>
      <c r="AC11" s="171"/>
      <c r="AD11" s="195"/>
      <c r="AE11" s="191"/>
      <c r="AF11" s="192"/>
      <c r="AG11" s="193"/>
    </row>
    <row r="12" spans="1:43" s="46" customFormat="1" ht="17.25" customHeight="1">
      <c r="A12" s="43">
        <v>12</v>
      </c>
      <c r="B12" s="45">
        <v>13</v>
      </c>
      <c r="C12" s="45">
        <v>14</v>
      </c>
      <c r="D12" s="45">
        <v>15</v>
      </c>
      <c r="E12" s="45">
        <v>16</v>
      </c>
      <c r="F12" s="45">
        <v>17</v>
      </c>
      <c r="G12" s="45">
        <v>18</v>
      </c>
      <c r="H12" s="209">
        <f>B14+C14+D14+E14+F14+G14</f>
        <v>37.5</v>
      </c>
      <c r="I12" s="49">
        <v>10</v>
      </c>
      <c r="J12" s="45">
        <v>11</v>
      </c>
      <c r="K12" s="45">
        <v>12</v>
      </c>
      <c r="L12" s="45">
        <v>13</v>
      </c>
      <c r="M12" s="45">
        <v>14</v>
      </c>
      <c r="N12" s="45">
        <v>15</v>
      </c>
      <c r="O12" s="45">
        <v>16</v>
      </c>
      <c r="P12" s="209">
        <f>J14+K14+L14+M14+N14+O14</f>
        <v>45</v>
      </c>
      <c r="Q12" s="49">
        <v>14</v>
      </c>
      <c r="R12" s="45">
        <v>15</v>
      </c>
      <c r="S12" s="45">
        <v>16</v>
      </c>
      <c r="T12" s="45">
        <v>17</v>
      </c>
      <c r="U12" s="45">
        <v>18</v>
      </c>
      <c r="V12" s="45">
        <v>19</v>
      </c>
      <c r="W12" s="45">
        <v>20</v>
      </c>
      <c r="X12" s="178">
        <f>R14+S14+T14+U14+V14+W14</f>
        <v>37.5</v>
      </c>
      <c r="Z12" s="166">
        <v>30</v>
      </c>
      <c r="AA12" s="167"/>
      <c r="AB12" s="180" t="s">
        <v>20</v>
      </c>
      <c r="AC12" s="181"/>
      <c r="AD12" s="74">
        <v>70</v>
      </c>
      <c r="AE12" s="185" t="s">
        <v>26</v>
      </c>
      <c r="AF12" s="186"/>
      <c r="AG12" s="187"/>
    </row>
    <row r="13" spans="1:43" ht="11.25" customHeight="1">
      <c r="A13" s="24" t="s">
        <v>8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8</v>
      </c>
      <c r="H13" s="209"/>
      <c r="I13" s="24" t="s">
        <v>8</v>
      </c>
      <c r="J13" s="24" t="s">
        <v>10</v>
      </c>
      <c r="K13" s="24" t="s">
        <v>10</v>
      </c>
      <c r="L13" s="24" t="s">
        <v>10</v>
      </c>
      <c r="M13" s="24" t="s">
        <v>10</v>
      </c>
      <c r="N13" s="24" t="s">
        <v>10</v>
      </c>
      <c r="O13" s="24" t="s">
        <v>10</v>
      </c>
      <c r="P13" s="209"/>
      <c r="Q13" s="24" t="s">
        <v>8</v>
      </c>
      <c r="R13" s="24" t="s">
        <v>10</v>
      </c>
      <c r="S13" s="24" t="s">
        <v>10</v>
      </c>
      <c r="T13" s="24" t="s">
        <v>10</v>
      </c>
      <c r="U13" s="24" t="s">
        <v>10</v>
      </c>
      <c r="V13" s="24" t="s">
        <v>10</v>
      </c>
      <c r="W13" s="24" t="s">
        <v>8</v>
      </c>
      <c r="X13" s="178"/>
      <c r="Z13" s="168"/>
      <c r="AA13" s="169"/>
      <c r="AB13" s="168" t="s">
        <v>21</v>
      </c>
      <c r="AC13" s="169"/>
      <c r="AD13" s="194">
        <v>74</v>
      </c>
      <c r="AE13" s="188" t="s">
        <v>27</v>
      </c>
      <c r="AF13" s="189"/>
      <c r="AG13" s="190"/>
    </row>
    <row r="14" spans="1:43" ht="11.25" customHeight="1">
      <c r="A14" s="21">
        <f>IF(A13="出",$G$3,0)</f>
        <v>0</v>
      </c>
      <c r="B14" s="21">
        <f t="shared" ref="B14:G14" si="6">IF(B13="出",$G$3,0)</f>
        <v>7.5</v>
      </c>
      <c r="C14" s="21">
        <f t="shared" si="6"/>
        <v>7.5</v>
      </c>
      <c r="D14" s="21">
        <f t="shared" si="6"/>
        <v>7.5</v>
      </c>
      <c r="E14" s="21">
        <f t="shared" si="6"/>
        <v>7.5</v>
      </c>
      <c r="F14" s="21">
        <f t="shared" si="6"/>
        <v>7.5</v>
      </c>
      <c r="G14" s="21">
        <f t="shared" si="6"/>
        <v>0</v>
      </c>
      <c r="H14" s="212"/>
      <c r="I14" s="21">
        <f>IF(I13="出",$G$3,0)</f>
        <v>0</v>
      </c>
      <c r="J14" s="21">
        <f t="shared" ref="J14:O14" si="7">IF(J13="出",$G$3,0)</f>
        <v>7.5</v>
      </c>
      <c r="K14" s="21">
        <f t="shared" si="7"/>
        <v>7.5</v>
      </c>
      <c r="L14" s="21">
        <f t="shared" si="7"/>
        <v>7.5</v>
      </c>
      <c r="M14" s="21">
        <f t="shared" si="7"/>
        <v>7.5</v>
      </c>
      <c r="N14" s="21">
        <f t="shared" si="7"/>
        <v>7.5</v>
      </c>
      <c r="O14" s="21">
        <f t="shared" si="7"/>
        <v>7.5</v>
      </c>
      <c r="P14" s="212"/>
      <c r="Q14" s="21">
        <f>IF(Q13="出",$G$3,0)</f>
        <v>0</v>
      </c>
      <c r="R14" s="21">
        <f t="shared" ref="R14:W14" si="8">IF(R13="出",$G$3,0)</f>
        <v>7.5</v>
      </c>
      <c r="S14" s="21">
        <f t="shared" si="8"/>
        <v>7.5</v>
      </c>
      <c r="T14" s="21">
        <f t="shared" si="8"/>
        <v>7.5</v>
      </c>
      <c r="U14" s="21">
        <f t="shared" si="8"/>
        <v>7.5</v>
      </c>
      <c r="V14" s="21">
        <f t="shared" si="8"/>
        <v>7.5</v>
      </c>
      <c r="W14" s="21">
        <f t="shared" si="8"/>
        <v>0</v>
      </c>
      <c r="X14" s="179"/>
      <c r="Z14" s="170"/>
      <c r="AA14" s="171"/>
      <c r="AB14" s="170"/>
      <c r="AC14" s="171"/>
      <c r="AD14" s="195"/>
      <c r="AE14" s="191"/>
      <c r="AF14" s="192"/>
      <c r="AG14" s="193"/>
    </row>
    <row r="15" spans="1:43" s="46" customFormat="1" ht="17.25" customHeight="1">
      <c r="A15" s="43">
        <v>19</v>
      </c>
      <c r="B15" s="45">
        <v>20</v>
      </c>
      <c r="C15" s="45">
        <v>21</v>
      </c>
      <c r="D15" s="45">
        <v>22</v>
      </c>
      <c r="E15" s="45">
        <v>23</v>
      </c>
      <c r="F15" s="45">
        <v>24</v>
      </c>
      <c r="G15" s="45">
        <v>25</v>
      </c>
      <c r="H15" s="213">
        <f>B17+C17+D17+E17+F17+G17</f>
        <v>42.5</v>
      </c>
      <c r="I15" s="49">
        <v>17</v>
      </c>
      <c r="J15" s="45">
        <v>18</v>
      </c>
      <c r="K15" s="45">
        <v>19</v>
      </c>
      <c r="L15" s="45">
        <v>20</v>
      </c>
      <c r="M15" s="45">
        <v>21</v>
      </c>
      <c r="N15" s="45">
        <v>22</v>
      </c>
      <c r="O15" s="45">
        <v>23</v>
      </c>
      <c r="P15" s="209">
        <f>J17+K17+L17+M17+N17+O17</f>
        <v>45</v>
      </c>
      <c r="Q15" s="49">
        <v>21</v>
      </c>
      <c r="R15" s="45">
        <v>22</v>
      </c>
      <c r="S15" s="45">
        <v>23</v>
      </c>
      <c r="T15" s="45">
        <v>24</v>
      </c>
      <c r="U15" s="45">
        <v>25</v>
      </c>
      <c r="V15" s="45">
        <v>26</v>
      </c>
      <c r="W15" s="45">
        <v>27</v>
      </c>
      <c r="X15" s="178">
        <f>R17+S17+T17+U17+V17+W17</f>
        <v>42.5</v>
      </c>
      <c r="Z15" s="166">
        <v>31</v>
      </c>
      <c r="AA15" s="167"/>
      <c r="AB15" s="180" t="s">
        <v>20</v>
      </c>
      <c r="AC15" s="181"/>
      <c r="AD15" s="74">
        <v>71</v>
      </c>
      <c r="AE15" s="185" t="s">
        <v>28</v>
      </c>
      <c r="AF15" s="186"/>
      <c r="AG15" s="187"/>
      <c r="AH15" s="50"/>
      <c r="AI15" s="50"/>
      <c r="AJ15" s="50"/>
      <c r="AK15" s="50"/>
      <c r="AL15" s="14"/>
      <c r="AM15" s="51"/>
      <c r="AN15" s="52"/>
      <c r="AO15" s="52"/>
      <c r="AP15" s="52"/>
      <c r="AQ15" s="52"/>
    </row>
    <row r="16" spans="1:43" ht="11.25" customHeight="1">
      <c r="A16" s="24" t="s">
        <v>8</v>
      </c>
      <c r="B16" s="24" t="s">
        <v>10</v>
      </c>
      <c r="C16" s="24" t="s">
        <v>10</v>
      </c>
      <c r="D16" s="24" t="s">
        <v>10</v>
      </c>
      <c r="E16" s="24" t="s">
        <v>10</v>
      </c>
      <c r="F16" s="24" t="s">
        <v>10</v>
      </c>
      <c r="G16" s="24" t="s">
        <v>10</v>
      </c>
      <c r="H16" s="213"/>
      <c r="I16" s="24" t="s">
        <v>8</v>
      </c>
      <c r="J16" s="24" t="s">
        <v>10</v>
      </c>
      <c r="K16" s="24" t="s">
        <v>10</v>
      </c>
      <c r="L16" s="24" t="s">
        <v>10</v>
      </c>
      <c r="M16" s="24" t="s">
        <v>10</v>
      </c>
      <c r="N16" s="24" t="s">
        <v>10</v>
      </c>
      <c r="O16" s="24" t="s">
        <v>10</v>
      </c>
      <c r="P16" s="209"/>
      <c r="Q16" s="24" t="s">
        <v>8</v>
      </c>
      <c r="R16" s="24" t="s">
        <v>10</v>
      </c>
      <c r="S16" s="24" t="s">
        <v>10</v>
      </c>
      <c r="T16" s="24" t="s">
        <v>10</v>
      </c>
      <c r="U16" s="24" t="s">
        <v>10</v>
      </c>
      <c r="V16" s="24" t="s">
        <v>10</v>
      </c>
      <c r="W16" s="24" t="s">
        <v>10</v>
      </c>
      <c r="X16" s="178"/>
      <c r="Z16" s="168"/>
      <c r="AA16" s="169"/>
      <c r="AB16" s="168" t="s">
        <v>21</v>
      </c>
      <c r="AC16" s="169"/>
      <c r="AD16" s="194">
        <v>75</v>
      </c>
      <c r="AE16" s="188" t="s">
        <v>29</v>
      </c>
      <c r="AF16" s="189"/>
      <c r="AG16" s="190"/>
    </row>
    <row r="17" spans="1:44" ht="11.25" customHeight="1">
      <c r="A17" s="21">
        <f>IF(A16="出",$G$3,0)</f>
        <v>0</v>
      </c>
      <c r="B17" s="21">
        <f t="shared" ref="B17:F17" si="9">IF(B16="出",$G$3,0)</f>
        <v>7.5</v>
      </c>
      <c r="C17" s="21">
        <f t="shared" si="9"/>
        <v>7.5</v>
      </c>
      <c r="D17" s="21">
        <f t="shared" si="9"/>
        <v>7.5</v>
      </c>
      <c r="E17" s="21">
        <f t="shared" si="9"/>
        <v>7.5</v>
      </c>
      <c r="F17" s="21">
        <f t="shared" si="9"/>
        <v>7.5</v>
      </c>
      <c r="G17" s="21">
        <v>5</v>
      </c>
      <c r="H17" s="214"/>
      <c r="I17" s="21">
        <f>IF(I16="出",$G$3,0)</f>
        <v>0</v>
      </c>
      <c r="J17" s="21">
        <f t="shared" ref="J17:O17" si="10">IF(J16="出",$G$3,0)</f>
        <v>7.5</v>
      </c>
      <c r="K17" s="21">
        <f t="shared" si="10"/>
        <v>7.5</v>
      </c>
      <c r="L17" s="21">
        <f t="shared" si="10"/>
        <v>7.5</v>
      </c>
      <c r="M17" s="21">
        <f t="shared" si="10"/>
        <v>7.5</v>
      </c>
      <c r="N17" s="21">
        <f t="shared" si="10"/>
        <v>7.5</v>
      </c>
      <c r="O17" s="21">
        <f t="shared" si="10"/>
        <v>7.5</v>
      </c>
      <c r="P17" s="212"/>
      <c r="Q17" s="21">
        <f>IF(Q16="出",$G$3,0)</f>
        <v>0</v>
      </c>
      <c r="R17" s="21">
        <f t="shared" ref="R17:V17" si="11">IF(R16="出",$G$3,0)</f>
        <v>7.5</v>
      </c>
      <c r="S17" s="21">
        <f t="shared" si="11"/>
        <v>7.5</v>
      </c>
      <c r="T17" s="21">
        <f t="shared" si="11"/>
        <v>7.5</v>
      </c>
      <c r="U17" s="21">
        <f t="shared" si="11"/>
        <v>7.5</v>
      </c>
      <c r="V17" s="21">
        <f t="shared" si="11"/>
        <v>7.5</v>
      </c>
      <c r="W17" s="21">
        <v>5</v>
      </c>
      <c r="X17" s="179"/>
      <c r="Z17" s="170"/>
      <c r="AA17" s="171"/>
      <c r="AB17" s="170"/>
      <c r="AC17" s="171"/>
      <c r="AD17" s="195"/>
      <c r="AE17" s="191"/>
      <c r="AF17" s="192"/>
      <c r="AG17" s="193"/>
      <c r="AH17" s="154"/>
      <c r="AI17" s="154"/>
      <c r="AJ17" s="154"/>
      <c r="AK17" s="154"/>
      <c r="AL17" s="16"/>
      <c r="AM17" s="203"/>
      <c r="AN17" s="203"/>
      <c r="AO17" s="204"/>
      <c r="AP17" s="204"/>
      <c r="AQ17" s="204"/>
    </row>
    <row r="18" spans="1:44" s="46" customFormat="1" ht="17.25" customHeight="1">
      <c r="A18" s="43">
        <v>26</v>
      </c>
      <c r="B18" s="45">
        <v>27</v>
      </c>
      <c r="C18" s="45">
        <v>28</v>
      </c>
      <c r="D18" s="43">
        <v>29</v>
      </c>
      <c r="E18" s="45">
        <v>30</v>
      </c>
      <c r="F18" s="45"/>
      <c r="G18" s="45"/>
      <c r="H18" s="209">
        <f>B20+C20+D20+E20+F20+G20</f>
        <v>22.5</v>
      </c>
      <c r="I18" s="49">
        <v>24</v>
      </c>
      <c r="J18" s="45">
        <v>25</v>
      </c>
      <c r="K18" s="45">
        <v>26</v>
      </c>
      <c r="L18" s="45">
        <v>27</v>
      </c>
      <c r="M18" s="45">
        <v>28</v>
      </c>
      <c r="N18" s="45">
        <v>29</v>
      </c>
      <c r="O18" s="45">
        <v>30</v>
      </c>
      <c r="P18" s="209">
        <f>J20+K20+L20+M20+N20+O20</f>
        <v>45</v>
      </c>
      <c r="Q18" s="49">
        <v>28</v>
      </c>
      <c r="R18" s="45">
        <v>29</v>
      </c>
      <c r="S18" s="45">
        <v>30</v>
      </c>
      <c r="T18" s="43"/>
      <c r="U18" s="45"/>
      <c r="V18" s="43"/>
      <c r="W18" s="45"/>
      <c r="X18" s="178">
        <f>R20+S20+T20+U20+V20+W20</f>
        <v>15</v>
      </c>
      <c r="Z18" s="207"/>
      <c r="AA18" s="207"/>
      <c r="AB18" s="207"/>
      <c r="AC18" s="207"/>
      <c r="AD18" s="23"/>
      <c r="AE18" s="208"/>
      <c r="AF18" s="208"/>
      <c r="AG18" s="208"/>
      <c r="AH18" s="50"/>
      <c r="AI18" s="50"/>
      <c r="AJ18" s="50"/>
      <c r="AK18" s="50"/>
      <c r="AL18" s="14"/>
      <c r="AM18" s="51"/>
      <c r="AN18" s="52"/>
      <c r="AO18" s="52"/>
      <c r="AP18" s="52"/>
      <c r="AQ18" s="52"/>
    </row>
    <row r="19" spans="1:44" ht="11.25" customHeight="1">
      <c r="A19" s="24" t="s">
        <v>8</v>
      </c>
      <c r="B19" s="24" t="s">
        <v>10</v>
      </c>
      <c r="C19" s="24" t="s">
        <v>10</v>
      </c>
      <c r="D19" s="24" t="s">
        <v>8</v>
      </c>
      <c r="E19" s="24" t="s">
        <v>10</v>
      </c>
      <c r="F19" s="24"/>
      <c r="G19" s="24"/>
      <c r="H19" s="209"/>
      <c r="I19" s="24" t="s">
        <v>8</v>
      </c>
      <c r="J19" s="24" t="s">
        <v>10</v>
      </c>
      <c r="K19" s="24" t="s">
        <v>10</v>
      </c>
      <c r="L19" s="24" t="s">
        <v>10</v>
      </c>
      <c r="M19" s="24" t="s">
        <v>10</v>
      </c>
      <c r="N19" s="24" t="s">
        <v>10</v>
      </c>
      <c r="O19" s="24" t="s">
        <v>10</v>
      </c>
      <c r="P19" s="209"/>
      <c r="Q19" s="24" t="s">
        <v>8</v>
      </c>
      <c r="R19" s="24" t="s">
        <v>10</v>
      </c>
      <c r="S19" s="24" t="s">
        <v>10</v>
      </c>
      <c r="T19" s="24"/>
      <c r="U19" s="24"/>
      <c r="V19" s="24"/>
      <c r="W19" s="24"/>
      <c r="X19" s="178"/>
      <c r="Z19" s="207"/>
      <c r="AA19" s="207"/>
      <c r="AB19" s="207"/>
      <c r="AC19" s="207"/>
      <c r="AD19" s="23"/>
      <c r="AE19" s="208"/>
      <c r="AF19" s="208"/>
      <c r="AG19" s="208"/>
      <c r="AH19" s="15"/>
      <c r="AI19" s="15"/>
    </row>
    <row r="20" spans="1:44" ht="11.25" customHeight="1">
      <c r="A20" s="21">
        <f>IF(A19="出",$G$3,0)</f>
        <v>0</v>
      </c>
      <c r="B20" s="21">
        <f t="shared" ref="B20:G20" si="12">IF(B19="出",$G$3,0)</f>
        <v>7.5</v>
      </c>
      <c r="C20" s="21">
        <f t="shared" si="12"/>
        <v>7.5</v>
      </c>
      <c r="D20" s="21">
        <f t="shared" si="12"/>
        <v>0</v>
      </c>
      <c r="E20" s="21">
        <f t="shared" si="12"/>
        <v>7.5</v>
      </c>
      <c r="F20" s="21">
        <f t="shared" si="12"/>
        <v>0</v>
      </c>
      <c r="G20" s="21">
        <f t="shared" si="12"/>
        <v>0</v>
      </c>
      <c r="H20" s="212"/>
      <c r="I20" s="21">
        <f>IF(I19="出",$G$3,0)</f>
        <v>0</v>
      </c>
      <c r="J20" s="21">
        <f t="shared" ref="J20:O20" si="13">IF(J19="出",$G$3,0)</f>
        <v>7.5</v>
      </c>
      <c r="K20" s="21">
        <f t="shared" si="13"/>
        <v>7.5</v>
      </c>
      <c r="L20" s="21">
        <f t="shared" si="13"/>
        <v>7.5</v>
      </c>
      <c r="M20" s="21">
        <f t="shared" si="13"/>
        <v>7.5</v>
      </c>
      <c r="N20" s="21">
        <f t="shared" si="13"/>
        <v>7.5</v>
      </c>
      <c r="O20" s="21">
        <f t="shared" si="13"/>
        <v>7.5</v>
      </c>
      <c r="P20" s="212"/>
      <c r="Q20" s="21">
        <f>IF(Q19="出",$G$3,0)</f>
        <v>0</v>
      </c>
      <c r="R20" s="21">
        <f t="shared" ref="R20:W20" si="14">IF(R19="出",$G$3,0)</f>
        <v>7.5</v>
      </c>
      <c r="S20" s="21">
        <f t="shared" si="14"/>
        <v>7.5</v>
      </c>
      <c r="T20" s="21">
        <f t="shared" si="14"/>
        <v>0</v>
      </c>
      <c r="U20" s="21">
        <f t="shared" si="14"/>
        <v>0</v>
      </c>
      <c r="V20" s="21">
        <f t="shared" si="14"/>
        <v>0</v>
      </c>
      <c r="W20" s="21">
        <f t="shared" si="14"/>
        <v>0</v>
      </c>
      <c r="X20" s="179"/>
      <c r="Z20" s="207"/>
      <c r="AA20" s="207"/>
      <c r="AB20" s="207"/>
      <c r="AC20" s="207"/>
      <c r="AD20" s="23"/>
      <c r="AE20" s="208"/>
      <c r="AF20" s="208"/>
      <c r="AG20" s="208"/>
      <c r="AH20" s="154"/>
      <c r="AI20" s="154"/>
      <c r="AJ20" s="154"/>
      <c r="AK20" s="154"/>
      <c r="AL20" s="16"/>
      <c r="AM20" s="203"/>
      <c r="AN20" s="203"/>
      <c r="AO20" s="204"/>
      <c r="AP20" s="204"/>
      <c r="AQ20" s="204"/>
    </row>
    <row r="21" spans="1:44" s="46" customFormat="1" ht="17.25" customHeight="1">
      <c r="A21" s="43"/>
      <c r="B21" s="45"/>
      <c r="C21" s="45"/>
      <c r="D21" s="43"/>
      <c r="E21" s="45"/>
      <c r="F21" s="43"/>
      <c r="G21" s="45"/>
      <c r="H21" s="209">
        <f>B23+C23+D23+E23+F23+G23</f>
        <v>0</v>
      </c>
      <c r="I21" s="43">
        <v>31</v>
      </c>
      <c r="J21" s="45"/>
      <c r="K21" s="45"/>
      <c r="L21" s="43"/>
      <c r="M21" s="45"/>
      <c r="N21" s="43"/>
      <c r="O21" s="45"/>
      <c r="P21" s="209">
        <f>J23+K23+L23+M23+N23+O23</f>
        <v>0</v>
      </c>
      <c r="Q21" s="45"/>
      <c r="R21" s="45"/>
      <c r="S21" s="45"/>
      <c r="T21" s="43"/>
      <c r="U21" s="45"/>
      <c r="V21" s="43"/>
      <c r="W21" s="45"/>
      <c r="X21" s="178">
        <f>R23+S23+T23+U23+V23+W23</f>
        <v>0</v>
      </c>
      <c r="Z21" s="28">
        <f>$A$4</f>
        <v>4</v>
      </c>
      <c r="AA21" s="73">
        <f>COUNT(A6:G6,A9:G9,A12:G12,A15:G15,A18:G18,A21:G21)</f>
        <v>30</v>
      </c>
      <c r="AB21" s="28">
        <f>$U$2+AA21</f>
        <v>70</v>
      </c>
      <c r="AC21" s="164" t="str">
        <f>VLOOKUP(AB21,$AD$6:$AG$17,2,0)</f>
        <v>171.41</v>
      </c>
      <c r="AD21" s="164"/>
      <c r="AE21" s="25"/>
      <c r="AF21" s="25"/>
      <c r="AG21" s="25"/>
      <c r="AH21" s="211"/>
      <c r="AI21" s="211"/>
      <c r="AJ21" s="211"/>
      <c r="AK21" s="211"/>
      <c r="AL21" s="54"/>
      <c r="AM21" s="201"/>
      <c r="AN21" s="201"/>
      <c r="AO21" s="202"/>
      <c r="AP21" s="202"/>
      <c r="AQ21" s="202"/>
    </row>
    <row r="22" spans="1:44" ht="11.25" customHeight="1">
      <c r="A22" s="24"/>
      <c r="B22" s="24"/>
      <c r="C22" s="24"/>
      <c r="D22" s="24"/>
      <c r="E22" s="24"/>
      <c r="F22" s="24"/>
      <c r="G22" s="24"/>
      <c r="H22" s="209"/>
      <c r="I22" s="24" t="s">
        <v>8</v>
      </c>
      <c r="J22" s="24"/>
      <c r="K22" s="24"/>
      <c r="L22" s="24"/>
      <c r="M22" s="24"/>
      <c r="N22" s="24"/>
      <c r="O22" s="24"/>
      <c r="P22" s="209"/>
      <c r="Q22" s="24"/>
      <c r="R22" s="24"/>
      <c r="S22" s="24"/>
      <c r="T22" s="24"/>
      <c r="U22" s="24"/>
      <c r="V22" s="24"/>
      <c r="W22" s="24"/>
      <c r="X22" s="178"/>
      <c r="Z22" s="28">
        <f>$I$4</f>
        <v>5</v>
      </c>
      <c r="AA22" s="73">
        <f>COUNT(I6:O6,I9:O9,I12:O12,I15:O15,I18:O18,I21)</f>
        <v>31</v>
      </c>
      <c r="AB22" s="28">
        <f t="shared" ref="AB22:AB32" si="15">$U$2+AA22</f>
        <v>71</v>
      </c>
      <c r="AC22" s="164" t="str">
        <f t="shared" ref="AC22:AC32" si="16">VLOOKUP(AB22,$AD$6:$AG$17,2,0)</f>
        <v>177.13</v>
      </c>
      <c r="AD22" s="164"/>
      <c r="AE22" s="25"/>
      <c r="AF22" s="25"/>
      <c r="AG22" s="25"/>
      <c r="AH22" s="15"/>
      <c r="AI22" s="15"/>
    </row>
    <row r="23" spans="1:44" ht="11.25" customHeight="1" thickBot="1">
      <c r="A23" s="21">
        <f>IF(A22="出",$G$3,0)</f>
        <v>0</v>
      </c>
      <c r="B23" s="21">
        <f t="shared" ref="B23:G23" si="17">IF(B22="出",$G$3,0)</f>
        <v>0</v>
      </c>
      <c r="C23" s="21">
        <f t="shared" si="17"/>
        <v>0</v>
      </c>
      <c r="D23" s="21">
        <f t="shared" si="17"/>
        <v>0</v>
      </c>
      <c r="E23" s="21">
        <f t="shared" si="17"/>
        <v>0</v>
      </c>
      <c r="F23" s="21">
        <f t="shared" si="17"/>
        <v>0</v>
      </c>
      <c r="G23" s="21">
        <f t="shared" si="17"/>
        <v>0</v>
      </c>
      <c r="H23" s="210"/>
      <c r="I23" s="21">
        <f>IF(I22="出",$G$3,0)</f>
        <v>0</v>
      </c>
      <c r="J23" s="21">
        <f t="shared" ref="J23:O23" si="18">IF(J22="出",$G$3,0)</f>
        <v>0</v>
      </c>
      <c r="K23" s="21">
        <f t="shared" si="18"/>
        <v>0</v>
      </c>
      <c r="L23" s="21">
        <f t="shared" si="18"/>
        <v>0</v>
      </c>
      <c r="M23" s="21">
        <f t="shared" si="18"/>
        <v>0</v>
      </c>
      <c r="N23" s="21">
        <f t="shared" si="18"/>
        <v>0</v>
      </c>
      <c r="O23" s="21">
        <f t="shared" si="18"/>
        <v>0</v>
      </c>
      <c r="P23" s="210"/>
      <c r="Q23" s="21">
        <f>IF(Q22="出",$G$3,0)</f>
        <v>0</v>
      </c>
      <c r="R23" s="21">
        <f t="shared" ref="R23:W23" si="19">IF(R22="出",$G$3,0)</f>
        <v>0</v>
      </c>
      <c r="S23" s="21">
        <f t="shared" si="19"/>
        <v>0</v>
      </c>
      <c r="T23" s="21">
        <f t="shared" si="19"/>
        <v>0</v>
      </c>
      <c r="U23" s="21">
        <f t="shared" si="19"/>
        <v>0</v>
      </c>
      <c r="V23" s="21">
        <f t="shared" si="19"/>
        <v>0</v>
      </c>
      <c r="W23" s="21">
        <f t="shared" si="19"/>
        <v>0</v>
      </c>
      <c r="X23" s="200"/>
      <c r="Z23" s="28">
        <f>$Q$4</f>
        <v>6</v>
      </c>
      <c r="AA23" s="73">
        <f>COUNT(Q6:W6,Q9:W9,Q12:W12,Q15:W15,Q18:W18,Q21:W21)</f>
        <v>30</v>
      </c>
      <c r="AB23" s="28">
        <f t="shared" si="15"/>
        <v>70</v>
      </c>
      <c r="AC23" s="164" t="str">
        <f t="shared" si="16"/>
        <v>171.41</v>
      </c>
      <c r="AD23" s="164"/>
      <c r="AE23" s="25"/>
      <c r="AF23" s="25"/>
      <c r="AG23" s="25"/>
      <c r="AH23" s="154"/>
      <c r="AI23" s="154"/>
      <c r="AJ23" s="154"/>
      <c r="AK23" s="154"/>
      <c r="AL23" s="17"/>
      <c r="AM23" s="152"/>
      <c r="AN23" s="152"/>
      <c r="AO23" s="153"/>
      <c r="AP23" s="153"/>
      <c r="AQ23" s="153"/>
    </row>
    <row r="24" spans="1:44">
      <c r="A24" s="147" t="s">
        <v>42</v>
      </c>
      <c r="B24" s="148"/>
      <c r="C24" s="148"/>
      <c r="D24" s="148"/>
      <c r="E24" s="148"/>
      <c r="F24" s="148"/>
      <c r="G24" s="155"/>
      <c r="H24" s="101">
        <f>H6+H9+H12+H15+H18+H21</f>
        <v>167.5</v>
      </c>
      <c r="I24" s="147" t="s">
        <v>42</v>
      </c>
      <c r="J24" s="148"/>
      <c r="K24" s="148"/>
      <c r="L24" s="148"/>
      <c r="M24" s="148"/>
      <c r="N24" s="148"/>
      <c r="O24" s="155"/>
      <c r="P24" s="71">
        <f>P6+P9+P12+P15+P18+P21</f>
        <v>172.5</v>
      </c>
      <c r="Q24" s="156" t="s">
        <v>42</v>
      </c>
      <c r="R24" s="157"/>
      <c r="S24" s="157"/>
      <c r="T24" s="157"/>
      <c r="U24" s="157"/>
      <c r="V24" s="157"/>
      <c r="W24" s="158"/>
      <c r="X24" s="71">
        <f>X6+X9+X12+X15+X18+X21</f>
        <v>170</v>
      </c>
      <c r="Z24" s="28">
        <f>$A$26</f>
        <v>7</v>
      </c>
      <c r="AA24" s="73">
        <f>COUNT(A28:G28,A31:G31,A34:G34,A37:G37,A40:G40,A43:G43)</f>
        <v>31</v>
      </c>
      <c r="AB24" s="28">
        <f t="shared" si="15"/>
        <v>71</v>
      </c>
      <c r="AC24" s="164" t="str">
        <f t="shared" si="16"/>
        <v>177.13</v>
      </c>
      <c r="AD24" s="164"/>
      <c r="AE24" s="25"/>
      <c r="AF24" s="25"/>
      <c r="AG24" s="25"/>
      <c r="AH24" s="154"/>
      <c r="AI24" s="154"/>
      <c r="AJ24" s="154"/>
      <c r="AK24" s="154"/>
      <c r="AL24" s="17"/>
      <c r="AM24" s="152"/>
      <c r="AN24" s="152"/>
      <c r="AO24" s="153"/>
      <c r="AP24" s="153"/>
      <c r="AQ24" s="153"/>
    </row>
    <row r="25" spans="1:44" ht="21" customHeight="1">
      <c r="A25" s="149"/>
      <c r="B25" s="150"/>
      <c r="C25" s="150"/>
      <c r="D25" s="150"/>
      <c r="E25" s="150"/>
      <c r="F25" s="150"/>
      <c r="G25" s="151"/>
      <c r="H25" s="102" t="str">
        <f>IF(H24-AC21&lt;=0,"OK","超過")</f>
        <v>OK</v>
      </c>
      <c r="I25" s="149"/>
      <c r="J25" s="150"/>
      <c r="K25" s="150"/>
      <c r="L25" s="150"/>
      <c r="M25" s="150"/>
      <c r="N25" s="150"/>
      <c r="O25" s="151"/>
      <c r="P25" s="75" t="str">
        <f>IF(P24-AC22&lt;=0,"OK","超過")</f>
        <v>OK</v>
      </c>
      <c r="Q25" s="159"/>
      <c r="R25" s="160"/>
      <c r="S25" s="160"/>
      <c r="T25" s="160"/>
      <c r="U25" s="160"/>
      <c r="V25" s="160"/>
      <c r="W25" s="161"/>
      <c r="X25" s="75" t="str">
        <f>IF(X24-AC23&lt;=0,"OK","超過")</f>
        <v>OK</v>
      </c>
      <c r="Z25" s="28">
        <f>$I$26</f>
        <v>8</v>
      </c>
      <c r="AA25" s="73">
        <f>COUNT(I28:O28,I31:O31,I34:O34,I37:O37,I40:O40,I43:O43)</f>
        <v>31</v>
      </c>
      <c r="AB25" s="28">
        <f t="shared" si="15"/>
        <v>71</v>
      </c>
      <c r="AC25" s="164" t="str">
        <f t="shared" si="16"/>
        <v>177.13</v>
      </c>
      <c r="AD25" s="164"/>
      <c r="AE25" s="25"/>
      <c r="AF25" s="25"/>
      <c r="AG25" s="25"/>
      <c r="AH25" s="154"/>
      <c r="AI25" s="154"/>
      <c r="AJ25" s="154"/>
      <c r="AK25" s="154"/>
      <c r="AL25" s="17"/>
      <c r="AM25" s="152"/>
      <c r="AN25" s="152"/>
      <c r="AO25" s="153"/>
      <c r="AP25" s="153"/>
      <c r="AQ25" s="153"/>
    </row>
    <row r="26" spans="1:44" ht="13.5" customHeight="1">
      <c r="A26" s="42">
        <v>7</v>
      </c>
      <c r="B26" s="162" t="s">
        <v>13</v>
      </c>
      <c r="C26" s="162"/>
      <c r="D26" s="162" t="s">
        <v>33</v>
      </c>
      <c r="E26" s="162"/>
      <c r="F26" s="162"/>
      <c r="G26" s="163"/>
      <c r="H26" s="196" t="s">
        <v>45</v>
      </c>
      <c r="I26" s="42">
        <v>8</v>
      </c>
      <c r="J26" s="162" t="s">
        <v>13</v>
      </c>
      <c r="K26" s="162"/>
      <c r="L26" s="162" t="s">
        <v>34</v>
      </c>
      <c r="M26" s="162"/>
      <c r="N26" s="162"/>
      <c r="O26" s="163"/>
      <c r="P26" s="196" t="s">
        <v>45</v>
      </c>
      <c r="Q26" s="42">
        <v>9</v>
      </c>
      <c r="R26" s="162" t="s">
        <v>13</v>
      </c>
      <c r="S26" s="162"/>
      <c r="T26" s="162" t="s">
        <v>35</v>
      </c>
      <c r="U26" s="162"/>
      <c r="V26" s="162"/>
      <c r="W26" s="163"/>
      <c r="X26" s="196" t="s">
        <v>45</v>
      </c>
      <c r="Z26" s="28">
        <f>$Q$26</f>
        <v>9</v>
      </c>
      <c r="AA26" s="73">
        <f>COUNT(Q28:W28,Q31:W31,Q34:W34,Q37:W37,Q40:W40,Q43:W43)</f>
        <v>30</v>
      </c>
      <c r="AB26" s="28">
        <f t="shared" si="15"/>
        <v>70</v>
      </c>
      <c r="AC26" s="164" t="str">
        <f t="shared" si="16"/>
        <v>171.41</v>
      </c>
      <c r="AD26" s="164"/>
      <c r="AE26" s="25"/>
      <c r="AF26" s="25"/>
      <c r="AG26" s="2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>
      <c r="A27" s="7" t="s">
        <v>0</v>
      </c>
      <c r="B27" s="8" t="s">
        <v>1</v>
      </c>
      <c r="C27" s="8" t="s">
        <v>2</v>
      </c>
      <c r="D27" s="9" t="s">
        <v>3</v>
      </c>
      <c r="E27" s="8" t="s">
        <v>4</v>
      </c>
      <c r="F27" s="10" t="s">
        <v>5</v>
      </c>
      <c r="G27" s="9" t="s">
        <v>6</v>
      </c>
      <c r="H27" s="197"/>
      <c r="I27" s="11" t="s">
        <v>0</v>
      </c>
      <c r="J27" s="12" t="s">
        <v>1</v>
      </c>
      <c r="K27" s="12" t="s">
        <v>2</v>
      </c>
      <c r="L27" s="12" t="s">
        <v>3</v>
      </c>
      <c r="M27" s="12" t="s">
        <v>4</v>
      </c>
      <c r="N27" s="12" t="s">
        <v>5</v>
      </c>
      <c r="O27" s="10" t="s">
        <v>6</v>
      </c>
      <c r="P27" s="197"/>
      <c r="Q27" s="11" t="s">
        <v>0</v>
      </c>
      <c r="R27" s="12" t="s">
        <v>1</v>
      </c>
      <c r="S27" s="12" t="s">
        <v>2</v>
      </c>
      <c r="T27" s="12" t="s">
        <v>3</v>
      </c>
      <c r="U27" s="12" t="s">
        <v>4</v>
      </c>
      <c r="V27" s="12" t="s">
        <v>5</v>
      </c>
      <c r="W27" s="13" t="s">
        <v>6</v>
      </c>
      <c r="X27" s="197"/>
      <c r="Z27" s="28">
        <f>$A$48</f>
        <v>10</v>
      </c>
      <c r="AA27" s="73">
        <f>COUNT(A50:G50,A53:G53,A56:G56,A59:G59,A62:G62,A65:G65)</f>
        <v>31</v>
      </c>
      <c r="AB27" s="28">
        <f t="shared" si="15"/>
        <v>71</v>
      </c>
      <c r="AC27" s="164" t="str">
        <f t="shared" si="16"/>
        <v>177.13</v>
      </c>
      <c r="AD27" s="164"/>
      <c r="AE27" s="25"/>
      <c r="AF27" s="25"/>
      <c r="AG27" s="25"/>
      <c r="AH27" s="15"/>
      <c r="AI27" s="15"/>
      <c r="AJ27" s="15"/>
      <c r="AK27" s="15"/>
      <c r="AL27" s="15"/>
      <c r="AM27" s="26"/>
      <c r="AN27" s="15"/>
      <c r="AO27" s="15"/>
      <c r="AP27" s="15"/>
      <c r="AQ27" s="15"/>
      <c r="AR27" s="15"/>
    </row>
    <row r="28" spans="1:44" s="46" customFormat="1" ht="17.25" customHeight="1">
      <c r="A28" s="43"/>
      <c r="B28" s="45"/>
      <c r="C28" s="45"/>
      <c r="D28" s="45">
        <v>1</v>
      </c>
      <c r="E28" s="45">
        <v>2</v>
      </c>
      <c r="F28" s="45">
        <v>3</v>
      </c>
      <c r="G28" s="45">
        <v>4</v>
      </c>
      <c r="H28" s="174">
        <f>B30+C30+D30+E30+F30+G30</f>
        <v>22.5</v>
      </c>
      <c r="I28" s="43"/>
      <c r="J28" s="45"/>
      <c r="K28" s="45"/>
      <c r="L28" s="45"/>
      <c r="M28" s="45"/>
      <c r="N28" s="45"/>
      <c r="O28" s="45">
        <v>1</v>
      </c>
      <c r="P28" s="174">
        <f>J30+K30+L30+M30+N30+O30</f>
        <v>7.5</v>
      </c>
      <c r="Q28" s="45"/>
      <c r="R28" s="45">
        <v>1</v>
      </c>
      <c r="S28" s="45">
        <v>2</v>
      </c>
      <c r="T28" s="45">
        <v>3</v>
      </c>
      <c r="U28" s="45">
        <v>4</v>
      </c>
      <c r="V28" s="45">
        <v>5</v>
      </c>
      <c r="W28" s="45">
        <v>6</v>
      </c>
      <c r="X28" s="177">
        <f>R30+S30+T30+U30+V30+W30</f>
        <v>37.5</v>
      </c>
      <c r="Z28" s="28">
        <f>$I$48</f>
        <v>11</v>
      </c>
      <c r="AA28" s="73">
        <f>COUNT(I50:O50,I53:O53,I56:O56,I59:O59,I62:O62,I65:O65)</f>
        <v>30</v>
      </c>
      <c r="AB28" s="28">
        <f t="shared" si="15"/>
        <v>70</v>
      </c>
      <c r="AC28" s="164" t="str">
        <f t="shared" si="16"/>
        <v>171.41</v>
      </c>
      <c r="AD28" s="164"/>
      <c r="AE28" s="25"/>
      <c r="AF28" s="25"/>
      <c r="AG28" s="25"/>
      <c r="AH28" s="55"/>
      <c r="AI28" s="55"/>
      <c r="AJ28" s="55"/>
      <c r="AK28" s="55"/>
      <c r="AL28" s="56"/>
      <c r="AM28" s="56"/>
      <c r="AN28" s="56"/>
      <c r="AO28" s="56"/>
      <c r="AP28" s="57"/>
      <c r="AQ28" s="57"/>
      <c r="AR28" s="57"/>
    </row>
    <row r="29" spans="1:44" ht="11.25" customHeight="1">
      <c r="A29" s="24"/>
      <c r="B29" s="24"/>
      <c r="C29" s="24"/>
      <c r="D29" s="24" t="s">
        <v>10</v>
      </c>
      <c r="E29" s="24" t="s">
        <v>10</v>
      </c>
      <c r="F29" s="24" t="s">
        <v>10</v>
      </c>
      <c r="G29" s="24" t="s">
        <v>8</v>
      </c>
      <c r="H29" s="175"/>
      <c r="I29" s="24"/>
      <c r="J29" s="24"/>
      <c r="K29" s="24"/>
      <c r="L29" s="24"/>
      <c r="M29" s="24"/>
      <c r="N29" s="24"/>
      <c r="O29" s="24" t="s">
        <v>10</v>
      </c>
      <c r="P29" s="175"/>
      <c r="Q29" s="24"/>
      <c r="R29" s="24" t="s">
        <v>10</v>
      </c>
      <c r="S29" s="24" t="s">
        <v>10</v>
      </c>
      <c r="T29" s="24" t="s">
        <v>10</v>
      </c>
      <c r="U29" s="24" t="s">
        <v>10</v>
      </c>
      <c r="V29" s="24" t="s">
        <v>10</v>
      </c>
      <c r="W29" s="24" t="s">
        <v>8</v>
      </c>
      <c r="X29" s="178"/>
      <c r="Z29" s="28">
        <f>$Q$48</f>
        <v>12</v>
      </c>
      <c r="AA29" s="73">
        <f>COUNT(Q50:W50,Q53:W53,Q56:W56,Q59:W59,Q62:W62,Q65:W65)</f>
        <v>31</v>
      </c>
      <c r="AB29" s="28">
        <f t="shared" si="15"/>
        <v>71</v>
      </c>
      <c r="AC29" s="164" t="str">
        <f t="shared" si="16"/>
        <v>177.13</v>
      </c>
      <c r="AD29" s="164"/>
      <c r="AE29" s="25"/>
      <c r="AF29" s="25"/>
      <c r="AG29" s="25"/>
      <c r="AH29" s="27"/>
      <c r="AI29" s="27"/>
      <c r="AJ29" s="27"/>
      <c r="AK29" s="27"/>
      <c r="AL29" s="28"/>
      <c r="AM29" s="28"/>
      <c r="AN29" s="28"/>
      <c r="AO29" s="28"/>
      <c r="AP29" s="25"/>
      <c r="AQ29" s="25"/>
      <c r="AR29" s="25"/>
    </row>
    <row r="30" spans="1:44" ht="11.25" customHeight="1">
      <c r="A30" s="21">
        <f>IF(A29="出",$G$3,0)</f>
        <v>0</v>
      </c>
      <c r="B30" s="21">
        <f t="shared" ref="B30:G30" si="20">IF(B29="出",$G$3,0)</f>
        <v>0</v>
      </c>
      <c r="C30" s="21">
        <f t="shared" si="20"/>
        <v>0</v>
      </c>
      <c r="D30" s="21">
        <f t="shared" si="20"/>
        <v>7.5</v>
      </c>
      <c r="E30" s="21">
        <f t="shared" si="20"/>
        <v>7.5</v>
      </c>
      <c r="F30" s="21">
        <f t="shared" si="20"/>
        <v>7.5</v>
      </c>
      <c r="G30" s="21">
        <f t="shared" si="20"/>
        <v>0</v>
      </c>
      <c r="H30" s="176"/>
      <c r="I30" s="21">
        <f>IF(I29="出",$G$3,0)</f>
        <v>0</v>
      </c>
      <c r="J30" s="21">
        <f t="shared" ref="J30:O30" si="21">IF(J29="出",$G$3,0)</f>
        <v>0</v>
      </c>
      <c r="K30" s="21">
        <f t="shared" si="21"/>
        <v>0</v>
      </c>
      <c r="L30" s="21">
        <f t="shared" si="21"/>
        <v>0</v>
      </c>
      <c r="M30" s="21">
        <f t="shared" si="21"/>
        <v>0</v>
      </c>
      <c r="N30" s="21">
        <f t="shared" si="21"/>
        <v>0</v>
      </c>
      <c r="O30" s="21">
        <f t="shared" si="21"/>
        <v>7.5</v>
      </c>
      <c r="P30" s="176"/>
      <c r="Q30" s="21">
        <f>IF(Q29="出",$G$3,0)</f>
        <v>0</v>
      </c>
      <c r="R30" s="21">
        <f t="shared" ref="R30:W30" si="22">IF(R29="出",$G$3,0)</f>
        <v>7.5</v>
      </c>
      <c r="S30" s="21">
        <f t="shared" si="22"/>
        <v>7.5</v>
      </c>
      <c r="T30" s="21">
        <f t="shared" si="22"/>
        <v>7.5</v>
      </c>
      <c r="U30" s="21">
        <f t="shared" si="22"/>
        <v>7.5</v>
      </c>
      <c r="V30" s="21">
        <f t="shared" si="22"/>
        <v>7.5</v>
      </c>
      <c r="W30" s="21">
        <f t="shared" si="22"/>
        <v>0</v>
      </c>
      <c r="X30" s="179"/>
      <c r="Z30" s="28">
        <f>$A$70</f>
        <v>1</v>
      </c>
      <c r="AA30" s="73">
        <f>COUNT(A72:G72,A75:G75,A78:G78,A81:G81,A84:G84,A87:G87)</f>
        <v>31</v>
      </c>
      <c r="AB30" s="28">
        <f t="shared" si="15"/>
        <v>71</v>
      </c>
      <c r="AC30" s="164" t="str">
        <f t="shared" si="16"/>
        <v>177.13</v>
      </c>
      <c r="AD30" s="164"/>
      <c r="AE30" s="25"/>
      <c r="AF30" s="25"/>
      <c r="AG30" s="25"/>
      <c r="AH30" s="27"/>
      <c r="AI30" s="27"/>
      <c r="AJ30" s="27"/>
      <c r="AK30" s="27"/>
      <c r="AL30" s="28"/>
      <c r="AM30" s="28"/>
      <c r="AN30" s="28"/>
      <c r="AO30" s="28"/>
      <c r="AP30" s="25"/>
      <c r="AQ30" s="25"/>
      <c r="AR30" s="25"/>
    </row>
    <row r="31" spans="1:44" s="46" customFormat="1" ht="17.25" customHeight="1">
      <c r="A31" s="43">
        <v>5</v>
      </c>
      <c r="B31" s="45">
        <v>6</v>
      </c>
      <c r="C31" s="45">
        <v>7</v>
      </c>
      <c r="D31" s="45">
        <v>8</v>
      </c>
      <c r="E31" s="45">
        <v>9</v>
      </c>
      <c r="F31" s="45">
        <v>10</v>
      </c>
      <c r="G31" s="45">
        <v>11</v>
      </c>
      <c r="H31" s="174">
        <f>B33+C33+D33+E33+F33+G33</f>
        <v>42.5</v>
      </c>
      <c r="I31" s="49">
        <v>2</v>
      </c>
      <c r="J31" s="45">
        <v>3</v>
      </c>
      <c r="K31" s="45">
        <v>4</v>
      </c>
      <c r="L31" s="45">
        <v>5</v>
      </c>
      <c r="M31" s="45">
        <v>6</v>
      </c>
      <c r="N31" s="45">
        <v>7</v>
      </c>
      <c r="O31" s="45">
        <v>8</v>
      </c>
      <c r="P31" s="174">
        <f>J33+K33+L33+M33+N33+O33</f>
        <v>45</v>
      </c>
      <c r="Q31" s="49">
        <v>7</v>
      </c>
      <c r="R31" s="45">
        <v>8</v>
      </c>
      <c r="S31" s="45">
        <v>9</v>
      </c>
      <c r="T31" s="45">
        <v>10</v>
      </c>
      <c r="U31" s="45">
        <v>11</v>
      </c>
      <c r="V31" s="45">
        <v>12</v>
      </c>
      <c r="W31" s="45">
        <v>13</v>
      </c>
      <c r="X31" s="177">
        <f>R33+S33+T33+U33+V33+W33</f>
        <v>37.5</v>
      </c>
      <c r="Z31" s="28">
        <f>$I$70</f>
        <v>2</v>
      </c>
      <c r="AA31" s="73">
        <f>COUNT(I72:O72,I75:O75,I78:O78,I81:O81,I84:O84,I87:O87)</f>
        <v>29</v>
      </c>
      <c r="AB31" s="28">
        <f t="shared" si="15"/>
        <v>69</v>
      </c>
      <c r="AC31" s="164" t="str">
        <f t="shared" si="16"/>
        <v>165.7</v>
      </c>
      <c r="AD31" s="164"/>
      <c r="AE31" s="25"/>
      <c r="AF31" s="25"/>
      <c r="AG31" s="25"/>
      <c r="AH31" s="55"/>
      <c r="AI31" s="55"/>
      <c r="AJ31" s="55"/>
      <c r="AK31" s="55"/>
      <c r="AL31" s="56"/>
      <c r="AM31" s="56"/>
      <c r="AN31" s="56"/>
      <c r="AO31" s="56"/>
      <c r="AP31" s="57"/>
      <c r="AQ31" s="57"/>
      <c r="AR31" s="57"/>
    </row>
    <row r="32" spans="1:44" ht="11.25" customHeight="1">
      <c r="A32" s="24" t="s">
        <v>8</v>
      </c>
      <c r="B32" s="24" t="s">
        <v>10</v>
      </c>
      <c r="C32" s="24" t="s">
        <v>10</v>
      </c>
      <c r="D32" s="24" t="s">
        <v>10</v>
      </c>
      <c r="E32" s="24" t="s">
        <v>10</v>
      </c>
      <c r="F32" s="24" t="s">
        <v>10</v>
      </c>
      <c r="G32" s="24" t="s">
        <v>10</v>
      </c>
      <c r="H32" s="175"/>
      <c r="I32" s="24" t="s">
        <v>8</v>
      </c>
      <c r="J32" s="24" t="s">
        <v>10</v>
      </c>
      <c r="K32" s="24" t="s">
        <v>10</v>
      </c>
      <c r="L32" s="24" t="s">
        <v>10</v>
      </c>
      <c r="M32" s="24" t="s">
        <v>10</v>
      </c>
      <c r="N32" s="24" t="s">
        <v>10</v>
      </c>
      <c r="O32" s="24" t="s">
        <v>10</v>
      </c>
      <c r="P32" s="175"/>
      <c r="Q32" s="24" t="s">
        <v>8</v>
      </c>
      <c r="R32" s="24" t="s">
        <v>10</v>
      </c>
      <c r="S32" s="24" t="s">
        <v>10</v>
      </c>
      <c r="T32" s="24" t="s">
        <v>10</v>
      </c>
      <c r="U32" s="24" t="s">
        <v>10</v>
      </c>
      <c r="V32" s="24" t="s">
        <v>10</v>
      </c>
      <c r="W32" s="24" t="s">
        <v>8</v>
      </c>
      <c r="X32" s="178"/>
      <c r="Z32" s="28">
        <f>$Q$70</f>
        <v>3</v>
      </c>
      <c r="AA32" s="73">
        <f>COUNT(Q72:W72,Q75:W75,Q78:W78,Q81:W81,Q84:W84,Q87:W87)</f>
        <v>31</v>
      </c>
      <c r="AB32" s="28">
        <f t="shared" si="15"/>
        <v>71</v>
      </c>
      <c r="AC32" s="164" t="str">
        <f t="shared" si="16"/>
        <v>177.13</v>
      </c>
      <c r="AD32" s="164"/>
      <c r="AE32" s="25"/>
      <c r="AF32" s="25"/>
      <c r="AG32" s="25"/>
      <c r="AH32" s="27"/>
      <c r="AI32" s="27"/>
      <c r="AJ32" s="27"/>
      <c r="AK32" s="27"/>
      <c r="AL32" s="28"/>
      <c r="AM32" s="28"/>
      <c r="AN32" s="28"/>
      <c r="AO32" s="28"/>
      <c r="AP32" s="25"/>
      <c r="AQ32" s="25"/>
      <c r="AR32" s="25"/>
    </row>
    <row r="33" spans="1:44" ht="11.25" customHeight="1">
      <c r="A33" s="21">
        <f>IF(A32="出",$G$3,0)</f>
        <v>0</v>
      </c>
      <c r="B33" s="21">
        <f t="shared" ref="B33:F33" si="23">IF(B32="出",$G$3,0)</f>
        <v>7.5</v>
      </c>
      <c r="C33" s="21">
        <f t="shared" si="23"/>
        <v>7.5</v>
      </c>
      <c r="D33" s="21">
        <f t="shared" si="23"/>
        <v>7.5</v>
      </c>
      <c r="E33" s="21">
        <f t="shared" si="23"/>
        <v>7.5</v>
      </c>
      <c r="F33" s="21">
        <f t="shared" si="23"/>
        <v>7.5</v>
      </c>
      <c r="G33" s="21">
        <v>5</v>
      </c>
      <c r="H33" s="176"/>
      <c r="I33" s="21">
        <f>IF(I32="出",$G$3,0)</f>
        <v>0</v>
      </c>
      <c r="J33" s="21">
        <f t="shared" ref="J33:O33" si="24">IF(J32="出",$G$3,0)</f>
        <v>7.5</v>
      </c>
      <c r="K33" s="21">
        <f t="shared" si="24"/>
        <v>7.5</v>
      </c>
      <c r="L33" s="21">
        <f t="shared" si="24"/>
        <v>7.5</v>
      </c>
      <c r="M33" s="21">
        <f t="shared" si="24"/>
        <v>7.5</v>
      </c>
      <c r="N33" s="21">
        <f t="shared" si="24"/>
        <v>7.5</v>
      </c>
      <c r="O33" s="21">
        <f t="shared" si="24"/>
        <v>7.5</v>
      </c>
      <c r="P33" s="176"/>
      <c r="Q33" s="21">
        <f>IF(Q32="出",$G$3,0)</f>
        <v>0</v>
      </c>
      <c r="R33" s="21">
        <f t="shared" ref="R33:W33" si="25">IF(R32="出",$G$3,0)</f>
        <v>7.5</v>
      </c>
      <c r="S33" s="21">
        <f t="shared" si="25"/>
        <v>7.5</v>
      </c>
      <c r="T33" s="21">
        <f t="shared" si="25"/>
        <v>7.5</v>
      </c>
      <c r="U33" s="21">
        <f t="shared" si="25"/>
        <v>7.5</v>
      </c>
      <c r="V33" s="21">
        <f t="shared" si="25"/>
        <v>7.5</v>
      </c>
      <c r="W33" s="21">
        <f t="shared" si="25"/>
        <v>0</v>
      </c>
      <c r="X33" s="179"/>
      <c r="Z33" s="207"/>
      <c r="AA33" s="207"/>
      <c r="AB33" s="207"/>
      <c r="AC33" s="207"/>
      <c r="AD33" s="23"/>
      <c r="AE33" s="208"/>
      <c r="AF33" s="208"/>
      <c r="AG33" s="208"/>
      <c r="AH33" s="27"/>
      <c r="AI33" s="27"/>
      <c r="AJ33" s="27"/>
      <c r="AK33" s="27"/>
      <c r="AL33" s="28"/>
      <c r="AM33" s="28"/>
      <c r="AN33" s="28"/>
      <c r="AO33" s="28"/>
      <c r="AP33" s="25"/>
      <c r="AQ33" s="25"/>
      <c r="AR33" s="25"/>
    </row>
    <row r="34" spans="1:44" s="46" customFormat="1" ht="17.25" customHeight="1">
      <c r="A34" s="43">
        <v>12</v>
      </c>
      <c r="B34" s="45">
        <v>13</v>
      </c>
      <c r="C34" s="45">
        <v>14</v>
      </c>
      <c r="D34" s="45">
        <v>15</v>
      </c>
      <c r="E34" s="45">
        <v>16</v>
      </c>
      <c r="F34" s="45">
        <v>17</v>
      </c>
      <c r="G34" s="45">
        <v>18</v>
      </c>
      <c r="H34" s="174">
        <f>B36+C36+D36+E36+F36+G36</f>
        <v>37.5</v>
      </c>
      <c r="I34" s="49">
        <v>9</v>
      </c>
      <c r="J34" s="45">
        <v>10</v>
      </c>
      <c r="K34" s="45">
        <v>11</v>
      </c>
      <c r="L34" s="45">
        <v>12</v>
      </c>
      <c r="M34" s="45">
        <v>13</v>
      </c>
      <c r="N34" s="45">
        <v>14</v>
      </c>
      <c r="O34" s="45">
        <v>15</v>
      </c>
      <c r="P34" s="174">
        <f>J36+K36+L36+M36+N36+O36</f>
        <v>22.5</v>
      </c>
      <c r="Q34" s="49">
        <v>14</v>
      </c>
      <c r="R34" s="45">
        <v>15</v>
      </c>
      <c r="S34" s="45">
        <v>16</v>
      </c>
      <c r="T34" s="45">
        <v>17</v>
      </c>
      <c r="U34" s="45">
        <v>18</v>
      </c>
      <c r="V34" s="45">
        <v>19</v>
      </c>
      <c r="W34" s="45">
        <v>20</v>
      </c>
      <c r="X34" s="177">
        <f>R36+S36+T36+U36+V36+W36</f>
        <v>37.5</v>
      </c>
      <c r="Z34" s="207"/>
      <c r="AA34" s="207"/>
      <c r="AB34" s="207"/>
      <c r="AC34" s="207"/>
      <c r="AD34" s="23"/>
      <c r="AE34" s="208"/>
      <c r="AF34" s="208"/>
      <c r="AG34" s="208"/>
      <c r="AH34" s="55"/>
      <c r="AI34" s="55"/>
      <c r="AJ34" s="55"/>
      <c r="AK34" s="55"/>
      <c r="AL34" s="56"/>
      <c r="AM34" s="56"/>
      <c r="AN34" s="56"/>
      <c r="AO34" s="56"/>
      <c r="AP34" s="57"/>
      <c r="AQ34" s="57"/>
      <c r="AR34" s="57"/>
    </row>
    <row r="35" spans="1:44" ht="11.25" customHeight="1">
      <c r="A35" s="24" t="s">
        <v>8</v>
      </c>
      <c r="B35" s="24" t="s">
        <v>10</v>
      </c>
      <c r="C35" s="24" t="s">
        <v>10</v>
      </c>
      <c r="D35" s="24" t="s">
        <v>10</v>
      </c>
      <c r="E35" s="24" t="s">
        <v>10</v>
      </c>
      <c r="F35" s="24" t="s">
        <v>10</v>
      </c>
      <c r="G35" s="24" t="s">
        <v>8</v>
      </c>
      <c r="H35" s="175"/>
      <c r="I35" s="24" t="s">
        <v>8</v>
      </c>
      <c r="J35" s="24" t="s">
        <v>10</v>
      </c>
      <c r="K35" s="24" t="s">
        <v>10</v>
      </c>
      <c r="L35" s="24" t="s">
        <v>10</v>
      </c>
      <c r="M35" s="24" t="s">
        <v>8</v>
      </c>
      <c r="N35" s="24" t="s">
        <v>8</v>
      </c>
      <c r="O35" s="24" t="s">
        <v>8</v>
      </c>
      <c r="P35" s="175"/>
      <c r="Q35" s="24" t="s">
        <v>8</v>
      </c>
      <c r="R35" s="24" t="s">
        <v>10</v>
      </c>
      <c r="S35" s="24" t="s">
        <v>10</v>
      </c>
      <c r="T35" s="24" t="s">
        <v>10</v>
      </c>
      <c r="U35" s="24" t="s">
        <v>10</v>
      </c>
      <c r="V35" s="24" t="s">
        <v>10</v>
      </c>
      <c r="W35" s="24" t="s">
        <v>8</v>
      </c>
      <c r="X35" s="178"/>
      <c r="Z35" s="207"/>
      <c r="AA35" s="207"/>
      <c r="AB35" s="207"/>
      <c r="AC35" s="207"/>
      <c r="AD35" s="23"/>
      <c r="AE35" s="208"/>
      <c r="AF35" s="208"/>
      <c r="AG35" s="208"/>
      <c r="AH35" s="27"/>
      <c r="AI35" s="27"/>
      <c r="AJ35" s="27"/>
      <c r="AK35" s="27"/>
      <c r="AL35" s="28"/>
      <c r="AM35" s="28"/>
      <c r="AN35" s="28"/>
      <c r="AO35" s="28"/>
      <c r="AP35" s="25"/>
      <c r="AQ35" s="25"/>
      <c r="AR35" s="25"/>
    </row>
    <row r="36" spans="1:44" ht="11.25" customHeight="1">
      <c r="A36" s="21">
        <f>IF(A35="出",$G$3,0)</f>
        <v>0</v>
      </c>
      <c r="B36" s="21">
        <f t="shared" ref="B36:G36" si="26">IF(B35="出",$G$3,0)</f>
        <v>7.5</v>
      </c>
      <c r="C36" s="21">
        <f t="shared" si="26"/>
        <v>7.5</v>
      </c>
      <c r="D36" s="21">
        <f t="shared" si="26"/>
        <v>7.5</v>
      </c>
      <c r="E36" s="21">
        <f t="shared" si="26"/>
        <v>7.5</v>
      </c>
      <c r="F36" s="21">
        <f t="shared" si="26"/>
        <v>7.5</v>
      </c>
      <c r="G36" s="21">
        <f t="shared" si="26"/>
        <v>0</v>
      </c>
      <c r="H36" s="176"/>
      <c r="I36" s="21">
        <f>IF(I35="出",$G$3,0)</f>
        <v>0</v>
      </c>
      <c r="J36" s="21">
        <f t="shared" ref="J36:O36" si="27">IF(J35="出",$G$3,0)</f>
        <v>7.5</v>
      </c>
      <c r="K36" s="21">
        <f t="shared" si="27"/>
        <v>7.5</v>
      </c>
      <c r="L36" s="21">
        <f t="shared" si="27"/>
        <v>7.5</v>
      </c>
      <c r="M36" s="21">
        <f t="shared" si="27"/>
        <v>0</v>
      </c>
      <c r="N36" s="21">
        <f t="shared" si="27"/>
        <v>0</v>
      </c>
      <c r="O36" s="21">
        <f t="shared" si="27"/>
        <v>0</v>
      </c>
      <c r="P36" s="176"/>
      <c r="Q36" s="21">
        <f>IF(Q35="出",$G$3,0)</f>
        <v>0</v>
      </c>
      <c r="R36" s="21">
        <f t="shared" ref="R36:W36" si="28">IF(R35="出",$G$3,0)</f>
        <v>7.5</v>
      </c>
      <c r="S36" s="21">
        <f t="shared" si="28"/>
        <v>7.5</v>
      </c>
      <c r="T36" s="21">
        <f t="shared" si="28"/>
        <v>7.5</v>
      </c>
      <c r="U36" s="21">
        <f t="shared" si="28"/>
        <v>7.5</v>
      </c>
      <c r="V36" s="21">
        <f t="shared" si="28"/>
        <v>7.5</v>
      </c>
      <c r="W36" s="21">
        <f t="shared" si="28"/>
        <v>0</v>
      </c>
      <c r="X36" s="179"/>
      <c r="Z36" s="207"/>
      <c r="AA36" s="207"/>
      <c r="AB36" s="207"/>
      <c r="AC36" s="207"/>
      <c r="AD36" s="23"/>
      <c r="AE36" s="208"/>
      <c r="AF36" s="208"/>
      <c r="AG36" s="208"/>
      <c r="AH36" s="27"/>
      <c r="AI36" s="27"/>
      <c r="AJ36" s="27"/>
      <c r="AK36" s="27"/>
      <c r="AL36" s="28"/>
      <c r="AM36" s="28"/>
      <c r="AN36" s="28"/>
      <c r="AO36" s="28"/>
      <c r="AP36" s="25"/>
      <c r="AQ36" s="25"/>
      <c r="AR36" s="25"/>
    </row>
    <row r="37" spans="1:44" s="46" customFormat="1" ht="17.25" customHeight="1">
      <c r="A37" s="43">
        <v>19</v>
      </c>
      <c r="B37" s="49">
        <v>20</v>
      </c>
      <c r="C37" s="45">
        <v>21</v>
      </c>
      <c r="D37" s="45">
        <v>22</v>
      </c>
      <c r="E37" s="45">
        <v>23</v>
      </c>
      <c r="F37" s="45">
        <v>24</v>
      </c>
      <c r="G37" s="45">
        <v>25</v>
      </c>
      <c r="H37" s="174">
        <f>B39+C39+D39+E39+F39+G39</f>
        <v>35</v>
      </c>
      <c r="I37" s="49">
        <v>16</v>
      </c>
      <c r="J37" s="45">
        <v>17</v>
      </c>
      <c r="K37" s="45">
        <v>18</v>
      </c>
      <c r="L37" s="45">
        <v>19</v>
      </c>
      <c r="M37" s="45">
        <v>20</v>
      </c>
      <c r="N37" s="45">
        <v>21</v>
      </c>
      <c r="O37" s="45">
        <v>22</v>
      </c>
      <c r="P37" s="174">
        <f>J39+K39+L39+M39+N39+O39</f>
        <v>45</v>
      </c>
      <c r="Q37" s="49">
        <v>21</v>
      </c>
      <c r="R37" s="45">
        <v>22</v>
      </c>
      <c r="S37" s="45">
        <v>23</v>
      </c>
      <c r="T37" s="45">
        <v>24</v>
      </c>
      <c r="U37" s="45">
        <v>25</v>
      </c>
      <c r="V37" s="45">
        <v>26</v>
      </c>
      <c r="W37" s="45">
        <v>27</v>
      </c>
      <c r="X37" s="177">
        <f>R39+S39+T39+U39+V39+W39</f>
        <v>42.5</v>
      </c>
      <c r="Z37" s="207"/>
      <c r="AA37" s="207"/>
      <c r="AB37" s="207"/>
      <c r="AC37" s="207"/>
      <c r="AD37" s="23"/>
      <c r="AE37" s="208"/>
      <c r="AF37" s="208"/>
      <c r="AG37" s="208"/>
      <c r="AH37" s="55"/>
      <c r="AI37" s="55"/>
      <c r="AJ37" s="55"/>
      <c r="AK37" s="55"/>
      <c r="AL37" s="56"/>
      <c r="AM37" s="56"/>
      <c r="AN37" s="56"/>
      <c r="AO37" s="56"/>
      <c r="AP37" s="57"/>
      <c r="AQ37" s="57"/>
      <c r="AR37" s="57"/>
    </row>
    <row r="38" spans="1:44" ht="11.25" customHeight="1">
      <c r="A38" s="24" t="s">
        <v>8</v>
      </c>
      <c r="B38" s="24" t="s">
        <v>8</v>
      </c>
      <c r="C38" s="24" t="s">
        <v>10</v>
      </c>
      <c r="D38" s="24" t="s">
        <v>10</v>
      </c>
      <c r="E38" s="24" t="s">
        <v>10</v>
      </c>
      <c r="F38" s="24" t="s">
        <v>10</v>
      </c>
      <c r="G38" s="24" t="s">
        <v>10</v>
      </c>
      <c r="H38" s="175"/>
      <c r="I38" s="24" t="s">
        <v>8</v>
      </c>
      <c r="J38" s="24" t="s">
        <v>10</v>
      </c>
      <c r="K38" s="24" t="s">
        <v>10</v>
      </c>
      <c r="L38" s="24" t="s">
        <v>10</v>
      </c>
      <c r="M38" s="24" t="s">
        <v>10</v>
      </c>
      <c r="N38" s="24" t="s">
        <v>10</v>
      </c>
      <c r="O38" s="24" t="s">
        <v>10</v>
      </c>
      <c r="P38" s="175"/>
      <c r="Q38" s="24" t="s">
        <v>8</v>
      </c>
      <c r="R38" s="24" t="s">
        <v>10</v>
      </c>
      <c r="S38" s="24" t="s">
        <v>10</v>
      </c>
      <c r="T38" s="24" t="s">
        <v>10</v>
      </c>
      <c r="U38" s="24" t="s">
        <v>10</v>
      </c>
      <c r="V38" s="24" t="s">
        <v>10</v>
      </c>
      <c r="W38" s="24" t="s">
        <v>10</v>
      </c>
      <c r="X38" s="178"/>
      <c r="Z38" s="207"/>
      <c r="AA38" s="207"/>
      <c r="AB38" s="207"/>
      <c r="AC38" s="207"/>
      <c r="AD38" s="23"/>
      <c r="AE38" s="208"/>
      <c r="AF38" s="208"/>
      <c r="AG38" s="208"/>
      <c r="AH38" s="27"/>
      <c r="AI38" s="27"/>
      <c r="AJ38" s="27"/>
      <c r="AK38" s="27"/>
      <c r="AL38" s="28"/>
      <c r="AM38" s="28"/>
      <c r="AN38" s="28"/>
      <c r="AO38" s="28"/>
      <c r="AP38" s="25"/>
      <c r="AQ38" s="25"/>
      <c r="AR38" s="25"/>
    </row>
    <row r="39" spans="1:44" ht="11.25" customHeight="1">
      <c r="A39" s="21">
        <f>IF(A38="出",$G$3,0)</f>
        <v>0</v>
      </c>
      <c r="B39" s="21">
        <f t="shared" ref="B39:F39" si="29">IF(B38="出",$G$3,0)</f>
        <v>0</v>
      </c>
      <c r="C39" s="21">
        <f t="shared" si="29"/>
        <v>7.5</v>
      </c>
      <c r="D39" s="21">
        <f t="shared" si="29"/>
        <v>7.5</v>
      </c>
      <c r="E39" s="21">
        <f t="shared" si="29"/>
        <v>7.5</v>
      </c>
      <c r="F39" s="21">
        <f t="shared" si="29"/>
        <v>7.5</v>
      </c>
      <c r="G39" s="21">
        <v>5</v>
      </c>
      <c r="H39" s="176"/>
      <c r="I39" s="21">
        <f>IF(I38="出",$G$3,0)</f>
        <v>0</v>
      </c>
      <c r="J39" s="21">
        <f t="shared" ref="J39:O39" si="30">IF(J38="出",$G$3,0)</f>
        <v>7.5</v>
      </c>
      <c r="K39" s="21">
        <f t="shared" si="30"/>
        <v>7.5</v>
      </c>
      <c r="L39" s="21">
        <f t="shared" si="30"/>
        <v>7.5</v>
      </c>
      <c r="M39" s="21">
        <f t="shared" si="30"/>
        <v>7.5</v>
      </c>
      <c r="N39" s="21">
        <f t="shared" si="30"/>
        <v>7.5</v>
      </c>
      <c r="O39" s="21">
        <f t="shared" si="30"/>
        <v>7.5</v>
      </c>
      <c r="P39" s="176"/>
      <c r="Q39" s="21">
        <f>IF(Q38="出",$G$3,0)</f>
        <v>0</v>
      </c>
      <c r="R39" s="21">
        <f t="shared" ref="R39:V39" si="31">IF(R38="出",$G$3,0)</f>
        <v>7.5</v>
      </c>
      <c r="S39" s="21">
        <f t="shared" si="31"/>
        <v>7.5</v>
      </c>
      <c r="T39" s="21">
        <f t="shared" si="31"/>
        <v>7.5</v>
      </c>
      <c r="U39" s="21">
        <f t="shared" si="31"/>
        <v>7.5</v>
      </c>
      <c r="V39" s="21">
        <f t="shared" si="31"/>
        <v>7.5</v>
      </c>
      <c r="W39" s="21">
        <v>5</v>
      </c>
      <c r="X39" s="179"/>
      <c r="Z39" s="207"/>
      <c r="AA39" s="207"/>
      <c r="AB39" s="207"/>
      <c r="AC39" s="207"/>
      <c r="AD39" s="23"/>
      <c r="AE39" s="208"/>
      <c r="AF39" s="208"/>
      <c r="AG39" s="208"/>
      <c r="AH39" s="27"/>
      <c r="AI39" s="27"/>
      <c r="AJ39" s="27"/>
      <c r="AK39" s="27"/>
      <c r="AL39" s="28"/>
      <c r="AM39" s="28"/>
      <c r="AN39" s="28"/>
      <c r="AO39" s="28"/>
      <c r="AP39" s="25"/>
      <c r="AQ39" s="25"/>
      <c r="AR39" s="25"/>
    </row>
    <row r="40" spans="1:44" s="46" customFormat="1" ht="17.25" customHeight="1">
      <c r="A40" s="43">
        <v>26</v>
      </c>
      <c r="B40" s="45">
        <v>27</v>
      </c>
      <c r="C40" s="45">
        <v>28</v>
      </c>
      <c r="D40" s="45">
        <v>29</v>
      </c>
      <c r="E40" s="45">
        <v>30</v>
      </c>
      <c r="F40" s="45">
        <v>31</v>
      </c>
      <c r="G40" s="45"/>
      <c r="H40" s="174">
        <f>B42+C42+D42+E42+F42+G42</f>
        <v>37.5</v>
      </c>
      <c r="I40" s="49">
        <v>23</v>
      </c>
      <c r="J40" s="45">
        <v>24</v>
      </c>
      <c r="K40" s="45">
        <v>25</v>
      </c>
      <c r="L40" s="45">
        <v>26</v>
      </c>
      <c r="M40" s="45">
        <v>27</v>
      </c>
      <c r="N40" s="45">
        <v>28</v>
      </c>
      <c r="O40" s="45">
        <v>29</v>
      </c>
      <c r="P40" s="174">
        <f>J42+K42+L42+M42+N42+O42</f>
        <v>45</v>
      </c>
      <c r="Q40" s="49">
        <v>28</v>
      </c>
      <c r="R40" s="45">
        <v>29</v>
      </c>
      <c r="S40" s="45">
        <v>30</v>
      </c>
      <c r="T40" s="43"/>
      <c r="U40" s="45"/>
      <c r="V40" s="43"/>
      <c r="W40" s="45"/>
      <c r="X40" s="177">
        <f>R42+S42+T42+U42+V42+W42</f>
        <v>15</v>
      </c>
      <c r="Z40" s="207"/>
      <c r="AA40" s="207"/>
      <c r="AB40" s="207"/>
      <c r="AC40" s="207"/>
      <c r="AD40" s="23"/>
      <c r="AE40" s="208"/>
      <c r="AF40" s="208"/>
      <c r="AG40" s="208"/>
      <c r="AH40" s="55"/>
      <c r="AI40" s="55"/>
      <c r="AJ40" s="55"/>
      <c r="AK40" s="55"/>
      <c r="AL40" s="56"/>
      <c r="AM40" s="56"/>
      <c r="AN40" s="56"/>
      <c r="AO40" s="56"/>
      <c r="AP40" s="57"/>
      <c r="AQ40" s="57"/>
      <c r="AR40" s="57"/>
    </row>
    <row r="41" spans="1:44" ht="11.25" customHeight="1">
      <c r="A41" s="24" t="s">
        <v>8</v>
      </c>
      <c r="B41" s="24" t="s">
        <v>10</v>
      </c>
      <c r="C41" s="24" t="s">
        <v>10</v>
      </c>
      <c r="D41" s="24" t="s">
        <v>10</v>
      </c>
      <c r="E41" s="24" t="s">
        <v>10</v>
      </c>
      <c r="F41" s="24" t="s">
        <v>10</v>
      </c>
      <c r="G41" s="24"/>
      <c r="H41" s="175"/>
      <c r="I41" s="24" t="s">
        <v>8</v>
      </c>
      <c r="J41" s="24" t="s">
        <v>10</v>
      </c>
      <c r="K41" s="24" t="s">
        <v>10</v>
      </c>
      <c r="L41" s="24" t="s">
        <v>10</v>
      </c>
      <c r="M41" s="24" t="s">
        <v>10</v>
      </c>
      <c r="N41" s="24" t="s">
        <v>10</v>
      </c>
      <c r="O41" s="24" t="s">
        <v>10</v>
      </c>
      <c r="P41" s="175"/>
      <c r="Q41" s="24" t="s">
        <v>8</v>
      </c>
      <c r="R41" s="24" t="s">
        <v>10</v>
      </c>
      <c r="S41" s="24" t="s">
        <v>10</v>
      </c>
      <c r="T41" s="24"/>
      <c r="U41" s="24"/>
      <c r="V41" s="24"/>
      <c r="W41" s="24"/>
      <c r="X41" s="178"/>
      <c r="Z41" s="207"/>
      <c r="AA41" s="207"/>
      <c r="AB41" s="207"/>
      <c r="AC41" s="207"/>
      <c r="AD41" s="23"/>
      <c r="AE41" s="208"/>
      <c r="AF41" s="208"/>
      <c r="AG41" s="208"/>
      <c r="AH41" s="27"/>
      <c r="AI41" s="27"/>
      <c r="AJ41" s="27"/>
      <c r="AK41" s="27"/>
      <c r="AL41" s="28"/>
      <c r="AM41" s="28"/>
      <c r="AN41" s="28"/>
      <c r="AO41" s="28"/>
      <c r="AP41" s="25"/>
      <c r="AQ41" s="25"/>
      <c r="AR41" s="25"/>
    </row>
    <row r="42" spans="1:44" ht="11.25" customHeight="1">
      <c r="A42" s="21">
        <f>IF(A41="出",$G$3,0)</f>
        <v>0</v>
      </c>
      <c r="B42" s="21">
        <f t="shared" ref="B42:G42" si="32">IF(B41="出",$G$3,0)</f>
        <v>7.5</v>
      </c>
      <c r="C42" s="21">
        <f t="shared" si="32"/>
        <v>7.5</v>
      </c>
      <c r="D42" s="21">
        <f t="shared" si="32"/>
        <v>7.5</v>
      </c>
      <c r="E42" s="21">
        <f t="shared" si="32"/>
        <v>7.5</v>
      </c>
      <c r="F42" s="21">
        <f t="shared" si="32"/>
        <v>7.5</v>
      </c>
      <c r="G42" s="21">
        <f t="shared" si="32"/>
        <v>0</v>
      </c>
      <c r="H42" s="176"/>
      <c r="I42" s="21">
        <f>IF(I41="出",$G$3,0)</f>
        <v>0</v>
      </c>
      <c r="J42" s="21">
        <f t="shared" ref="J42:O42" si="33">IF(J41="出",$G$3,0)</f>
        <v>7.5</v>
      </c>
      <c r="K42" s="21">
        <f t="shared" si="33"/>
        <v>7.5</v>
      </c>
      <c r="L42" s="21">
        <f t="shared" si="33"/>
        <v>7.5</v>
      </c>
      <c r="M42" s="21">
        <f t="shared" si="33"/>
        <v>7.5</v>
      </c>
      <c r="N42" s="21">
        <f t="shared" si="33"/>
        <v>7.5</v>
      </c>
      <c r="O42" s="21">
        <f t="shared" si="33"/>
        <v>7.5</v>
      </c>
      <c r="P42" s="176"/>
      <c r="Q42" s="21">
        <f>IF(Q41="出",$G$3,0)</f>
        <v>0</v>
      </c>
      <c r="R42" s="21">
        <f t="shared" ref="R42:W42" si="34">IF(R41="出",$G$3,0)</f>
        <v>7.5</v>
      </c>
      <c r="S42" s="21">
        <f t="shared" si="34"/>
        <v>7.5</v>
      </c>
      <c r="T42" s="21">
        <f t="shared" si="34"/>
        <v>0</v>
      </c>
      <c r="U42" s="21">
        <f t="shared" si="34"/>
        <v>0</v>
      </c>
      <c r="V42" s="21">
        <f t="shared" si="34"/>
        <v>0</v>
      </c>
      <c r="W42" s="21">
        <f t="shared" si="34"/>
        <v>0</v>
      </c>
      <c r="X42" s="179"/>
      <c r="Z42" s="164"/>
      <c r="AA42" s="164"/>
      <c r="AB42" s="164"/>
      <c r="AC42" s="164"/>
      <c r="AD42" s="37"/>
      <c r="AE42" s="164"/>
      <c r="AF42" s="164"/>
      <c r="AG42" s="164"/>
      <c r="AH42" s="27"/>
      <c r="AI42" s="27"/>
      <c r="AJ42" s="27"/>
      <c r="AK42" s="27"/>
      <c r="AL42" s="28"/>
      <c r="AM42" s="28"/>
      <c r="AN42" s="28"/>
      <c r="AO42" s="28"/>
      <c r="AP42" s="25"/>
      <c r="AQ42" s="25"/>
      <c r="AR42" s="25"/>
    </row>
    <row r="43" spans="1:44" s="46" customFormat="1" ht="17.25" customHeight="1">
      <c r="A43" s="43"/>
      <c r="B43" s="45"/>
      <c r="C43" s="45"/>
      <c r="D43" s="43"/>
      <c r="E43" s="45"/>
      <c r="F43" s="43"/>
      <c r="G43" s="45"/>
      <c r="H43" s="174">
        <f>B45+C45+D45+E45+F45+G45</f>
        <v>0</v>
      </c>
      <c r="I43" s="49">
        <v>30</v>
      </c>
      <c r="J43" s="45">
        <v>31</v>
      </c>
      <c r="K43" s="45"/>
      <c r="L43" s="43"/>
      <c r="M43" s="45"/>
      <c r="N43" s="43"/>
      <c r="O43" s="45"/>
      <c r="P43" s="174">
        <f>J45+K45+L45+M45+N45+O45</f>
        <v>7.5</v>
      </c>
      <c r="Q43" s="45"/>
      <c r="R43" s="45"/>
      <c r="S43" s="45"/>
      <c r="T43" s="43"/>
      <c r="U43" s="45"/>
      <c r="V43" s="43"/>
      <c r="W43" s="45"/>
      <c r="X43" s="177">
        <f>R45+S45+T45+U45+V45+W45</f>
        <v>0</v>
      </c>
      <c r="Z43" s="164"/>
      <c r="AA43" s="164"/>
      <c r="AB43" s="164"/>
      <c r="AC43" s="164"/>
      <c r="AD43" s="37"/>
      <c r="AE43" s="164"/>
      <c r="AF43" s="164"/>
      <c r="AG43" s="164"/>
      <c r="AH43" s="55"/>
      <c r="AI43" s="55"/>
      <c r="AJ43" s="55"/>
      <c r="AK43" s="55"/>
      <c r="AL43" s="56"/>
      <c r="AM43" s="56"/>
      <c r="AN43" s="56"/>
      <c r="AO43" s="56"/>
      <c r="AP43" s="57"/>
      <c r="AQ43" s="57"/>
      <c r="AR43" s="57"/>
    </row>
    <row r="44" spans="1:44" ht="11.25" customHeight="1">
      <c r="A44" s="24"/>
      <c r="B44" s="24"/>
      <c r="C44" s="24"/>
      <c r="D44" s="24"/>
      <c r="E44" s="24"/>
      <c r="F44" s="24"/>
      <c r="G44" s="24"/>
      <c r="H44" s="175"/>
      <c r="I44" s="24" t="s">
        <v>8</v>
      </c>
      <c r="J44" s="24" t="s">
        <v>10</v>
      </c>
      <c r="K44" s="24"/>
      <c r="L44" s="24"/>
      <c r="M44" s="24"/>
      <c r="N44" s="24"/>
      <c r="O44" s="24"/>
      <c r="P44" s="175"/>
      <c r="Q44" s="24"/>
      <c r="R44" s="24"/>
      <c r="S44" s="24"/>
      <c r="T44" s="24"/>
      <c r="U44" s="24"/>
      <c r="V44" s="24"/>
      <c r="W44" s="24"/>
      <c r="X44" s="178"/>
      <c r="Z44" s="164"/>
      <c r="AA44" s="164"/>
      <c r="AB44" s="164"/>
      <c r="AC44" s="164"/>
      <c r="AD44" s="37"/>
      <c r="AE44" s="164"/>
      <c r="AF44" s="164"/>
      <c r="AG44" s="164"/>
      <c r="AH44" s="27"/>
      <c r="AI44" s="27"/>
      <c r="AJ44" s="27"/>
      <c r="AK44" s="27"/>
      <c r="AL44" s="28"/>
      <c r="AM44" s="28"/>
      <c r="AN44" s="28"/>
      <c r="AO44" s="28"/>
      <c r="AP44" s="25"/>
      <c r="AQ44" s="25"/>
      <c r="AR44" s="25"/>
    </row>
    <row r="45" spans="1:44" ht="11.25" customHeight="1" thickBot="1">
      <c r="A45" s="21">
        <f>IF(A44="出",$G$3,0)</f>
        <v>0</v>
      </c>
      <c r="B45" s="21">
        <f t="shared" ref="B45:G45" si="35">IF(B44="出",$G$3,0)</f>
        <v>0</v>
      </c>
      <c r="C45" s="21">
        <f t="shared" si="35"/>
        <v>0</v>
      </c>
      <c r="D45" s="21">
        <f t="shared" si="35"/>
        <v>0</v>
      </c>
      <c r="E45" s="21">
        <f t="shared" si="35"/>
        <v>0</v>
      </c>
      <c r="F45" s="21">
        <f t="shared" si="35"/>
        <v>0</v>
      </c>
      <c r="G45" s="21">
        <f t="shared" si="35"/>
        <v>0</v>
      </c>
      <c r="H45" s="199"/>
      <c r="I45" s="21">
        <f>IF(I44="出",$G$3,0)</f>
        <v>0</v>
      </c>
      <c r="J45" s="21">
        <f t="shared" ref="J45:O45" si="36">IF(J44="出",$G$3,0)</f>
        <v>7.5</v>
      </c>
      <c r="K45" s="21">
        <f t="shared" si="36"/>
        <v>0</v>
      </c>
      <c r="L45" s="21">
        <f t="shared" si="36"/>
        <v>0</v>
      </c>
      <c r="M45" s="21">
        <f t="shared" si="36"/>
        <v>0</v>
      </c>
      <c r="N45" s="21">
        <f t="shared" si="36"/>
        <v>0</v>
      </c>
      <c r="O45" s="21">
        <f t="shared" si="36"/>
        <v>0</v>
      </c>
      <c r="P45" s="199"/>
      <c r="Q45" s="21">
        <f>IF(Q44="出",$G$3,0)</f>
        <v>0</v>
      </c>
      <c r="R45" s="21">
        <f t="shared" ref="R45:W45" si="37">IF(R44="出",$G$3,0)</f>
        <v>0</v>
      </c>
      <c r="S45" s="21">
        <f t="shared" si="37"/>
        <v>0</v>
      </c>
      <c r="T45" s="21">
        <f t="shared" si="37"/>
        <v>0</v>
      </c>
      <c r="U45" s="21">
        <f t="shared" si="37"/>
        <v>0</v>
      </c>
      <c r="V45" s="21">
        <f t="shared" si="37"/>
        <v>0</v>
      </c>
      <c r="W45" s="21">
        <f t="shared" si="37"/>
        <v>0</v>
      </c>
      <c r="X45" s="200"/>
      <c r="Z45" s="27"/>
      <c r="AA45" s="27"/>
      <c r="AB45" s="28"/>
      <c r="AC45" s="28"/>
      <c r="AD45" s="28"/>
      <c r="AE45" s="165"/>
      <c r="AF45" s="165"/>
      <c r="AG45" s="165"/>
      <c r="AH45" s="27"/>
      <c r="AI45" s="27"/>
      <c r="AJ45" s="27"/>
      <c r="AK45" s="27"/>
      <c r="AL45" s="28"/>
      <c r="AM45" s="28"/>
      <c r="AN45" s="28"/>
      <c r="AO45" s="28"/>
      <c r="AP45" s="25"/>
      <c r="AQ45" s="25"/>
      <c r="AR45" s="25"/>
    </row>
    <row r="46" spans="1:44">
      <c r="A46" s="156" t="s">
        <v>42</v>
      </c>
      <c r="B46" s="157"/>
      <c r="C46" s="157"/>
      <c r="D46" s="157"/>
      <c r="E46" s="157"/>
      <c r="F46" s="157"/>
      <c r="G46" s="158"/>
      <c r="H46" s="97">
        <f>H28+H31+H34+H37+H40+H43</f>
        <v>175</v>
      </c>
      <c r="I46" s="156" t="s">
        <v>42</v>
      </c>
      <c r="J46" s="157"/>
      <c r="K46" s="157"/>
      <c r="L46" s="157"/>
      <c r="M46" s="157"/>
      <c r="N46" s="157"/>
      <c r="O46" s="158"/>
      <c r="P46" s="97">
        <f>P28+P31+P34+P37+P40+P43</f>
        <v>172.5</v>
      </c>
      <c r="Q46" s="156" t="s">
        <v>42</v>
      </c>
      <c r="R46" s="157"/>
      <c r="S46" s="157"/>
      <c r="T46" s="157"/>
      <c r="U46" s="157"/>
      <c r="V46" s="157"/>
      <c r="W46" s="158"/>
      <c r="X46" s="71">
        <f>X28+X31+X34+X37+X40+X43</f>
        <v>170</v>
      </c>
      <c r="Z46" s="20"/>
      <c r="AA46" s="20"/>
      <c r="AB46" s="28"/>
      <c r="AC46" s="28"/>
      <c r="AD46" s="28"/>
      <c r="AE46" s="165"/>
      <c r="AF46" s="165"/>
      <c r="AG46" s="165"/>
      <c r="AH46" s="27"/>
      <c r="AI46" s="27"/>
      <c r="AJ46" s="27"/>
      <c r="AK46" s="27"/>
      <c r="AL46" s="17"/>
      <c r="AM46" s="39"/>
      <c r="AN46" s="39"/>
      <c r="AO46" s="40"/>
      <c r="AP46" s="40"/>
      <c r="AQ46" s="40"/>
      <c r="AR46" s="15"/>
    </row>
    <row r="47" spans="1:44" ht="21" customHeight="1">
      <c r="A47" s="159"/>
      <c r="B47" s="160"/>
      <c r="C47" s="160"/>
      <c r="D47" s="160"/>
      <c r="E47" s="160"/>
      <c r="F47" s="160"/>
      <c r="G47" s="161"/>
      <c r="H47" s="103" t="str">
        <f>IF(H46-AC24&lt;=0,"OK","超過")</f>
        <v>OK</v>
      </c>
      <c r="I47" s="159"/>
      <c r="J47" s="160"/>
      <c r="K47" s="160"/>
      <c r="L47" s="160"/>
      <c r="M47" s="160"/>
      <c r="N47" s="160"/>
      <c r="O47" s="161"/>
      <c r="P47" s="103" t="str">
        <f>IF(P46-AC25&lt;=0,"OK","超過")</f>
        <v>OK</v>
      </c>
      <c r="Q47" s="159"/>
      <c r="R47" s="160"/>
      <c r="S47" s="160"/>
      <c r="T47" s="160"/>
      <c r="U47" s="160"/>
      <c r="V47" s="160"/>
      <c r="W47" s="161"/>
      <c r="X47" s="75" t="str">
        <f>IF(X46-AC26&lt;=0,"OK","超過")</f>
        <v>OK</v>
      </c>
      <c r="Z47" s="20"/>
      <c r="AA47" s="20"/>
      <c r="AB47" s="28"/>
      <c r="AC47" s="28"/>
      <c r="AD47" s="28"/>
      <c r="AE47" s="38"/>
      <c r="AF47" s="38"/>
      <c r="AG47" s="38"/>
      <c r="AH47" s="154"/>
      <c r="AI47" s="154"/>
      <c r="AJ47" s="154"/>
      <c r="AK47" s="154"/>
      <c r="AL47" s="17"/>
      <c r="AM47" s="152"/>
      <c r="AN47" s="152"/>
      <c r="AO47" s="153"/>
      <c r="AP47" s="153"/>
      <c r="AQ47" s="153"/>
    </row>
    <row r="48" spans="1:44" ht="13.5" customHeight="1">
      <c r="A48" s="104">
        <v>10</v>
      </c>
      <c r="B48" s="172" t="s">
        <v>13</v>
      </c>
      <c r="C48" s="172"/>
      <c r="D48" s="172" t="s">
        <v>36</v>
      </c>
      <c r="E48" s="172"/>
      <c r="F48" s="172"/>
      <c r="G48" s="173"/>
      <c r="H48" s="205" t="s">
        <v>45</v>
      </c>
      <c r="I48" s="104">
        <v>11</v>
      </c>
      <c r="J48" s="172" t="s">
        <v>13</v>
      </c>
      <c r="K48" s="172"/>
      <c r="L48" s="172" t="s">
        <v>37</v>
      </c>
      <c r="M48" s="172"/>
      <c r="N48" s="172"/>
      <c r="O48" s="173"/>
      <c r="P48" s="205" t="s">
        <v>45</v>
      </c>
      <c r="Q48" s="104">
        <v>12</v>
      </c>
      <c r="R48" s="172" t="s">
        <v>13</v>
      </c>
      <c r="S48" s="172"/>
      <c r="T48" s="172" t="s">
        <v>38</v>
      </c>
      <c r="U48" s="172"/>
      <c r="V48" s="172"/>
      <c r="W48" s="173"/>
      <c r="X48" s="196" t="s">
        <v>45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32"/>
      <c r="AN48" s="32"/>
      <c r="AO48" s="32"/>
      <c r="AP48" s="32"/>
      <c r="AQ48" s="32"/>
      <c r="AR48" s="32"/>
    </row>
    <row r="49" spans="1:44">
      <c r="A49" s="105" t="s">
        <v>0</v>
      </c>
      <c r="B49" s="106" t="s">
        <v>1</v>
      </c>
      <c r="C49" s="106" t="s">
        <v>2</v>
      </c>
      <c r="D49" s="107" t="s">
        <v>3</v>
      </c>
      <c r="E49" s="106" t="s">
        <v>4</v>
      </c>
      <c r="F49" s="108" t="s">
        <v>5</v>
      </c>
      <c r="G49" s="107" t="s">
        <v>6</v>
      </c>
      <c r="H49" s="206"/>
      <c r="I49" s="109" t="s">
        <v>0</v>
      </c>
      <c r="J49" s="110" t="s">
        <v>1</v>
      </c>
      <c r="K49" s="110" t="s">
        <v>2</v>
      </c>
      <c r="L49" s="110" t="s">
        <v>3</v>
      </c>
      <c r="M49" s="110" t="s">
        <v>4</v>
      </c>
      <c r="N49" s="110" t="s">
        <v>5</v>
      </c>
      <c r="O49" s="108" t="s">
        <v>6</v>
      </c>
      <c r="P49" s="206"/>
      <c r="Q49" s="109" t="s">
        <v>0</v>
      </c>
      <c r="R49" s="110" t="s">
        <v>1</v>
      </c>
      <c r="S49" s="110" t="s">
        <v>2</v>
      </c>
      <c r="T49" s="110" t="s">
        <v>3</v>
      </c>
      <c r="U49" s="110" t="s">
        <v>4</v>
      </c>
      <c r="V49" s="110" t="s">
        <v>5</v>
      </c>
      <c r="W49" s="111" t="s">
        <v>6</v>
      </c>
      <c r="X49" s="19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34"/>
      <c r="AN49" s="34"/>
      <c r="AO49" s="35"/>
      <c r="AP49" s="35"/>
      <c r="AQ49" s="36"/>
      <c r="AR49" s="32"/>
    </row>
    <row r="50" spans="1:44" s="46" customFormat="1" ht="17.25" customHeight="1">
      <c r="A50" s="43"/>
      <c r="B50" s="45"/>
      <c r="C50" s="45"/>
      <c r="D50" s="45"/>
      <c r="E50" s="45">
        <v>1</v>
      </c>
      <c r="F50" s="45">
        <v>2</v>
      </c>
      <c r="G50" s="45">
        <v>3</v>
      </c>
      <c r="H50" s="174">
        <f>B52+C52+D52+E52+F52+G52</f>
        <v>15</v>
      </c>
      <c r="I50" s="49">
        <v>1</v>
      </c>
      <c r="J50" s="45">
        <v>2</v>
      </c>
      <c r="K50" s="49">
        <v>3</v>
      </c>
      <c r="L50" s="45">
        <v>4</v>
      </c>
      <c r="M50" s="45">
        <v>5</v>
      </c>
      <c r="N50" s="45">
        <v>6</v>
      </c>
      <c r="O50" s="45">
        <v>7</v>
      </c>
      <c r="P50" s="174">
        <f>J52+K52+L52+M52+N52+O52</f>
        <v>37.5</v>
      </c>
      <c r="Q50" s="45"/>
      <c r="R50" s="45"/>
      <c r="S50" s="45">
        <v>1</v>
      </c>
      <c r="T50" s="45">
        <v>2</v>
      </c>
      <c r="U50" s="45">
        <v>3</v>
      </c>
      <c r="V50" s="45">
        <v>4</v>
      </c>
      <c r="W50" s="45">
        <v>5</v>
      </c>
      <c r="X50" s="177">
        <f>R52+S52+T52+U52+V52+W52</f>
        <v>37.5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58" t="s">
        <v>12</v>
      </c>
      <c r="AN50" s="58"/>
      <c r="AO50" s="58"/>
      <c r="AP50" s="58"/>
      <c r="AQ50" s="58"/>
      <c r="AR50" s="58"/>
    </row>
    <row r="51" spans="1:44" ht="11.25" customHeight="1">
      <c r="A51" s="24"/>
      <c r="B51" s="24"/>
      <c r="C51" s="24"/>
      <c r="D51" s="24"/>
      <c r="E51" s="24" t="s">
        <v>10</v>
      </c>
      <c r="F51" s="24" t="s">
        <v>10</v>
      </c>
      <c r="G51" s="24" t="s">
        <v>8</v>
      </c>
      <c r="H51" s="175"/>
      <c r="I51" s="24" t="s">
        <v>8</v>
      </c>
      <c r="J51" s="24" t="s">
        <v>10</v>
      </c>
      <c r="K51" s="24" t="s">
        <v>8</v>
      </c>
      <c r="L51" s="24" t="s">
        <v>10</v>
      </c>
      <c r="M51" s="24" t="s">
        <v>10</v>
      </c>
      <c r="N51" s="24" t="s">
        <v>10</v>
      </c>
      <c r="O51" s="24" t="s">
        <v>10</v>
      </c>
      <c r="P51" s="175"/>
      <c r="Q51" s="24"/>
      <c r="R51" s="24"/>
      <c r="S51" s="24" t="s">
        <v>10</v>
      </c>
      <c r="T51" s="24" t="s">
        <v>10</v>
      </c>
      <c r="U51" s="24" t="s">
        <v>10</v>
      </c>
      <c r="V51" s="24" t="s">
        <v>10</v>
      </c>
      <c r="W51" s="24" t="s">
        <v>10</v>
      </c>
      <c r="X51" s="178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34"/>
      <c r="AN51" s="34"/>
      <c r="AO51" s="35"/>
      <c r="AP51" s="35"/>
      <c r="AQ51" s="36"/>
      <c r="AR51" s="32"/>
    </row>
    <row r="52" spans="1:44" ht="11.25" customHeight="1">
      <c r="A52" s="21">
        <f>IF(A51="出",$G$3,0)</f>
        <v>0</v>
      </c>
      <c r="B52" s="21">
        <f t="shared" ref="B52:G52" si="38">IF(B51="出",$G$3,0)</f>
        <v>0</v>
      </c>
      <c r="C52" s="21">
        <f t="shared" si="38"/>
        <v>0</v>
      </c>
      <c r="D52" s="21">
        <f t="shared" si="38"/>
        <v>0</v>
      </c>
      <c r="E52" s="21">
        <f t="shared" si="38"/>
        <v>7.5</v>
      </c>
      <c r="F52" s="21">
        <f t="shared" si="38"/>
        <v>7.5</v>
      </c>
      <c r="G52" s="21">
        <f t="shared" si="38"/>
        <v>0</v>
      </c>
      <c r="H52" s="176"/>
      <c r="I52" s="21">
        <f>IF(I51="出",$G$3,0)</f>
        <v>0</v>
      </c>
      <c r="J52" s="21">
        <f t="shared" ref="J52:O52" si="39">IF(J51="出",$G$3,0)</f>
        <v>7.5</v>
      </c>
      <c r="K52" s="21">
        <f t="shared" si="39"/>
        <v>0</v>
      </c>
      <c r="L52" s="21">
        <f t="shared" si="39"/>
        <v>7.5</v>
      </c>
      <c r="M52" s="21">
        <f t="shared" si="39"/>
        <v>7.5</v>
      </c>
      <c r="N52" s="21">
        <f t="shared" si="39"/>
        <v>7.5</v>
      </c>
      <c r="O52" s="21">
        <f t="shared" si="39"/>
        <v>7.5</v>
      </c>
      <c r="P52" s="176"/>
      <c r="Q52" s="21">
        <f>IF(Q51="出",$G$3,0)</f>
        <v>0</v>
      </c>
      <c r="R52" s="21">
        <f t="shared" ref="R52:W52" si="40">IF(R51="出",$G$3,0)</f>
        <v>0</v>
      </c>
      <c r="S52" s="21">
        <f t="shared" si="40"/>
        <v>7.5</v>
      </c>
      <c r="T52" s="21">
        <f t="shared" si="40"/>
        <v>7.5</v>
      </c>
      <c r="U52" s="21">
        <f t="shared" si="40"/>
        <v>7.5</v>
      </c>
      <c r="V52" s="21">
        <f t="shared" si="40"/>
        <v>7.5</v>
      </c>
      <c r="W52" s="21">
        <f t="shared" si="40"/>
        <v>7.5</v>
      </c>
      <c r="X52" s="179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33"/>
      <c r="AN52" s="33"/>
      <c r="AO52" s="33"/>
      <c r="AP52" s="33"/>
      <c r="AQ52" s="33"/>
      <c r="AR52" s="33"/>
    </row>
    <row r="53" spans="1:44" s="46" customFormat="1" ht="17.25" customHeight="1">
      <c r="A53" s="49">
        <v>4</v>
      </c>
      <c r="B53" s="45">
        <v>5</v>
      </c>
      <c r="C53" s="45">
        <v>6</v>
      </c>
      <c r="D53" s="45">
        <v>7</v>
      </c>
      <c r="E53" s="45">
        <v>8</v>
      </c>
      <c r="F53" s="45">
        <v>9</v>
      </c>
      <c r="G53" s="45">
        <v>10</v>
      </c>
      <c r="H53" s="174">
        <f>B55+C55+D55+E55+F55+G55</f>
        <v>42.5</v>
      </c>
      <c r="I53" s="49">
        <v>8</v>
      </c>
      <c r="J53" s="45">
        <v>9</v>
      </c>
      <c r="K53" s="45">
        <v>10</v>
      </c>
      <c r="L53" s="45">
        <v>11</v>
      </c>
      <c r="M53" s="45">
        <v>12</v>
      </c>
      <c r="N53" s="45">
        <v>13</v>
      </c>
      <c r="O53" s="45">
        <v>14</v>
      </c>
      <c r="P53" s="174">
        <f>J55+K55+L55+M55+N55+O55</f>
        <v>45</v>
      </c>
      <c r="Q53" s="49">
        <v>6</v>
      </c>
      <c r="R53" s="45">
        <v>7</v>
      </c>
      <c r="S53" s="45">
        <v>8</v>
      </c>
      <c r="T53" s="45">
        <v>9</v>
      </c>
      <c r="U53" s="45">
        <v>10</v>
      </c>
      <c r="V53" s="45">
        <v>11</v>
      </c>
      <c r="W53" s="45">
        <v>12</v>
      </c>
      <c r="X53" s="177">
        <f>R55+S55+T55+U55+V55+W55</f>
        <v>45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59"/>
      <c r="AN53" s="59"/>
      <c r="AO53" s="60"/>
      <c r="AP53" s="60"/>
      <c r="AQ53" s="36"/>
      <c r="AR53" s="61"/>
    </row>
    <row r="54" spans="1:44" ht="11.25" customHeight="1">
      <c r="A54" s="24" t="s">
        <v>8</v>
      </c>
      <c r="B54" s="24" t="s">
        <v>10</v>
      </c>
      <c r="C54" s="24" t="s">
        <v>10</v>
      </c>
      <c r="D54" s="24" t="s">
        <v>10</v>
      </c>
      <c r="E54" s="24" t="s">
        <v>10</v>
      </c>
      <c r="F54" s="24" t="s">
        <v>10</v>
      </c>
      <c r="G54" s="24" t="s">
        <v>10</v>
      </c>
      <c r="H54" s="175"/>
      <c r="I54" s="24" t="s">
        <v>8</v>
      </c>
      <c r="J54" s="24" t="s">
        <v>10</v>
      </c>
      <c r="K54" s="24" t="s">
        <v>10</v>
      </c>
      <c r="L54" s="24" t="s">
        <v>10</v>
      </c>
      <c r="M54" s="24" t="s">
        <v>10</v>
      </c>
      <c r="N54" s="24" t="s">
        <v>10</v>
      </c>
      <c r="O54" s="24" t="s">
        <v>10</v>
      </c>
      <c r="P54" s="175"/>
      <c r="Q54" s="24" t="s">
        <v>8</v>
      </c>
      <c r="R54" s="24" t="s">
        <v>10</v>
      </c>
      <c r="S54" s="24" t="s">
        <v>10</v>
      </c>
      <c r="T54" s="24" t="s">
        <v>10</v>
      </c>
      <c r="U54" s="24" t="s">
        <v>10</v>
      </c>
      <c r="V54" s="24" t="s">
        <v>10</v>
      </c>
      <c r="W54" s="24" t="s">
        <v>10</v>
      </c>
      <c r="X54" s="178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32"/>
      <c r="AN54" s="32"/>
      <c r="AO54" s="32"/>
      <c r="AP54" s="32"/>
      <c r="AQ54" s="32"/>
      <c r="AR54" s="32"/>
    </row>
    <row r="55" spans="1:44" ht="11.25" customHeight="1">
      <c r="A55" s="21">
        <f>IF(A54="出",$G$3,0)</f>
        <v>0</v>
      </c>
      <c r="B55" s="21">
        <f t="shared" ref="B55:F55" si="41">IF(B54="出",$G$3,0)</f>
        <v>7.5</v>
      </c>
      <c r="C55" s="21">
        <f t="shared" si="41"/>
        <v>7.5</v>
      </c>
      <c r="D55" s="21">
        <f t="shared" si="41"/>
        <v>7.5</v>
      </c>
      <c r="E55" s="21">
        <f t="shared" si="41"/>
        <v>7.5</v>
      </c>
      <c r="F55" s="21">
        <f t="shared" si="41"/>
        <v>7.5</v>
      </c>
      <c r="G55" s="21">
        <v>5</v>
      </c>
      <c r="H55" s="176"/>
      <c r="I55" s="21">
        <f>IF(I54="出",$G$3,0)</f>
        <v>0</v>
      </c>
      <c r="J55" s="21">
        <f t="shared" ref="J55:O55" si="42">IF(J54="出",$G$3,0)</f>
        <v>7.5</v>
      </c>
      <c r="K55" s="21">
        <f t="shared" si="42"/>
        <v>7.5</v>
      </c>
      <c r="L55" s="21">
        <f t="shared" si="42"/>
        <v>7.5</v>
      </c>
      <c r="M55" s="21">
        <f t="shared" si="42"/>
        <v>7.5</v>
      </c>
      <c r="N55" s="21">
        <f t="shared" si="42"/>
        <v>7.5</v>
      </c>
      <c r="O55" s="21">
        <f t="shared" si="42"/>
        <v>7.5</v>
      </c>
      <c r="P55" s="176"/>
      <c r="Q55" s="21">
        <f>IF(Q54="出",$G$3,0)</f>
        <v>0</v>
      </c>
      <c r="R55" s="21">
        <f t="shared" ref="R55:W55" si="43">IF(R54="出",$G$3,0)</f>
        <v>7.5</v>
      </c>
      <c r="S55" s="21">
        <f t="shared" si="43"/>
        <v>7.5</v>
      </c>
      <c r="T55" s="21">
        <f t="shared" si="43"/>
        <v>7.5</v>
      </c>
      <c r="U55" s="21">
        <f t="shared" si="43"/>
        <v>7.5</v>
      </c>
      <c r="V55" s="21">
        <f t="shared" si="43"/>
        <v>7.5</v>
      </c>
      <c r="W55" s="21">
        <f t="shared" si="43"/>
        <v>7.5</v>
      </c>
      <c r="X55" s="179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31"/>
      <c r="AN55" s="31"/>
      <c r="AO55" s="31"/>
      <c r="AP55" s="31"/>
      <c r="AQ55" s="31"/>
      <c r="AR55" s="31"/>
    </row>
    <row r="56" spans="1:44" s="46" customFormat="1" ht="17.25" customHeight="1">
      <c r="A56" s="49">
        <v>11</v>
      </c>
      <c r="B56" s="43">
        <v>12</v>
      </c>
      <c r="C56" s="45">
        <v>13</v>
      </c>
      <c r="D56" s="45">
        <v>14</v>
      </c>
      <c r="E56" s="45">
        <v>15</v>
      </c>
      <c r="F56" s="45">
        <v>16</v>
      </c>
      <c r="G56" s="45">
        <v>17</v>
      </c>
      <c r="H56" s="174">
        <f>B58+C58+D58+E58+F58+G58</f>
        <v>35</v>
      </c>
      <c r="I56" s="49">
        <v>15</v>
      </c>
      <c r="J56" s="45">
        <v>16</v>
      </c>
      <c r="K56" s="45">
        <v>17</v>
      </c>
      <c r="L56" s="45">
        <v>18</v>
      </c>
      <c r="M56" s="45">
        <v>19</v>
      </c>
      <c r="N56" s="45">
        <v>20</v>
      </c>
      <c r="O56" s="45">
        <v>21</v>
      </c>
      <c r="P56" s="174">
        <f>J58+K58+L58+M58+N58+O58</f>
        <v>37.5</v>
      </c>
      <c r="Q56" s="49">
        <v>13</v>
      </c>
      <c r="R56" s="45">
        <v>14</v>
      </c>
      <c r="S56" s="45">
        <v>15</v>
      </c>
      <c r="T56" s="45">
        <v>16</v>
      </c>
      <c r="U56" s="45">
        <v>17</v>
      </c>
      <c r="V56" s="45">
        <v>18</v>
      </c>
      <c r="W56" s="45">
        <v>19</v>
      </c>
      <c r="X56" s="177">
        <f>R58+S58+T58+U58+V58+W58</f>
        <v>45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</row>
    <row r="57" spans="1:44" ht="11.25" customHeight="1">
      <c r="A57" s="24" t="s">
        <v>8</v>
      </c>
      <c r="B57" s="24" t="s">
        <v>8</v>
      </c>
      <c r="C57" s="24" t="s">
        <v>10</v>
      </c>
      <c r="D57" s="24" t="s">
        <v>10</v>
      </c>
      <c r="E57" s="24" t="s">
        <v>10</v>
      </c>
      <c r="F57" s="24" t="s">
        <v>10</v>
      </c>
      <c r="G57" s="24" t="s">
        <v>10</v>
      </c>
      <c r="H57" s="175"/>
      <c r="I57" s="24" t="s">
        <v>8</v>
      </c>
      <c r="J57" s="24" t="s">
        <v>10</v>
      </c>
      <c r="K57" s="24" t="s">
        <v>10</v>
      </c>
      <c r="L57" s="24" t="s">
        <v>10</v>
      </c>
      <c r="M57" s="24" t="s">
        <v>10</v>
      </c>
      <c r="N57" s="24" t="s">
        <v>10</v>
      </c>
      <c r="O57" s="24" t="s">
        <v>8</v>
      </c>
      <c r="P57" s="175"/>
      <c r="Q57" s="24" t="s">
        <v>8</v>
      </c>
      <c r="R57" s="24" t="s">
        <v>10</v>
      </c>
      <c r="S57" s="24" t="s">
        <v>10</v>
      </c>
      <c r="T57" s="24" t="s">
        <v>10</v>
      </c>
      <c r="U57" s="24" t="s">
        <v>10</v>
      </c>
      <c r="V57" s="24" t="s">
        <v>10</v>
      </c>
      <c r="W57" s="24" t="s">
        <v>10</v>
      </c>
      <c r="X57" s="178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32"/>
      <c r="AN57" s="32"/>
      <c r="AO57" s="32"/>
      <c r="AP57" s="32"/>
      <c r="AQ57" s="32"/>
      <c r="AR57" s="32"/>
    </row>
    <row r="58" spans="1:44" ht="11.25" customHeight="1">
      <c r="A58" s="21">
        <f>IF(A57="出",$G$3,0)</f>
        <v>0</v>
      </c>
      <c r="B58" s="21">
        <f t="shared" ref="B58:F58" si="44">IF(B57="出",$G$3,0)</f>
        <v>0</v>
      </c>
      <c r="C58" s="21">
        <f t="shared" si="44"/>
        <v>7.5</v>
      </c>
      <c r="D58" s="21">
        <f t="shared" si="44"/>
        <v>7.5</v>
      </c>
      <c r="E58" s="21">
        <f t="shared" si="44"/>
        <v>7.5</v>
      </c>
      <c r="F58" s="21">
        <f t="shared" si="44"/>
        <v>7.5</v>
      </c>
      <c r="G58" s="21">
        <v>5</v>
      </c>
      <c r="H58" s="176"/>
      <c r="I58" s="21">
        <f>IF(I57="出",$G$3,0)</f>
        <v>0</v>
      </c>
      <c r="J58" s="21">
        <f t="shared" ref="J58:O58" si="45">IF(J57="出",$G$3,0)</f>
        <v>7.5</v>
      </c>
      <c r="K58" s="21">
        <f t="shared" si="45"/>
        <v>7.5</v>
      </c>
      <c r="L58" s="21">
        <f t="shared" si="45"/>
        <v>7.5</v>
      </c>
      <c r="M58" s="21">
        <f t="shared" si="45"/>
        <v>7.5</v>
      </c>
      <c r="N58" s="21">
        <f t="shared" si="45"/>
        <v>7.5</v>
      </c>
      <c r="O58" s="21">
        <f t="shared" si="45"/>
        <v>0</v>
      </c>
      <c r="P58" s="176"/>
      <c r="Q58" s="21">
        <f>IF(Q57="出",$G$3,0)</f>
        <v>0</v>
      </c>
      <c r="R58" s="21">
        <f t="shared" ref="R58:W58" si="46">IF(R57="出",$G$3,0)</f>
        <v>7.5</v>
      </c>
      <c r="S58" s="21">
        <f t="shared" si="46"/>
        <v>7.5</v>
      </c>
      <c r="T58" s="21">
        <f t="shared" si="46"/>
        <v>7.5</v>
      </c>
      <c r="U58" s="21">
        <f t="shared" si="46"/>
        <v>7.5</v>
      </c>
      <c r="V58" s="21">
        <f t="shared" si="46"/>
        <v>7.5</v>
      </c>
      <c r="W58" s="21">
        <f t="shared" si="46"/>
        <v>7.5</v>
      </c>
      <c r="X58" s="179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32"/>
      <c r="AN58" s="32"/>
      <c r="AO58" s="32"/>
      <c r="AP58" s="32"/>
      <c r="AQ58" s="32"/>
      <c r="AR58" s="32"/>
    </row>
    <row r="59" spans="1:44" s="46" customFormat="1" ht="17.25" customHeight="1">
      <c r="A59" s="49">
        <v>18</v>
      </c>
      <c r="B59" s="45">
        <v>19</v>
      </c>
      <c r="C59" s="45">
        <v>20</v>
      </c>
      <c r="D59" s="45">
        <v>21</v>
      </c>
      <c r="E59" s="45">
        <v>22</v>
      </c>
      <c r="F59" s="45">
        <v>23</v>
      </c>
      <c r="G59" s="45">
        <v>24</v>
      </c>
      <c r="H59" s="174">
        <f>B61+C61+D61+E61+F61+G61</f>
        <v>37.5</v>
      </c>
      <c r="I59" s="49">
        <v>22</v>
      </c>
      <c r="J59" s="49">
        <v>23</v>
      </c>
      <c r="K59" s="45">
        <v>24</v>
      </c>
      <c r="L59" s="45">
        <v>25</v>
      </c>
      <c r="M59" s="45">
        <v>26</v>
      </c>
      <c r="N59" s="45">
        <v>27</v>
      </c>
      <c r="O59" s="45">
        <v>28</v>
      </c>
      <c r="P59" s="174">
        <f>J61+K61+L61+M61+N61+O61</f>
        <v>37.5</v>
      </c>
      <c r="Q59" s="49">
        <v>20</v>
      </c>
      <c r="R59" s="45">
        <v>21</v>
      </c>
      <c r="S59" s="45">
        <v>22</v>
      </c>
      <c r="T59" s="49">
        <v>23</v>
      </c>
      <c r="U59" s="45">
        <v>24</v>
      </c>
      <c r="V59" s="45">
        <v>25</v>
      </c>
      <c r="W59" s="45">
        <v>26</v>
      </c>
      <c r="X59" s="177">
        <f>R61+S61+T61+U61+V61+W61</f>
        <v>37.5</v>
      </c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</row>
    <row r="60" spans="1:44" ht="11.25" customHeight="1">
      <c r="A60" s="24" t="s">
        <v>8</v>
      </c>
      <c r="B60" s="24" t="s">
        <v>10</v>
      </c>
      <c r="C60" s="24" t="s">
        <v>10</v>
      </c>
      <c r="D60" s="24" t="s">
        <v>10</v>
      </c>
      <c r="E60" s="24" t="s">
        <v>10</v>
      </c>
      <c r="F60" s="24" t="s">
        <v>10</v>
      </c>
      <c r="G60" s="24" t="s">
        <v>8</v>
      </c>
      <c r="H60" s="175"/>
      <c r="I60" s="24" t="s">
        <v>8</v>
      </c>
      <c r="J60" s="24" t="s">
        <v>8</v>
      </c>
      <c r="K60" s="24" t="s">
        <v>10</v>
      </c>
      <c r="L60" s="24" t="s">
        <v>10</v>
      </c>
      <c r="M60" s="24" t="s">
        <v>10</v>
      </c>
      <c r="N60" s="24" t="s">
        <v>10</v>
      </c>
      <c r="O60" s="24" t="s">
        <v>10</v>
      </c>
      <c r="P60" s="175"/>
      <c r="Q60" s="24" t="s">
        <v>8</v>
      </c>
      <c r="R60" s="24" t="s">
        <v>10</v>
      </c>
      <c r="S60" s="24" t="s">
        <v>10</v>
      </c>
      <c r="T60" s="24" t="s">
        <v>8</v>
      </c>
      <c r="U60" s="24" t="s">
        <v>10</v>
      </c>
      <c r="V60" s="24" t="s">
        <v>10</v>
      </c>
      <c r="W60" s="24" t="s">
        <v>10</v>
      </c>
      <c r="X60" s="178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44" ht="11.25" customHeight="1">
      <c r="A61" s="21">
        <f>IF(A60="出",$G$3,0)</f>
        <v>0</v>
      </c>
      <c r="B61" s="21">
        <f t="shared" ref="B61:G61" si="47">IF(B60="出",$G$3,0)</f>
        <v>7.5</v>
      </c>
      <c r="C61" s="21">
        <f t="shared" si="47"/>
        <v>7.5</v>
      </c>
      <c r="D61" s="21">
        <f t="shared" si="47"/>
        <v>7.5</v>
      </c>
      <c r="E61" s="21">
        <f t="shared" si="47"/>
        <v>7.5</v>
      </c>
      <c r="F61" s="21">
        <f t="shared" si="47"/>
        <v>7.5</v>
      </c>
      <c r="G61" s="21">
        <f t="shared" si="47"/>
        <v>0</v>
      </c>
      <c r="H61" s="176"/>
      <c r="I61" s="21">
        <f>IF(I60="出",$G$3,0)</f>
        <v>0</v>
      </c>
      <c r="J61" s="21">
        <f t="shared" ref="J61:O61" si="48">IF(J60="出",$G$3,0)</f>
        <v>0</v>
      </c>
      <c r="K61" s="21">
        <f t="shared" si="48"/>
        <v>7.5</v>
      </c>
      <c r="L61" s="21">
        <f t="shared" si="48"/>
        <v>7.5</v>
      </c>
      <c r="M61" s="21">
        <f t="shared" si="48"/>
        <v>7.5</v>
      </c>
      <c r="N61" s="21">
        <f t="shared" si="48"/>
        <v>7.5</v>
      </c>
      <c r="O61" s="21">
        <f t="shared" si="48"/>
        <v>7.5</v>
      </c>
      <c r="P61" s="176"/>
      <c r="Q61" s="21">
        <f>IF(Q60="出",$G$3,0)</f>
        <v>0</v>
      </c>
      <c r="R61" s="21">
        <f t="shared" ref="R61:W61" si="49">IF(R60="出",$G$3,0)</f>
        <v>7.5</v>
      </c>
      <c r="S61" s="21">
        <f t="shared" si="49"/>
        <v>7.5</v>
      </c>
      <c r="T61" s="21">
        <f t="shared" si="49"/>
        <v>0</v>
      </c>
      <c r="U61" s="21">
        <f t="shared" si="49"/>
        <v>7.5</v>
      </c>
      <c r="V61" s="21">
        <f t="shared" si="49"/>
        <v>7.5</v>
      </c>
      <c r="W61" s="21">
        <f t="shared" si="49"/>
        <v>7.5</v>
      </c>
      <c r="X61" s="179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203"/>
      <c r="AN61" s="203"/>
      <c r="AO61" s="204"/>
      <c r="AP61" s="204"/>
      <c r="AQ61" s="204"/>
    </row>
    <row r="62" spans="1:44" s="46" customFormat="1" ht="17.25" customHeight="1">
      <c r="A62" s="49">
        <v>25</v>
      </c>
      <c r="B62" s="45">
        <v>26</v>
      </c>
      <c r="C62" s="45">
        <v>27</v>
      </c>
      <c r="D62" s="45">
        <v>28</v>
      </c>
      <c r="E62" s="45">
        <v>29</v>
      </c>
      <c r="F62" s="45">
        <v>30</v>
      </c>
      <c r="G62" s="45">
        <v>31</v>
      </c>
      <c r="H62" s="174">
        <f>B64+C64+D64+E64+F64+G64</f>
        <v>42.5</v>
      </c>
      <c r="I62" s="49">
        <v>29</v>
      </c>
      <c r="J62" s="45">
        <v>30</v>
      </c>
      <c r="K62" s="45"/>
      <c r="L62" s="45"/>
      <c r="M62" s="45"/>
      <c r="N62" s="45"/>
      <c r="O62" s="45"/>
      <c r="P62" s="174">
        <f>J64+K64+L64+M64+N64+O64</f>
        <v>7.5</v>
      </c>
      <c r="Q62" s="49">
        <v>27</v>
      </c>
      <c r="R62" s="45">
        <v>28</v>
      </c>
      <c r="S62" s="45">
        <v>29</v>
      </c>
      <c r="T62" s="45">
        <v>30</v>
      </c>
      <c r="U62" s="45">
        <v>31</v>
      </c>
      <c r="V62" s="43"/>
      <c r="W62" s="45"/>
      <c r="X62" s="177">
        <f>R64+S64+T64+U64+V64+W64</f>
        <v>7.5</v>
      </c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51"/>
      <c r="AN62" s="52"/>
      <c r="AO62" s="52"/>
      <c r="AP62" s="52"/>
      <c r="AQ62" s="52"/>
    </row>
    <row r="63" spans="1:44" ht="11.25" customHeight="1">
      <c r="A63" s="24" t="s">
        <v>8</v>
      </c>
      <c r="B63" s="24" t="s">
        <v>10</v>
      </c>
      <c r="C63" s="24" t="s">
        <v>10</v>
      </c>
      <c r="D63" s="24" t="s">
        <v>10</v>
      </c>
      <c r="E63" s="24" t="s">
        <v>10</v>
      </c>
      <c r="F63" s="24" t="s">
        <v>10</v>
      </c>
      <c r="G63" s="24" t="s">
        <v>10</v>
      </c>
      <c r="H63" s="175"/>
      <c r="I63" s="24" t="s">
        <v>8</v>
      </c>
      <c r="J63" s="24" t="s">
        <v>10</v>
      </c>
      <c r="K63" s="24"/>
      <c r="L63" s="24"/>
      <c r="M63" s="24"/>
      <c r="N63" s="24"/>
      <c r="O63" s="24"/>
      <c r="P63" s="175"/>
      <c r="Q63" s="24" t="s">
        <v>8</v>
      </c>
      <c r="R63" s="24" t="s">
        <v>10</v>
      </c>
      <c r="S63" s="24" t="s">
        <v>8</v>
      </c>
      <c r="T63" s="24" t="s">
        <v>8</v>
      </c>
      <c r="U63" s="24" t="s">
        <v>8</v>
      </c>
      <c r="V63" s="24"/>
      <c r="W63" s="24"/>
      <c r="X63" s="178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44" ht="11.25" customHeight="1">
      <c r="A64" s="21">
        <f>IF(A63="出",$G$3,0)</f>
        <v>0</v>
      </c>
      <c r="B64" s="21">
        <f t="shared" ref="B64:F64" si="50">IF(B63="出",$G$3,0)</f>
        <v>7.5</v>
      </c>
      <c r="C64" s="21">
        <f t="shared" si="50"/>
        <v>7.5</v>
      </c>
      <c r="D64" s="21">
        <f t="shared" si="50"/>
        <v>7.5</v>
      </c>
      <c r="E64" s="21">
        <f t="shared" si="50"/>
        <v>7.5</v>
      </c>
      <c r="F64" s="21">
        <f t="shared" si="50"/>
        <v>7.5</v>
      </c>
      <c r="G64" s="21">
        <v>5</v>
      </c>
      <c r="H64" s="176"/>
      <c r="I64" s="21">
        <f>IF(I63="出",$G$3,0)</f>
        <v>0</v>
      </c>
      <c r="J64" s="21">
        <f t="shared" ref="J64:O64" si="51">IF(J63="出",$G$3,0)</f>
        <v>7.5</v>
      </c>
      <c r="K64" s="21">
        <f t="shared" si="51"/>
        <v>0</v>
      </c>
      <c r="L64" s="21">
        <f t="shared" si="51"/>
        <v>0</v>
      </c>
      <c r="M64" s="21">
        <f t="shared" si="51"/>
        <v>0</v>
      </c>
      <c r="N64" s="21">
        <f t="shared" si="51"/>
        <v>0</v>
      </c>
      <c r="O64" s="21">
        <f t="shared" si="51"/>
        <v>0</v>
      </c>
      <c r="P64" s="176"/>
      <c r="Q64" s="21">
        <f>IF(Q63="出",$G$3,0)</f>
        <v>0</v>
      </c>
      <c r="R64" s="21">
        <f t="shared" ref="R64:W64" si="52">IF(R63="出",$G$3,0)</f>
        <v>7.5</v>
      </c>
      <c r="S64" s="21">
        <f t="shared" si="52"/>
        <v>0</v>
      </c>
      <c r="T64" s="21">
        <f t="shared" si="52"/>
        <v>0</v>
      </c>
      <c r="U64" s="21">
        <f t="shared" si="52"/>
        <v>0</v>
      </c>
      <c r="V64" s="21">
        <f t="shared" si="52"/>
        <v>0</v>
      </c>
      <c r="W64" s="21">
        <f t="shared" si="52"/>
        <v>0</v>
      </c>
      <c r="X64" s="179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203"/>
      <c r="AN64" s="203"/>
      <c r="AO64" s="204"/>
      <c r="AP64" s="204"/>
      <c r="AQ64" s="204"/>
    </row>
    <row r="65" spans="1:43" s="46" customFormat="1" ht="17.25" customHeight="1">
      <c r="A65" s="43"/>
      <c r="B65" s="45"/>
      <c r="C65" s="45"/>
      <c r="D65" s="43"/>
      <c r="E65" s="45"/>
      <c r="F65" s="43"/>
      <c r="G65" s="45"/>
      <c r="H65" s="174">
        <f>B67+C67+D67+E67+F67+G67</f>
        <v>0</v>
      </c>
      <c r="I65" s="49"/>
      <c r="J65" s="45"/>
      <c r="K65" s="45"/>
      <c r="L65" s="43"/>
      <c r="M65" s="45"/>
      <c r="N65" s="43"/>
      <c r="O65" s="45"/>
      <c r="P65" s="174">
        <f>J67+K67+L67+M67+N67+O67</f>
        <v>0</v>
      </c>
      <c r="Q65" s="45"/>
      <c r="R65" s="45"/>
      <c r="S65" s="45"/>
      <c r="T65" s="43"/>
      <c r="U65" s="45"/>
      <c r="V65" s="43"/>
      <c r="W65" s="45"/>
      <c r="X65" s="177">
        <f>R67+S67+T67+U67+V67+W67</f>
        <v>0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201"/>
      <c r="AN65" s="201"/>
      <c r="AO65" s="202"/>
      <c r="AP65" s="202"/>
      <c r="AQ65" s="202"/>
    </row>
    <row r="66" spans="1:43" ht="11.25" customHeight="1">
      <c r="A66" s="24"/>
      <c r="B66" s="24"/>
      <c r="C66" s="24"/>
      <c r="D66" s="24"/>
      <c r="E66" s="24"/>
      <c r="F66" s="24"/>
      <c r="G66" s="24"/>
      <c r="H66" s="175"/>
      <c r="I66" s="24"/>
      <c r="J66" s="24"/>
      <c r="K66" s="24"/>
      <c r="L66" s="24"/>
      <c r="M66" s="24"/>
      <c r="N66" s="24"/>
      <c r="O66" s="24"/>
      <c r="P66" s="175"/>
      <c r="Q66" s="24"/>
      <c r="R66" s="24"/>
      <c r="S66" s="24"/>
      <c r="T66" s="24"/>
      <c r="U66" s="24"/>
      <c r="V66" s="24"/>
      <c r="W66" s="24"/>
      <c r="X66" s="178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43" ht="11.25" customHeight="1" thickBot="1">
      <c r="A67" s="21">
        <f>IF(A66="出",$G$3,0)</f>
        <v>0</v>
      </c>
      <c r="B67" s="21">
        <f t="shared" ref="B67:G67" si="53">IF(B66="出",$G$3,0)</f>
        <v>0</v>
      </c>
      <c r="C67" s="21">
        <f t="shared" si="53"/>
        <v>0</v>
      </c>
      <c r="D67" s="21">
        <f t="shared" si="53"/>
        <v>0</v>
      </c>
      <c r="E67" s="21">
        <f t="shared" si="53"/>
        <v>0</v>
      </c>
      <c r="F67" s="21">
        <f t="shared" si="53"/>
        <v>0</v>
      </c>
      <c r="G67" s="21">
        <f t="shared" si="53"/>
        <v>0</v>
      </c>
      <c r="H67" s="199"/>
      <c r="I67" s="21">
        <f>IF(I66="出",$G$3,0)</f>
        <v>0</v>
      </c>
      <c r="J67" s="21">
        <f t="shared" ref="J67:O67" si="54">IF(J66="出",$G$3,0)</f>
        <v>0</v>
      </c>
      <c r="K67" s="21">
        <f t="shared" si="54"/>
        <v>0</v>
      </c>
      <c r="L67" s="21">
        <f t="shared" si="54"/>
        <v>0</v>
      </c>
      <c r="M67" s="21">
        <f t="shared" si="54"/>
        <v>0</v>
      </c>
      <c r="N67" s="21">
        <f t="shared" si="54"/>
        <v>0</v>
      </c>
      <c r="O67" s="21">
        <f t="shared" si="54"/>
        <v>0</v>
      </c>
      <c r="P67" s="199"/>
      <c r="Q67" s="21">
        <f>IF(Q66="出",$G$3,0)</f>
        <v>0</v>
      </c>
      <c r="R67" s="21">
        <f t="shared" ref="R67:W67" si="55">IF(R66="出",$G$3,0)</f>
        <v>0</v>
      </c>
      <c r="S67" s="21">
        <f t="shared" si="55"/>
        <v>0</v>
      </c>
      <c r="T67" s="21">
        <f t="shared" si="55"/>
        <v>0</v>
      </c>
      <c r="U67" s="21">
        <f t="shared" si="55"/>
        <v>0</v>
      </c>
      <c r="V67" s="21">
        <f t="shared" si="55"/>
        <v>0</v>
      </c>
      <c r="W67" s="21">
        <f t="shared" si="55"/>
        <v>0</v>
      </c>
      <c r="X67" s="20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152"/>
      <c r="AN67" s="152"/>
      <c r="AO67" s="153"/>
      <c r="AP67" s="153"/>
      <c r="AQ67" s="153"/>
    </row>
    <row r="68" spans="1:43" ht="13.5" customHeight="1">
      <c r="A68" s="156" t="s">
        <v>42</v>
      </c>
      <c r="B68" s="157"/>
      <c r="C68" s="157"/>
      <c r="D68" s="157"/>
      <c r="E68" s="157"/>
      <c r="F68" s="157"/>
      <c r="G68" s="157"/>
      <c r="H68" s="112">
        <f>H50+H53+H56+H59+H62+H65</f>
        <v>172.5</v>
      </c>
      <c r="I68" s="157" t="s">
        <v>42</v>
      </c>
      <c r="J68" s="157"/>
      <c r="K68" s="157"/>
      <c r="L68" s="157"/>
      <c r="M68" s="157"/>
      <c r="N68" s="157"/>
      <c r="O68" s="157"/>
      <c r="P68" s="112">
        <f>P50+P53+P56+P59+P62+P65</f>
        <v>165</v>
      </c>
      <c r="Q68" s="157" t="s">
        <v>42</v>
      </c>
      <c r="R68" s="157"/>
      <c r="S68" s="157"/>
      <c r="T68" s="157"/>
      <c r="U68" s="157"/>
      <c r="V68" s="157"/>
      <c r="W68" s="157"/>
      <c r="X68" s="72">
        <f>X50+X53+X56+X59+X62+X65</f>
        <v>172.5</v>
      </c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152"/>
      <c r="AN68" s="152"/>
      <c r="AO68" s="153"/>
      <c r="AP68" s="153"/>
      <c r="AQ68" s="153"/>
    </row>
    <row r="69" spans="1:43" ht="21" customHeight="1">
      <c r="A69" s="159"/>
      <c r="B69" s="160"/>
      <c r="C69" s="160"/>
      <c r="D69" s="160"/>
      <c r="E69" s="160"/>
      <c r="F69" s="160"/>
      <c r="G69" s="161"/>
      <c r="H69" s="103" t="str">
        <f>IF(H68-AC27&lt;=0,"OK","超過")</f>
        <v>OK</v>
      </c>
      <c r="I69" s="159"/>
      <c r="J69" s="160"/>
      <c r="K69" s="160"/>
      <c r="L69" s="160"/>
      <c r="M69" s="160"/>
      <c r="N69" s="160"/>
      <c r="O69" s="161"/>
      <c r="P69" s="103" t="str">
        <f>IF(P68-AC28&lt;=0,"OK","超過")</f>
        <v>OK</v>
      </c>
      <c r="Q69" s="159"/>
      <c r="R69" s="160"/>
      <c r="S69" s="160"/>
      <c r="T69" s="160"/>
      <c r="U69" s="160"/>
      <c r="V69" s="160"/>
      <c r="W69" s="161"/>
      <c r="X69" s="75" t="str">
        <f>IF(X68-AC29&lt;=0,"OK","超過")</f>
        <v>OK</v>
      </c>
      <c r="Z69" s="20"/>
      <c r="AA69" s="20"/>
      <c r="AB69" s="28"/>
      <c r="AC69" s="28"/>
      <c r="AD69" s="28"/>
      <c r="AE69" s="38"/>
      <c r="AF69" s="38"/>
      <c r="AG69" s="38"/>
      <c r="AH69" s="154"/>
      <c r="AI69" s="154"/>
      <c r="AJ69" s="154"/>
      <c r="AK69" s="154"/>
      <c r="AL69" s="17"/>
      <c r="AM69" s="152"/>
      <c r="AN69" s="152"/>
      <c r="AO69" s="153"/>
      <c r="AP69" s="153"/>
      <c r="AQ69" s="153"/>
    </row>
    <row r="70" spans="1:43" ht="13.5" customHeight="1">
      <c r="A70" s="104">
        <v>1</v>
      </c>
      <c r="B70" s="172" t="s">
        <v>13</v>
      </c>
      <c r="C70" s="172"/>
      <c r="D70" s="172" t="s">
        <v>39</v>
      </c>
      <c r="E70" s="172"/>
      <c r="F70" s="172"/>
      <c r="G70" s="173"/>
      <c r="H70" s="205" t="s">
        <v>45</v>
      </c>
      <c r="I70" s="104">
        <v>2</v>
      </c>
      <c r="J70" s="172" t="s">
        <v>13</v>
      </c>
      <c r="K70" s="172"/>
      <c r="L70" s="172" t="s">
        <v>40</v>
      </c>
      <c r="M70" s="172"/>
      <c r="N70" s="172"/>
      <c r="O70" s="173"/>
      <c r="P70" s="205" t="s">
        <v>45</v>
      </c>
      <c r="Q70" s="104">
        <v>3</v>
      </c>
      <c r="R70" s="172" t="s">
        <v>13</v>
      </c>
      <c r="S70" s="172"/>
      <c r="T70" s="172" t="s">
        <v>41</v>
      </c>
      <c r="U70" s="172"/>
      <c r="V70" s="172"/>
      <c r="W70" s="173"/>
      <c r="X70" s="196" t="s">
        <v>45</v>
      </c>
      <c r="AH70" s="6"/>
      <c r="AI70" s="6"/>
      <c r="AJ70" s="6"/>
      <c r="AK70" s="6"/>
      <c r="AL70" s="14"/>
    </row>
    <row r="71" spans="1:43">
      <c r="A71" s="105" t="s">
        <v>0</v>
      </c>
      <c r="B71" s="106" t="s">
        <v>1</v>
      </c>
      <c r="C71" s="106" t="s">
        <v>2</v>
      </c>
      <c r="D71" s="107" t="s">
        <v>3</v>
      </c>
      <c r="E71" s="106" t="s">
        <v>4</v>
      </c>
      <c r="F71" s="108" t="s">
        <v>5</v>
      </c>
      <c r="G71" s="107" t="s">
        <v>6</v>
      </c>
      <c r="H71" s="206"/>
      <c r="I71" s="109" t="s">
        <v>0</v>
      </c>
      <c r="J71" s="110" t="s">
        <v>1</v>
      </c>
      <c r="K71" s="110" t="s">
        <v>2</v>
      </c>
      <c r="L71" s="110" t="s">
        <v>3</v>
      </c>
      <c r="M71" s="110" t="s">
        <v>4</v>
      </c>
      <c r="N71" s="110" t="s">
        <v>5</v>
      </c>
      <c r="O71" s="108" t="s">
        <v>6</v>
      </c>
      <c r="P71" s="206"/>
      <c r="Q71" s="109" t="s">
        <v>0</v>
      </c>
      <c r="R71" s="110" t="s">
        <v>1</v>
      </c>
      <c r="S71" s="110" t="s">
        <v>2</v>
      </c>
      <c r="T71" s="110" t="s">
        <v>3</v>
      </c>
      <c r="U71" s="110" t="s">
        <v>4</v>
      </c>
      <c r="V71" s="110" t="s">
        <v>5</v>
      </c>
      <c r="W71" s="111" t="s">
        <v>6</v>
      </c>
      <c r="X71" s="197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19"/>
    </row>
    <row r="72" spans="1:43" s="46" customFormat="1" ht="17.25" customHeight="1">
      <c r="A72" s="43"/>
      <c r="B72" s="45"/>
      <c r="C72" s="45"/>
      <c r="D72" s="45"/>
      <c r="E72" s="45"/>
      <c r="F72" s="49">
        <v>1</v>
      </c>
      <c r="G72" s="45">
        <v>2</v>
      </c>
      <c r="H72" s="174">
        <f>B74+C74+D74+E74+F74+G74</f>
        <v>0</v>
      </c>
      <c r="I72" s="49"/>
      <c r="J72" s="45">
        <v>1</v>
      </c>
      <c r="K72" s="45">
        <v>2</v>
      </c>
      <c r="L72" s="45">
        <v>3</v>
      </c>
      <c r="M72" s="45">
        <v>4</v>
      </c>
      <c r="N72" s="45">
        <v>5</v>
      </c>
      <c r="O72" s="45">
        <v>6</v>
      </c>
      <c r="P72" s="174">
        <f>J74+K74+L74+M74+N74+O74</f>
        <v>37.5</v>
      </c>
      <c r="Q72" s="45"/>
      <c r="R72" s="45"/>
      <c r="S72" s="45">
        <v>1</v>
      </c>
      <c r="T72" s="45">
        <v>2</v>
      </c>
      <c r="U72" s="45">
        <v>3</v>
      </c>
      <c r="V72" s="45">
        <v>4</v>
      </c>
      <c r="W72" s="45">
        <v>5</v>
      </c>
      <c r="X72" s="177">
        <f>R74+S74+T74+U74+V74+W74</f>
        <v>30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47"/>
    </row>
    <row r="73" spans="1:43" ht="11.25" customHeight="1">
      <c r="A73" s="24"/>
      <c r="B73" s="24"/>
      <c r="C73" s="24"/>
      <c r="D73" s="24"/>
      <c r="E73" s="24"/>
      <c r="F73" s="24" t="s">
        <v>8</v>
      </c>
      <c r="G73" s="24" t="s">
        <v>8</v>
      </c>
      <c r="H73" s="175"/>
      <c r="I73" s="24"/>
      <c r="J73" s="24" t="s">
        <v>10</v>
      </c>
      <c r="K73" s="24" t="s">
        <v>10</v>
      </c>
      <c r="L73" s="24" t="s">
        <v>10</v>
      </c>
      <c r="M73" s="24" t="s">
        <v>10</v>
      </c>
      <c r="N73" s="24" t="s">
        <v>10</v>
      </c>
      <c r="O73" s="24" t="s">
        <v>8</v>
      </c>
      <c r="P73" s="175"/>
      <c r="Q73" s="24"/>
      <c r="R73" s="24"/>
      <c r="S73" s="24" t="s">
        <v>10</v>
      </c>
      <c r="T73" s="24" t="s">
        <v>10</v>
      </c>
      <c r="U73" s="24" t="s">
        <v>10</v>
      </c>
      <c r="V73" s="24" t="s">
        <v>10</v>
      </c>
      <c r="W73" s="24" t="s">
        <v>8</v>
      </c>
      <c r="X73" s="178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</row>
    <row r="74" spans="1:43" ht="11.25" customHeight="1">
      <c r="A74" s="21">
        <f>IF(A73="出",$G$3,0)</f>
        <v>0</v>
      </c>
      <c r="B74" s="21">
        <f t="shared" ref="B74:G74" si="56">IF(B73="出",$G$3,0)</f>
        <v>0</v>
      </c>
      <c r="C74" s="21">
        <f t="shared" si="56"/>
        <v>0</v>
      </c>
      <c r="D74" s="21">
        <f t="shared" si="56"/>
        <v>0</v>
      </c>
      <c r="E74" s="21">
        <f t="shared" si="56"/>
        <v>0</v>
      </c>
      <c r="F74" s="21">
        <f t="shared" si="56"/>
        <v>0</v>
      </c>
      <c r="G74" s="21">
        <f t="shared" si="56"/>
        <v>0</v>
      </c>
      <c r="H74" s="176"/>
      <c r="I74" s="21">
        <f>IF(I73="出",$G$3,0)</f>
        <v>0</v>
      </c>
      <c r="J74" s="21">
        <f t="shared" ref="J74:O74" si="57">IF(J73="出",$G$3,0)</f>
        <v>7.5</v>
      </c>
      <c r="K74" s="21">
        <f t="shared" si="57"/>
        <v>7.5</v>
      </c>
      <c r="L74" s="21">
        <f t="shared" si="57"/>
        <v>7.5</v>
      </c>
      <c r="M74" s="21">
        <f t="shared" si="57"/>
        <v>7.5</v>
      </c>
      <c r="N74" s="21">
        <f t="shared" si="57"/>
        <v>7.5</v>
      </c>
      <c r="O74" s="21">
        <f t="shared" si="57"/>
        <v>0</v>
      </c>
      <c r="P74" s="176"/>
      <c r="Q74" s="21">
        <f>IF(Q73="出",$G$3,0)</f>
        <v>0</v>
      </c>
      <c r="R74" s="21">
        <f t="shared" ref="R74:W74" si="58">IF(R73="出",$G$3,0)</f>
        <v>0</v>
      </c>
      <c r="S74" s="21">
        <f t="shared" si="58"/>
        <v>7.5</v>
      </c>
      <c r="T74" s="21">
        <f t="shared" si="58"/>
        <v>7.5</v>
      </c>
      <c r="U74" s="21">
        <f t="shared" si="58"/>
        <v>7.5</v>
      </c>
      <c r="V74" s="21">
        <f t="shared" si="58"/>
        <v>7.5</v>
      </c>
      <c r="W74" s="21">
        <f t="shared" si="58"/>
        <v>0</v>
      </c>
      <c r="X74" s="179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</row>
    <row r="75" spans="1:43" s="46" customFormat="1" ht="17.25" customHeight="1">
      <c r="A75" s="49">
        <v>3</v>
      </c>
      <c r="B75" s="45">
        <v>4</v>
      </c>
      <c r="C75" s="45">
        <v>5</v>
      </c>
      <c r="D75" s="45">
        <v>6</v>
      </c>
      <c r="E75" s="45">
        <v>7</v>
      </c>
      <c r="F75" s="45">
        <v>8</v>
      </c>
      <c r="G75" s="45">
        <v>9</v>
      </c>
      <c r="H75" s="174">
        <f>B77+C77+D77+E77+F77+G77</f>
        <v>45</v>
      </c>
      <c r="I75" s="49">
        <v>7</v>
      </c>
      <c r="J75" s="45">
        <v>8</v>
      </c>
      <c r="K75" s="45">
        <v>9</v>
      </c>
      <c r="L75" s="45">
        <v>10</v>
      </c>
      <c r="M75" s="49">
        <v>11</v>
      </c>
      <c r="N75" s="45">
        <v>12</v>
      </c>
      <c r="O75" s="45">
        <v>13</v>
      </c>
      <c r="P75" s="174">
        <f>J77+K77+L77+M77+N77+O77</f>
        <v>37.5</v>
      </c>
      <c r="Q75" s="49">
        <v>6</v>
      </c>
      <c r="R75" s="45">
        <v>7</v>
      </c>
      <c r="S75" s="45">
        <v>8</v>
      </c>
      <c r="T75" s="45">
        <v>9</v>
      </c>
      <c r="U75" s="45">
        <v>10</v>
      </c>
      <c r="V75" s="45">
        <v>11</v>
      </c>
      <c r="W75" s="45">
        <v>12</v>
      </c>
      <c r="X75" s="177">
        <f>R77+S77+T77+U77+V77+W77</f>
        <v>42.5</v>
      </c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</row>
    <row r="76" spans="1:43" ht="11.25" customHeight="1">
      <c r="A76" s="24" t="s">
        <v>8</v>
      </c>
      <c r="B76" s="24" t="s">
        <v>10</v>
      </c>
      <c r="C76" s="24" t="s">
        <v>10</v>
      </c>
      <c r="D76" s="24" t="s">
        <v>10</v>
      </c>
      <c r="E76" s="24" t="s">
        <v>10</v>
      </c>
      <c r="F76" s="24" t="s">
        <v>10</v>
      </c>
      <c r="G76" s="24" t="s">
        <v>10</v>
      </c>
      <c r="H76" s="175"/>
      <c r="I76" s="24" t="s">
        <v>8</v>
      </c>
      <c r="J76" s="24" t="s">
        <v>10</v>
      </c>
      <c r="K76" s="24" t="s">
        <v>10</v>
      </c>
      <c r="L76" s="24" t="s">
        <v>10</v>
      </c>
      <c r="M76" s="24" t="s">
        <v>8</v>
      </c>
      <c r="N76" s="24" t="s">
        <v>10</v>
      </c>
      <c r="O76" s="24" t="s">
        <v>10</v>
      </c>
      <c r="P76" s="175"/>
      <c r="Q76" s="24" t="s">
        <v>8</v>
      </c>
      <c r="R76" s="24" t="s">
        <v>10</v>
      </c>
      <c r="S76" s="24" t="s">
        <v>10</v>
      </c>
      <c r="T76" s="24" t="s">
        <v>10</v>
      </c>
      <c r="U76" s="24" t="s">
        <v>10</v>
      </c>
      <c r="V76" s="24" t="s">
        <v>10</v>
      </c>
      <c r="W76" s="24" t="s">
        <v>10</v>
      </c>
      <c r="X76" s="178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</row>
    <row r="77" spans="1:43" ht="11.25" customHeight="1">
      <c r="A77" s="21">
        <f>IF(A76="出",$G$3,0)</f>
        <v>0</v>
      </c>
      <c r="B77" s="21">
        <f t="shared" ref="B77:G77" si="59">IF(B76="出",$G$3,0)</f>
        <v>7.5</v>
      </c>
      <c r="C77" s="21">
        <f t="shared" si="59"/>
        <v>7.5</v>
      </c>
      <c r="D77" s="21">
        <f t="shared" si="59"/>
        <v>7.5</v>
      </c>
      <c r="E77" s="21">
        <f t="shared" si="59"/>
        <v>7.5</v>
      </c>
      <c r="F77" s="21">
        <f t="shared" si="59"/>
        <v>7.5</v>
      </c>
      <c r="G77" s="21">
        <f t="shared" si="59"/>
        <v>7.5</v>
      </c>
      <c r="H77" s="176"/>
      <c r="I77" s="21">
        <f>IF(I76="出",$G$3,0)</f>
        <v>0</v>
      </c>
      <c r="J77" s="21">
        <f t="shared" ref="J77:O77" si="60">IF(J76="出",$G$3,0)</f>
        <v>7.5</v>
      </c>
      <c r="K77" s="21">
        <f t="shared" si="60"/>
        <v>7.5</v>
      </c>
      <c r="L77" s="21">
        <f t="shared" si="60"/>
        <v>7.5</v>
      </c>
      <c r="M77" s="21">
        <f t="shared" si="60"/>
        <v>0</v>
      </c>
      <c r="N77" s="21">
        <f t="shared" si="60"/>
        <v>7.5</v>
      </c>
      <c r="O77" s="21">
        <f t="shared" si="60"/>
        <v>7.5</v>
      </c>
      <c r="P77" s="176"/>
      <c r="Q77" s="21">
        <f>IF(Q76="出",$G$3,0)</f>
        <v>0</v>
      </c>
      <c r="R77" s="21">
        <f t="shared" ref="R77:V77" si="61">IF(R76="出",$G$3,0)</f>
        <v>7.5</v>
      </c>
      <c r="S77" s="21">
        <f t="shared" si="61"/>
        <v>7.5</v>
      </c>
      <c r="T77" s="21">
        <f t="shared" si="61"/>
        <v>7.5</v>
      </c>
      <c r="U77" s="21">
        <f t="shared" si="61"/>
        <v>7.5</v>
      </c>
      <c r="V77" s="21">
        <f t="shared" si="61"/>
        <v>7.5</v>
      </c>
      <c r="W77" s="21">
        <v>5</v>
      </c>
      <c r="X77" s="179"/>
      <c r="Z77" s="27"/>
      <c r="AA77" s="27"/>
      <c r="AB77" s="28"/>
      <c r="AC77" s="28"/>
      <c r="AD77" s="28"/>
      <c r="AE77" s="25"/>
      <c r="AF77" s="25"/>
      <c r="AG77" s="25"/>
      <c r="AH77" s="29"/>
      <c r="AI77" s="18"/>
      <c r="AJ77" s="29"/>
      <c r="AK77" s="30"/>
      <c r="AL77" s="30"/>
    </row>
    <row r="78" spans="1:43" s="46" customFormat="1" ht="17.25" customHeight="1">
      <c r="A78" s="49">
        <v>10</v>
      </c>
      <c r="B78" s="43">
        <v>11</v>
      </c>
      <c r="C78" s="45">
        <v>12</v>
      </c>
      <c r="D78" s="45">
        <v>13</v>
      </c>
      <c r="E78" s="45">
        <v>14</v>
      </c>
      <c r="F78" s="45">
        <v>15</v>
      </c>
      <c r="G78" s="45">
        <v>16</v>
      </c>
      <c r="H78" s="174">
        <f>B80+C80+D80+E80+F80+G80</f>
        <v>37.5</v>
      </c>
      <c r="I78" s="49">
        <v>14</v>
      </c>
      <c r="J78" s="45">
        <v>15</v>
      </c>
      <c r="K78" s="45">
        <v>16</v>
      </c>
      <c r="L78" s="45">
        <v>17</v>
      </c>
      <c r="M78" s="45">
        <v>18</v>
      </c>
      <c r="N78" s="45">
        <v>19</v>
      </c>
      <c r="O78" s="45">
        <v>20</v>
      </c>
      <c r="P78" s="174">
        <f>J80+K80+L80+M80+N80+O80</f>
        <v>37.5</v>
      </c>
      <c r="Q78" s="49">
        <v>13</v>
      </c>
      <c r="R78" s="45">
        <v>14</v>
      </c>
      <c r="S78" s="45">
        <v>15</v>
      </c>
      <c r="T78" s="45">
        <v>16</v>
      </c>
      <c r="U78" s="45">
        <v>17</v>
      </c>
      <c r="V78" s="45">
        <v>18</v>
      </c>
      <c r="W78" s="45">
        <v>19</v>
      </c>
      <c r="X78" s="177">
        <f>R80+S80+T80+U80+V80+W80</f>
        <v>37.5</v>
      </c>
      <c r="Z78" s="55"/>
      <c r="AA78" s="55"/>
      <c r="AB78" s="56"/>
      <c r="AC78" s="56"/>
      <c r="AD78" s="56"/>
      <c r="AE78" s="57"/>
      <c r="AF78" s="57"/>
      <c r="AG78" s="57"/>
      <c r="AH78" s="63"/>
      <c r="AJ78" s="63"/>
      <c r="AK78" s="64"/>
      <c r="AL78" s="64"/>
    </row>
    <row r="79" spans="1:43" ht="11.25" customHeight="1">
      <c r="A79" s="24" t="s">
        <v>8</v>
      </c>
      <c r="B79" s="24" t="s">
        <v>8</v>
      </c>
      <c r="C79" s="24" t="s">
        <v>10</v>
      </c>
      <c r="D79" s="24" t="s">
        <v>10</v>
      </c>
      <c r="E79" s="24" t="s">
        <v>10</v>
      </c>
      <c r="F79" s="24" t="s">
        <v>10</v>
      </c>
      <c r="G79" s="24" t="s">
        <v>10</v>
      </c>
      <c r="H79" s="175"/>
      <c r="I79" s="24" t="s">
        <v>8</v>
      </c>
      <c r="J79" s="24" t="s">
        <v>10</v>
      </c>
      <c r="K79" s="24" t="s">
        <v>10</v>
      </c>
      <c r="L79" s="24" t="s">
        <v>10</v>
      </c>
      <c r="M79" s="24" t="s">
        <v>10</v>
      </c>
      <c r="N79" s="24" t="s">
        <v>10</v>
      </c>
      <c r="O79" s="24" t="s">
        <v>8</v>
      </c>
      <c r="P79" s="175"/>
      <c r="Q79" s="24" t="s">
        <v>8</v>
      </c>
      <c r="R79" s="24" t="s">
        <v>10</v>
      </c>
      <c r="S79" s="24" t="s">
        <v>10</v>
      </c>
      <c r="T79" s="24" t="s">
        <v>10</v>
      </c>
      <c r="U79" s="24" t="s">
        <v>10</v>
      </c>
      <c r="V79" s="24" t="s">
        <v>10</v>
      </c>
      <c r="W79" s="24" t="s">
        <v>8</v>
      </c>
      <c r="X79" s="178"/>
      <c r="Z79" s="27"/>
      <c r="AA79" s="27"/>
      <c r="AB79" s="28"/>
      <c r="AC79" s="28"/>
      <c r="AD79" s="28"/>
      <c r="AE79" s="25"/>
      <c r="AF79" s="25"/>
      <c r="AG79" s="25"/>
      <c r="AH79" s="29"/>
      <c r="AI79" s="18"/>
      <c r="AJ79" s="29"/>
      <c r="AK79" s="30"/>
      <c r="AL79" s="30"/>
    </row>
    <row r="80" spans="1:43" ht="11.25" customHeight="1">
      <c r="A80" s="21">
        <f>IF(A79="出",$G$3,0)</f>
        <v>0</v>
      </c>
      <c r="B80" s="21">
        <f t="shared" ref="B80:G80" si="62">IF(B79="出",$G$3,0)</f>
        <v>0</v>
      </c>
      <c r="C80" s="21">
        <f t="shared" si="62"/>
        <v>7.5</v>
      </c>
      <c r="D80" s="21">
        <f t="shared" si="62"/>
        <v>7.5</v>
      </c>
      <c r="E80" s="21">
        <f t="shared" si="62"/>
        <v>7.5</v>
      </c>
      <c r="F80" s="21">
        <f t="shared" si="62"/>
        <v>7.5</v>
      </c>
      <c r="G80" s="21">
        <f t="shared" si="62"/>
        <v>7.5</v>
      </c>
      <c r="H80" s="176"/>
      <c r="I80" s="21">
        <f>IF(I79="出",$G$3,0)</f>
        <v>0</v>
      </c>
      <c r="J80" s="21">
        <f t="shared" ref="J80:O80" si="63">IF(J79="出",$G$3,0)</f>
        <v>7.5</v>
      </c>
      <c r="K80" s="21">
        <f t="shared" si="63"/>
        <v>7.5</v>
      </c>
      <c r="L80" s="21">
        <f t="shared" si="63"/>
        <v>7.5</v>
      </c>
      <c r="M80" s="21">
        <f t="shared" si="63"/>
        <v>7.5</v>
      </c>
      <c r="N80" s="21">
        <f t="shared" si="63"/>
        <v>7.5</v>
      </c>
      <c r="O80" s="21">
        <f t="shared" si="63"/>
        <v>0</v>
      </c>
      <c r="P80" s="176"/>
      <c r="Q80" s="21">
        <f>IF(Q79="出",$G$3,0)</f>
        <v>0</v>
      </c>
      <c r="R80" s="21">
        <f t="shared" ref="R80:W80" si="64">IF(R79="出",$G$3,0)</f>
        <v>7.5</v>
      </c>
      <c r="S80" s="21">
        <f t="shared" si="64"/>
        <v>7.5</v>
      </c>
      <c r="T80" s="21">
        <f t="shared" si="64"/>
        <v>7.5</v>
      </c>
      <c r="U80" s="21">
        <f t="shared" si="64"/>
        <v>7.5</v>
      </c>
      <c r="V80" s="21">
        <f t="shared" si="64"/>
        <v>7.5</v>
      </c>
      <c r="W80" s="21">
        <f t="shared" si="64"/>
        <v>0</v>
      </c>
      <c r="X80" s="179"/>
      <c r="Z80" s="27"/>
      <c r="AA80" s="27"/>
      <c r="AB80" s="28"/>
      <c r="AC80" s="28"/>
      <c r="AD80" s="28"/>
      <c r="AE80" s="25"/>
      <c r="AF80" s="25"/>
      <c r="AG80" s="25"/>
      <c r="AH80" s="29"/>
      <c r="AI80" s="18"/>
      <c r="AJ80" s="29"/>
      <c r="AK80" s="30"/>
      <c r="AL80" s="30"/>
    </row>
    <row r="81" spans="1:43" s="46" customFormat="1" ht="17.25" customHeight="1">
      <c r="A81" s="49">
        <v>17</v>
      </c>
      <c r="B81" s="45">
        <v>18</v>
      </c>
      <c r="C81" s="45">
        <v>19</v>
      </c>
      <c r="D81" s="45">
        <v>20</v>
      </c>
      <c r="E81" s="45">
        <v>21</v>
      </c>
      <c r="F81" s="45">
        <v>22</v>
      </c>
      <c r="G81" s="45">
        <v>23</v>
      </c>
      <c r="H81" s="174">
        <f>B83+C83+D83+E83+F83+G83</f>
        <v>45</v>
      </c>
      <c r="I81" s="49">
        <v>21</v>
      </c>
      <c r="J81" s="45">
        <v>22</v>
      </c>
      <c r="K81" s="45">
        <v>23</v>
      </c>
      <c r="L81" s="45">
        <v>24</v>
      </c>
      <c r="M81" s="45">
        <v>25</v>
      </c>
      <c r="N81" s="45">
        <v>26</v>
      </c>
      <c r="O81" s="45">
        <v>27</v>
      </c>
      <c r="P81" s="174">
        <f>J83+K83+L83+M83+N83+O83</f>
        <v>45</v>
      </c>
      <c r="Q81" s="49">
        <v>20</v>
      </c>
      <c r="R81" s="49">
        <v>21</v>
      </c>
      <c r="S81" s="45">
        <v>22</v>
      </c>
      <c r="T81" s="45">
        <v>23</v>
      </c>
      <c r="U81" s="45">
        <v>24</v>
      </c>
      <c r="V81" s="45">
        <v>25</v>
      </c>
      <c r="W81" s="45">
        <v>26</v>
      </c>
      <c r="X81" s="177">
        <f>R83+S83+T83+U83+V83+W83</f>
        <v>35</v>
      </c>
      <c r="Z81" s="55"/>
      <c r="AA81" s="55"/>
      <c r="AB81" s="56"/>
      <c r="AC81" s="56"/>
      <c r="AD81" s="56"/>
      <c r="AE81" s="57"/>
      <c r="AF81" s="57"/>
      <c r="AG81" s="57"/>
      <c r="AH81" s="63"/>
      <c r="AJ81" s="63"/>
      <c r="AK81" s="64"/>
      <c r="AL81" s="64"/>
      <c r="AM81" s="51"/>
      <c r="AN81" s="52"/>
      <c r="AO81" s="52"/>
      <c r="AP81" s="52"/>
      <c r="AQ81" s="52"/>
    </row>
    <row r="82" spans="1:43" ht="11.25" customHeight="1">
      <c r="A82" s="24" t="s">
        <v>8</v>
      </c>
      <c r="B82" s="24" t="s">
        <v>10</v>
      </c>
      <c r="C82" s="24" t="s">
        <v>10</v>
      </c>
      <c r="D82" s="24" t="s">
        <v>10</v>
      </c>
      <c r="E82" s="24" t="s">
        <v>10</v>
      </c>
      <c r="F82" s="24" t="s">
        <v>10</v>
      </c>
      <c r="G82" s="24" t="s">
        <v>10</v>
      </c>
      <c r="H82" s="175"/>
      <c r="I82" s="24" t="s">
        <v>8</v>
      </c>
      <c r="J82" s="24" t="s">
        <v>10</v>
      </c>
      <c r="K82" s="24" t="s">
        <v>10</v>
      </c>
      <c r="L82" s="24" t="s">
        <v>10</v>
      </c>
      <c r="M82" s="24" t="s">
        <v>10</v>
      </c>
      <c r="N82" s="24" t="s">
        <v>10</v>
      </c>
      <c r="O82" s="24" t="s">
        <v>10</v>
      </c>
      <c r="P82" s="175"/>
      <c r="Q82" s="24" t="s">
        <v>8</v>
      </c>
      <c r="R82" s="24" t="s">
        <v>8</v>
      </c>
      <c r="S82" s="24" t="s">
        <v>10</v>
      </c>
      <c r="T82" s="24" t="s">
        <v>10</v>
      </c>
      <c r="U82" s="24" t="s">
        <v>10</v>
      </c>
      <c r="V82" s="24" t="s">
        <v>10</v>
      </c>
      <c r="W82" s="24" t="s">
        <v>10</v>
      </c>
      <c r="X82" s="178"/>
      <c r="Z82" s="27"/>
      <c r="AA82" s="27"/>
      <c r="AB82" s="28"/>
      <c r="AC82" s="28"/>
      <c r="AD82" s="28"/>
      <c r="AE82" s="25"/>
      <c r="AF82" s="25"/>
      <c r="AG82" s="25"/>
      <c r="AH82" s="29"/>
      <c r="AI82" s="18"/>
      <c r="AJ82" s="29"/>
      <c r="AK82" s="30"/>
      <c r="AL82" s="30"/>
    </row>
    <row r="83" spans="1:43" ht="11.25" customHeight="1">
      <c r="A83" s="21">
        <f>IF(A82="出",$G$3,0)</f>
        <v>0</v>
      </c>
      <c r="B83" s="21">
        <f t="shared" ref="B83:G83" si="65">IF(B82="出",$G$3,0)</f>
        <v>7.5</v>
      </c>
      <c r="C83" s="21">
        <f t="shared" si="65"/>
        <v>7.5</v>
      </c>
      <c r="D83" s="21">
        <f t="shared" si="65"/>
        <v>7.5</v>
      </c>
      <c r="E83" s="21">
        <f t="shared" si="65"/>
        <v>7.5</v>
      </c>
      <c r="F83" s="21">
        <f t="shared" si="65"/>
        <v>7.5</v>
      </c>
      <c r="G83" s="21">
        <f t="shared" si="65"/>
        <v>7.5</v>
      </c>
      <c r="H83" s="176"/>
      <c r="I83" s="21">
        <f>IF(I82="出",$G$3,0)</f>
        <v>0</v>
      </c>
      <c r="J83" s="21">
        <f t="shared" ref="J83:O83" si="66">IF(J82="出",$G$3,0)</f>
        <v>7.5</v>
      </c>
      <c r="K83" s="21">
        <f t="shared" si="66"/>
        <v>7.5</v>
      </c>
      <c r="L83" s="21">
        <f t="shared" si="66"/>
        <v>7.5</v>
      </c>
      <c r="M83" s="21">
        <f t="shared" si="66"/>
        <v>7.5</v>
      </c>
      <c r="N83" s="21">
        <f t="shared" si="66"/>
        <v>7.5</v>
      </c>
      <c r="O83" s="21">
        <f t="shared" si="66"/>
        <v>7.5</v>
      </c>
      <c r="P83" s="176"/>
      <c r="Q83" s="21">
        <f>IF(Q82="出",$G$3,0)</f>
        <v>0</v>
      </c>
      <c r="R83" s="21">
        <f t="shared" ref="R83:V83" si="67">IF(R82="出",$G$3,0)</f>
        <v>0</v>
      </c>
      <c r="S83" s="21">
        <f t="shared" si="67"/>
        <v>7.5</v>
      </c>
      <c r="T83" s="21">
        <f t="shared" si="67"/>
        <v>7.5</v>
      </c>
      <c r="U83" s="21">
        <f t="shared" si="67"/>
        <v>7.5</v>
      </c>
      <c r="V83" s="21">
        <f t="shared" si="67"/>
        <v>7.5</v>
      </c>
      <c r="W83" s="21">
        <v>5</v>
      </c>
      <c r="X83" s="179"/>
      <c r="Z83" s="27"/>
      <c r="AA83" s="27"/>
      <c r="AB83" s="28"/>
      <c r="AC83" s="28"/>
      <c r="AD83" s="28"/>
      <c r="AE83" s="25"/>
      <c r="AF83" s="25"/>
      <c r="AG83" s="25"/>
      <c r="AH83" s="29"/>
      <c r="AI83" s="18"/>
      <c r="AJ83" s="29"/>
      <c r="AK83" s="30"/>
      <c r="AL83" s="30"/>
      <c r="AM83" s="203"/>
      <c r="AN83" s="203"/>
      <c r="AO83" s="204"/>
      <c r="AP83" s="204"/>
      <c r="AQ83" s="204"/>
    </row>
    <row r="84" spans="1:43" s="46" customFormat="1" ht="17.25" customHeight="1">
      <c r="A84" s="49">
        <v>24</v>
      </c>
      <c r="B84" s="45">
        <v>25</v>
      </c>
      <c r="C84" s="45">
        <v>26</v>
      </c>
      <c r="D84" s="45">
        <v>27</v>
      </c>
      <c r="E84" s="45">
        <v>28</v>
      </c>
      <c r="F84" s="45">
        <v>29</v>
      </c>
      <c r="G84" s="45">
        <v>30</v>
      </c>
      <c r="H84" s="174">
        <f>B86+C86+D86+E86+F86+G86</f>
        <v>45</v>
      </c>
      <c r="I84" s="49">
        <v>28</v>
      </c>
      <c r="J84" s="45">
        <v>29</v>
      </c>
      <c r="K84" s="45"/>
      <c r="L84" s="45"/>
      <c r="M84" s="45"/>
      <c r="N84" s="45"/>
      <c r="O84" s="45"/>
      <c r="P84" s="174">
        <f>J86+K86+L86+M86+N86+O86</f>
        <v>7.5</v>
      </c>
      <c r="Q84" s="49">
        <v>27</v>
      </c>
      <c r="R84" s="45">
        <v>28</v>
      </c>
      <c r="S84" s="45">
        <v>29</v>
      </c>
      <c r="T84" s="45">
        <v>30</v>
      </c>
      <c r="U84" s="45">
        <v>31</v>
      </c>
      <c r="V84" s="43"/>
      <c r="W84" s="45"/>
      <c r="X84" s="177">
        <f>R86+S86+T86+U86+V86+W86</f>
        <v>30</v>
      </c>
      <c r="Z84" s="55"/>
      <c r="AA84" s="55"/>
      <c r="AB84" s="56"/>
      <c r="AC84" s="56"/>
      <c r="AD84" s="56"/>
      <c r="AE84" s="57"/>
      <c r="AF84" s="57"/>
      <c r="AG84" s="57"/>
      <c r="AH84" s="63"/>
      <c r="AJ84" s="63"/>
      <c r="AK84" s="64"/>
      <c r="AL84" s="64"/>
      <c r="AM84" s="51"/>
      <c r="AN84" s="52"/>
      <c r="AO84" s="52"/>
      <c r="AP84" s="52"/>
      <c r="AQ84" s="52"/>
    </row>
    <row r="85" spans="1:43" ht="11.25" customHeight="1">
      <c r="A85" s="24" t="s">
        <v>8</v>
      </c>
      <c r="B85" s="24" t="s">
        <v>10</v>
      </c>
      <c r="C85" s="24" t="s">
        <v>10</v>
      </c>
      <c r="D85" s="24" t="s">
        <v>10</v>
      </c>
      <c r="E85" s="24" t="s">
        <v>10</v>
      </c>
      <c r="F85" s="24" t="s">
        <v>10</v>
      </c>
      <c r="G85" s="24" t="s">
        <v>10</v>
      </c>
      <c r="H85" s="175"/>
      <c r="I85" s="24" t="s">
        <v>8</v>
      </c>
      <c r="J85" s="24" t="s">
        <v>10</v>
      </c>
      <c r="K85" s="24"/>
      <c r="L85" s="24"/>
      <c r="M85" s="24"/>
      <c r="N85" s="24"/>
      <c r="O85" s="24"/>
      <c r="P85" s="175"/>
      <c r="Q85" s="24" t="s">
        <v>8</v>
      </c>
      <c r="R85" s="24" t="s">
        <v>10</v>
      </c>
      <c r="S85" s="24" t="s">
        <v>10</v>
      </c>
      <c r="T85" s="24" t="s">
        <v>10</v>
      </c>
      <c r="U85" s="24" t="s">
        <v>10</v>
      </c>
      <c r="V85" s="24"/>
      <c r="W85" s="24"/>
      <c r="X85" s="178"/>
      <c r="Z85" s="27"/>
      <c r="AA85" s="27"/>
      <c r="AB85" s="28"/>
      <c r="AC85" s="28"/>
      <c r="AD85" s="28"/>
      <c r="AE85" s="25"/>
      <c r="AF85" s="25"/>
      <c r="AG85" s="25"/>
      <c r="AH85" s="29"/>
      <c r="AI85" s="18"/>
      <c r="AJ85" s="29"/>
      <c r="AK85" s="30"/>
      <c r="AL85" s="30"/>
    </row>
    <row r="86" spans="1:43" ht="11.25" customHeight="1">
      <c r="A86" s="21">
        <f>IF(A85="出",$G$3,0)</f>
        <v>0</v>
      </c>
      <c r="B86" s="21">
        <f t="shared" ref="B86:G86" si="68">IF(B85="出",$G$3,0)</f>
        <v>7.5</v>
      </c>
      <c r="C86" s="21">
        <f t="shared" si="68"/>
        <v>7.5</v>
      </c>
      <c r="D86" s="21">
        <f t="shared" si="68"/>
        <v>7.5</v>
      </c>
      <c r="E86" s="21">
        <f t="shared" si="68"/>
        <v>7.5</v>
      </c>
      <c r="F86" s="21">
        <f t="shared" si="68"/>
        <v>7.5</v>
      </c>
      <c r="G86" s="21">
        <f t="shared" si="68"/>
        <v>7.5</v>
      </c>
      <c r="H86" s="176"/>
      <c r="I86" s="21">
        <f>IF(I85="出",$G$3,0)</f>
        <v>0</v>
      </c>
      <c r="J86" s="21">
        <f t="shared" ref="J86:O86" si="69">IF(J85="出",$G$3,0)</f>
        <v>7.5</v>
      </c>
      <c r="K86" s="21">
        <f t="shared" si="69"/>
        <v>0</v>
      </c>
      <c r="L86" s="21">
        <f t="shared" si="69"/>
        <v>0</v>
      </c>
      <c r="M86" s="21">
        <f t="shared" si="69"/>
        <v>0</v>
      </c>
      <c r="N86" s="21">
        <f t="shared" si="69"/>
        <v>0</v>
      </c>
      <c r="O86" s="21">
        <f t="shared" si="69"/>
        <v>0</v>
      </c>
      <c r="P86" s="176"/>
      <c r="Q86" s="21">
        <f>IF(Q85="出",$G$3,0)</f>
        <v>0</v>
      </c>
      <c r="R86" s="21">
        <f t="shared" ref="R86:W86" si="70">IF(R85="出",$G$3,0)</f>
        <v>7.5</v>
      </c>
      <c r="S86" s="21">
        <f t="shared" si="70"/>
        <v>7.5</v>
      </c>
      <c r="T86" s="21">
        <f t="shared" si="70"/>
        <v>7.5</v>
      </c>
      <c r="U86" s="21">
        <f t="shared" si="70"/>
        <v>7.5</v>
      </c>
      <c r="V86" s="21">
        <f t="shared" si="70"/>
        <v>0</v>
      </c>
      <c r="W86" s="21">
        <f t="shared" si="70"/>
        <v>0</v>
      </c>
      <c r="X86" s="179"/>
      <c r="Z86" s="27"/>
      <c r="AA86" s="27"/>
      <c r="AB86" s="28"/>
      <c r="AC86" s="28"/>
      <c r="AD86" s="28"/>
      <c r="AE86" s="25"/>
      <c r="AF86" s="25"/>
      <c r="AG86" s="25"/>
      <c r="AH86" s="29"/>
      <c r="AI86" s="18"/>
      <c r="AJ86" s="29"/>
      <c r="AK86" s="30"/>
      <c r="AL86" s="30"/>
      <c r="AM86" s="203"/>
      <c r="AN86" s="203"/>
      <c r="AO86" s="204"/>
      <c r="AP86" s="204"/>
      <c r="AQ86" s="204"/>
    </row>
    <row r="87" spans="1:43" s="46" customFormat="1" ht="17.25" customHeight="1">
      <c r="A87" s="43">
        <v>31</v>
      </c>
      <c r="B87" s="45"/>
      <c r="C87" s="45"/>
      <c r="D87" s="43"/>
      <c r="E87" s="45"/>
      <c r="F87" s="43"/>
      <c r="G87" s="45"/>
      <c r="H87" s="174">
        <f>B89+C89+D89+E89+F89+G89</f>
        <v>0</v>
      </c>
      <c r="I87" s="49"/>
      <c r="J87" s="45"/>
      <c r="K87" s="45"/>
      <c r="L87" s="43"/>
      <c r="M87" s="45"/>
      <c r="N87" s="43"/>
      <c r="O87" s="45"/>
      <c r="P87" s="174">
        <f>J89+K89+L89+M89+N89+O89</f>
        <v>0</v>
      </c>
      <c r="Q87" s="45"/>
      <c r="R87" s="45"/>
      <c r="S87" s="45"/>
      <c r="T87" s="43"/>
      <c r="U87" s="45"/>
      <c r="V87" s="43"/>
      <c r="W87" s="45"/>
      <c r="X87" s="177">
        <f>R89+S89+T89+U89+V89+W89</f>
        <v>0</v>
      </c>
      <c r="Z87" s="55"/>
      <c r="AA87" s="55"/>
      <c r="AB87" s="56"/>
      <c r="AC87" s="56"/>
      <c r="AD87" s="56"/>
      <c r="AE87" s="57"/>
      <c r="AF87" s="57"/>
      <c r="AG87" s="57"/>
      <c r="AH87" s="63"/>
      <c r="AJ87" s="63"/>
      <c r="AK87" s="64"/>
      <c r="AL87" s="64"/>
      <c r="AM87" s="201"/>
      <c r="AN87" s="201"/>
      <c r="AO87" s="202"/>
      <c r="AP87" s="202"/>
      <c r="AQ87" s="202"/>
    </row>
    <row r="88" spans="1:43" ht="11.25" customHeight="1">
      <c r="A88" s="24" t="s">
        <v>8</v>
      </c>
      <c r="B88" s="24"/>
      <c r="C88" s="24"/>
      <c r="D88" s="24"/>
      <c r="E88" s="24"/>
      <c r="F88" s="24"/>
      <c r="G88" s="24"/>
      <c r="H88" s="175"/>
      <c r="I88" s="24"/>
      <c r="J88" s="24"/>
      <c r="K88" s="24"/>
      <c r="L88" s="24"/>
      <c r="M88" s="24"/>
      <c r="N88" s="24"/>
      <c r="O88" s="24"/>
      <c r="P88" s="175"/>
      <c r="Q88" s="24"/>
      <c r="R88" s="24"/>
      <c r="S88" s="24"/>
      <c r="T88" s="24"/>
      <c r="U88" s="24"/>
      <c r="V88" s="24"/>
      <c r="W88" s="24"/>
      <c r="X88" s="178"/>
      <c r="Z88" s="27"/>
      <c r="AA88" s="27"/>
      <c r="AB88" s="28"/>
      <c r="AC88" s="28"/>
      <c r="AD88" s="28"/>
      <c r="AE88" s="25"/>
      <c r="AF88" s="25"/>
      <c r="AG88" s="25"/>
      <c r="AH88" s="29"/>
      <c r="AI88" s="18"/>
      <c r="AJ88" s="29"/>
      <c r="AK88" s="30"/>
      <c r="AL88" s="30"/>
    </row>
    <row r="89" spans="1:43" ht="11.25" customHeight="1" thickBot="1">
      <c r="A89" s="21">
        <f>IF(A88="出",$G$3,0)</f>
        <v>0</v>
      </c>
      <c r="B89" s="21">
        <f t="shared" ref="B89:G89" si="71">IF(B88="出",$G$3,0)</f>
        <v>0</v>
      </c>
      <c r="C89" s="21">
        <f t="shared" si="71"/>
        <v>0</v>
      </c>
      <c r="D89" s="21">
        <f t="shared" si="71"/>
        <v>0</v>
      </c>
      <c r="E89" s="21">
        <f t="shared" si="71"/>
        <v>0</v>
      </c>
      <c r="F89" s="21">
        <f t="shared" si="71"/>
        <v>0</v>
      </c>
      <c r="G89" s="21">
        <f t="shared" si="71"/>
        <v>0</v>
      </c>
      <c r="H89" s="199"/>
      <c r="I89" s="21">
        <f>IF(I88="出",$G$3,0)</f>
        <v>0</v>
      </c>
      <c r="J89" s="21">
        <f t="shared" ref="J89:O89" si="72">IF(J88="出",$G$3,0)</f>
        <v>0</v>
      </c>
      <c r="K89" s="21">
        <f t="shared" si="72"/>
        <v>0</v>
      </c>
      <c r="L89" s="21">
        <f t="shared" si="72"/>
        <v>0</v>
      </c>
      <c r="M89" s="21">
        <f t="shared" si="72"/>
        <v>0</v>
      </c>
      <c r="N89" s="21">
        <f t="shared" si="72"/>
        <v>0</v>
      </c>
      <c r="O89" s="21">
        <f t="shared" si="72"/>
        <v>0</v>
      </c>
      <c r="P89" s="199"/>
      <c r="Q89" s="21">
        <f>IF(Q88="出",$G$3,0)</f>
        <v>0</v>
      </c>
      <c r="R89" s="21">
        <f t="shared" ref="R89:W89" si="73">IF(R88="出",$G$3,0)</f>
        <v>0</v>
      </c>
      <c r="S89" s="21">
        <f t="shared" si="73"/>
        <v>0</v>
      </c>
      <c r="T89" s="21">
        <f t="shared" si="73"/>
        <v>0</v>
      </c>
      <c r="U89" s="21">
        <f t="shared" si="73"/>
        <v>0</v>
      </c>
      <c r="V89" s="21">
        <f t="shared" si="73"/>
        <v>0</v>
      </c>
      <c r="W89" s="21">
        <f t="shared" si="73"/>
        <v>0</v>
      </c>
      <c r="X89" s="200"/>
      <c r="Z89" s="27"/>
      <c r="AA89" s="27"/>
      <c r="AB89" s="28"/>
      <c r="AC89" s="28"/>
      <c r="AD89" s="28"/>
      <c r="AE89" s="25"/>
      <c r="AF89" s="25"/>
      <c r="AG89" s="25"/>
      <c r="AH89" s="29"/>
      <c r="AI89" s="18"/>
      <c r="AJ89" s="29"/>
      <c r="AK89" s="30"/>
      <c r="AL89" s="30"/>
      <c r="AM89" s="152"/>
      <c r="AN89" s="152"/>
      <c r="AO89" s="153"/>
      <c r="AP89" s="153"/>
      <c r="AQ89" s="153"/>
    </row>
    <row r="90" spans="1:43" ht="13.5" customHeight="1">
      <c r="A90" s="147" t="s">
        <v>42</v>
      </c>
      <c r="B90" s="148"/>
      <c r="C90" s="148"/>
      <c r="D90" s="148"/>
      <c r="E90" s="148"/>
      <c r="F90" s="148"/>
      <c r="G90" s="148"/>
      <c r="H90" s="72">
        <f>H72+H75+H78+H81+H84+H87</f>
        <v>172.5</v>
      </c>
      <c r="I90" s="148" t="s">
        <v>42</v>
      </c>
      <c r="J90" s="148"/>
      <c r="K90" s="148"/>
      <c r="L90" s="148"/>
      <c r="M90" s="148"/>
      <c r="N90" s="148"/>
      <c r="O90" s="148"/>
      <c r="P90" s="72">
        <f>P72+P75+P78+P81+P84+P87</f>
        <v>165</v>
      </c>
      <c r="Q90" s="148" t="s">
        <v>42</v>
      </c>
      <c r="R90" s="148"/>
      <c r="S90" s="148"/>
      <c r="T90" s="148"/>
      <c r="U90" s="148"/>
      <c r="V90" s="148"/>
      <c r="W90" s="148"/>
      <c r="X90" s="72">
        <f>X72+X75+X78+X81+X84+X87</f>
        <v>175</v>
      </c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152"/>
      <c r="AN90" s="152"/>
      <c r="AO90" s="153"/>
      <c r="AP90" s="153"/>
      <c r="AQ90" s="153"/>
    </row>
    <row r="91" spans="1:43" ht="21" customHeight="1">
      <c r="A91" s="149"/>
      <c r="B91" s="150"/>
      <c r="C91" s="150"/>
      <c r="D91" s="150"/>
      <c r="E91" s="150"/>
      <c r="F91" s="150"/>
      <c r="G91" s="151"/>
      <c r="H91" s="75" t="str">
        <f>IF(H90-AC30&lt;=0,"OK","超過")</f>
        <v>OK</v>
      </c>
      <c r="I91" s="149"/>
      <c r="J91" s="150"/>
      <c r="K91" s="150"/>
      <c r="L91" s="150"/>
      <c r="M91" s="150"/>
      <c r="N91" s="150"/>
      <c r="O91" s="151"/>
      <c r="P91" s="75" t="str">
        <f>IF(P90-AC31&lt;=0,"OK","超過")</f>
        <v>OK</v>
      </c>
      <c r="Q91" s="149"/>
      <c r="R91" s="150"/>
      <c r="S91" s="150"/>
      <c r="T91" s="150"/>
      <c r="U91" s="150"/>
      <c r="V91" s="150"/>
      <c r="W91" s="151"/>
      <c r="X91" s="75" t="str">
        <f>IF(X90-AC32&lt;=0,"OK","超過")</f>
        <v>OK</v>
      </c>
      <c r="Z91" s="20"/>
      <c r="AA91" s="20"/>
      <c r="AB91" s="28"/>
      <c r="AC91" s="28"/>
      <c r="AD91" s="28"/>
      <c r="AE91" s="38"/>
      <c r="AF91" s="38"/>
      <c r="AG91" s="38"/>
      <c r="AH91" s="154"/>
      <c r="AI91" s="154"/>
      <c r="AJ91" s="154"/>
      <c r="AK91" s="154"/>
      <c r="AL91" s="17"/>
      <c r="AM91" s="152"/>
      <c r="AN91" s="152"/>
      <c r="AO91" s="153"/>
      <c r="AP91" s="153"/>
      <c r="AQ91" s="153"/>
    </row>
    <row r="92" spans="1:43">
      <c r="Z92" s="15"/>
      <c r="AA92" s="15"/>
      <c r="AB92" s="15"/>
      <c r="AC92" s="15"/>
      <c r="AD92" s="15"/>
      <c r="AE92" s="15"/>
      <c r="AF92" s="15"/>
      <c r="AG92" s="15"/>
      <c r="AH92" s="15"/>
    </row>
  </sheetData>
  <mergeCells count="234">
    <mergeCell ref="A1:C1"/>
    <mergeCell ref="E1:G1"/>
    <mergeCell ref="J1:M1"/>
    <mergeCell ref="G3:H3"/>
    <mergeCell ref="H4:H5"/>
    <mergeCell ref="P4:P5"/>
    <mergeCell ref="H12:H14"/>
    <mergeCell ref="P12:P14"/>
    <mergeCell ref="X12:X14"/>
    <mergeCell ref="H9:H11"/>
    <mergeCell ref="P9:P11"/>
    <mergeCell ref="X9:X11"/>
    <mergeCell ref="H6:H8"/>
    <mergeCell ref="P6:P8"/>
    <mergeCell ref="X6:X8"/>
    <mergeCell ref="B4:C4"/>
    <mergeCell ref="D4:G4"/>
    <mergeCell ref="J4:K4"/>
    <mergeCell ref="L4:O4"/>
    <mergeCell ref="R4:S4"/>
    <mergeCell ref="T4:W4"/>
    <mergeCell ref="AO17:AQ17"/>
    <mergeCell ref="H18:H20"/>
    <mergeCell ref="P18:P20"/>
    <mergeCell ref="X18:X20"/>
    <mergeCell ref="Z18:AA20"/>
    <mergeCell ref="H15:H17"/>
    <mergeCell ref="P15:P17"/>
    <mergeCell ref="X15:X17"/>
    <mergeCell ref="Z15:AA17"/>
    <mergeCell ref="AB15:AC15"/>
    <mergeCell ref="AE15:AG15"/>
    <mergeCell ref="H21:H23"/>
    <mergeCell ref="P21:P23"/>
    <mergeCell ref="X21:X23"/>
    <mergeCell ref="AB18:AC20"/>
    <mergeCell ref="AE18:AG20"/>
    <mergeCell ref="AH20:AI20"/>
    <mergeCell ref="AJ20:AK20"/>
    <mergeCell ref="AM20:AN20"/>
    <mergeCell ref="AH17:AI17"/>
    <mergeCell ref="AJ17:AK17"/>
    <mergeCell ref="AM17:AN17"/>
    <mergeCell ref="AH21:AI21"/>
    <mergeCell ref="AJ21:AK21"/>
    <mergeCell ref="AM21:AN21"/>
    <mergeCell ref="AB16:AC17"/>
    <mergeCell ref="AE16:AG17"/>
    <mergeCell ref="AD16:AD17"/>
    <mergeCell ref="AO21:AQ21"/>
    <mergeCell ref="AH23:AI23"/>
    <mergeCell ref="AJ23:AK23"/>
    <mergeCell ref="AM23:AN23"/>
    <mergeCell ref="AO23:AQ23"/>
    <mergeCell ref="AO20:AQ20"/>
    <mergeCell ref="H28:H30"/>
    <mergeCell ref="P28:P30"/>
    <mergeCell ref="X28:X30"/>
    <mergeCell ref="AO24:AQ24"/>
    <mergeCell ref="AH25:AI25"/>
    <mergeCell ref="AJ25:AK25"/>
    <mergeCell ref="AM25:AN25"/>
    <mergeCell ref="AO25:AQ25"/>
    <mergeCell ref="H26:H27"/>
    <mergeCell ref="P26:P27"/>
    <mergeCell ref="AH24:AI24"/>
    <mergeCell ref="AJ24:AK24"/>
    <mergeCell ref="AM24:AN24"/>
    <mergeCell ref="AC26:AD26"/>
    <mergeCell ref="X26:X27"/>
    <mergeCell ref="AC21:AD21"/>
    <mergeCell ref="AC22:AD22"/>
    <mergeCell ref="AC23:AD23"/>
    <mergeCell ref="AE33:AG35"/>
    <mergeCell ref="H34:H36"/>
    <mergeCell ref="P34:P36"/>
    <mergeCell ref="X34:X36"/>
    <mergeCell ref="Z36:AA38"/>
    <mergeCell ref="AB36:AC38"/>
    <mergeCell ref="AE36:AG38"/>
    <mergeCell ref="H31:H33"/>
    <mergeCell ref="P31:P33"/>
    <mergeCell ref="X31:X33"/>
    <mergeCell ref="Z33:AA35"/>
    <mergeCell ref="AB33:AC35"/>
    <mergeCell ref="A46:G47"/>
    <mergeCell ref="AB39:AC41"/>
    <mergeCell ref="AE39:AG41"/>
    <mergeCell ref="H40:H42"/>
    <mergeCell ref="P40:P42"/>
    <mergeCell ref="X40:X42"/>
    <mergeCell ref="Z42:AA44"/>
    <mergeCell ref="AB42:AC44"/>
    <mergeCell ref="H37:H39"/>
    <mergeCell ref="P37:P39"/>
    <mergeCell ref="X37:X39"/>
    <mergeCell ref="Z39:AA41"/>
    <mergeCell ref="X53:X55"/>
    <mergeCell ref="H50:H52"/>
    <mergeCell ref="P50:P52"/>
    <mergeCell ref="X50:X52"/>
    <mergeCell ref="H48:H49"/>
    <mergeCell ref="P48:P49"/>
    <mergeCell ref="X48:X49"/>
    <mergeCell ref="H43:H45"/>
    <mergeCell ref="P43:P45"/>
    <mergeCell ref="X43:X45"/>
    <mergeCell ref="AO65:AQ65"/>
    <mergeCell ref="H65:H67"/>
    <mergeCell ref="P65:P67"/>
    <mergeCell ref="X65:X67"/>
    <mergeCell ref="AM61:AN61"/>
    <mergeCell ref="AO61:AQ61"/>
    <mergeCell ref="H62:H64"/>
    <mergeCell ref="P62:P64"/>
    <mergeCell ref="X62:X64"/>
    <mergeCell ref="AM64:AN64"/>
    <mergeCell ref="AO64:AQ64"/>
    <mergeCell ref="H59:H61"/>
    <mergeCell ref="P59:P61"/>
    <mergeCell ref="X59:X61"/>
    <mergeCell ref="AM67:AN67"/>
    <mergeCell ref="AO67:AQ67"/>
    <mergeCell ref="AM65:AN65"/>
    <mergeCell ref="AM68:AN68"/>
    <mergeCell ref="AO68:AQ68"/>
    <mergeCell ref="H70:H71"/>
    <mergeCell ref="P70:P71"/>
    <mergeCell ref="X70:X71"/>
    <mergeCell ref="AJ69:AK69"/>
    <mergeCell ref="AM69:AN69"/>
    <mergeCell ref="AO69:AQ69"/>
    <mergeCell ref="AH69:AI69"/>
    <mergeCell ref="H87:H89"/>
    <mergeCell ref="P87:P89"/>
    <mergeCell ref="X87:X89"/>
    <mergeCell ref="AM87:AN87"/>
    <mergeCell ref="AO87:AQ87"/>
    <mergeCell ref="AM89:AN89"/>
    <mergeCell ref="AO89:AQ89"/>
    <mergeCell ref="AM83:AN83"/>
    <mergeCell ref="AO83:AQ83"/>
    <mergeCell ref="H84:H86"/>
    <mergeCell ref="P84:P86"/>
    <mergeCell ref="X84:X86"/>
    <mergeCell ref="AM86:AN86"/>
    <mergeCell ref="AO86:AQ86"/>
    <mergeCell ref="H78:H80"/>
    <mergeCell ref="P78:P80"/>
    <mergeCell ref="X78:X80"/>
    <mergeCell ref="H81:H83"/>
    <mergeCell ref="P81:P83"/>
    <mergeCell ref="X81:X83"/>
    <mergeCell ref="H72:H74"/>
    <mergeCell ref="P72:P74"/>
    <mergeCell ref="X72:X74"/>
    <mergeCell ref="H75:H77"/>
    <mergeCell ref="P75:P77"/>
    <mergeCell ref="X75:X77"/>
    <mergeCell ref="AB10:AC11"/>
    <mergeCell ref="AE10:AG11"/>
    <mergeCell ref="AB12:AC12"/>
    <mergeCell ref="AE12:AG12"/>
    <mergeCell ref="AB13:AC14"/>
    <mergeCell ref="AE13:AG14"/>
    <mergeCell ref="AD10:AD11"/>
    <mergeCell ref="AD13:AD14"/>
    <mergeCell ref="AB7:AC8"/>
    <mergeCell ref="AB6:AC6"/>
    <mergeCell ref="AB5:AG5"/>
    <mergeCell ref="AE6:AG6"/>
    <mergeCell ref="AE7:AG8"/>
    <mergeCell ref="AB9:AC9"/>
    <mergeCell ref="AE9:AG9"/>
    <mergeCell ref="AD7:AD8"/>
    <mergeCell ref="X4:X5"/>
    <mergeCell ref="Z5:AA5"/>
    <mergeCell ref="Z12:AA14"/>
    <mergeCell ref="Z9:AA11"/>
    <mergeCell ref="Z6:AA8"/>
    <mergeCell ref="B70:C70"/>
    <mergeCell ref="D70:G70"/>
    <mergeCell ref="J70:K70"/>
    <mergeCell ref="L70:O70"/>
    <mergeCell ref="R70:S70"/>
    <mergeCell ref="T70:W70"/>
    <mergeCell ref="B48:C48"/>
    <mergeCell ref="D48:G48"/>
    <mergeCell ref="J48:K48"/>
    <mergeCell ref="L48:O48"/>
    <mergeCell ref="R48:S48"/>
    <mergeCell ref="T48:W48"/>
    <mergeCell ref="H56:H58"/>
    <mergeCell ref="P56:P58"/>
    <mergeCell ref="A68:G69"/>
    <mergeCell ref="I68:O69"/>
    <mergeCell ref="Q68:W69"/>
    <mergeCell ref="A24:G25"/>
    <mergeCell ref="X56:X58"/>
    <mergeCell ref="H53:H55"/>
    <mergeCell ref="P53:P55"/>
    <mergeCell ref="AH47:AI47"/>
    <mergeCell ref="AJ47:AK47"/>
    <mergeCell ref="AM47:AN47"/>
    <mergeCell ref="AO47:AQ47"/>
    <mergeCell ref="I24:O25"/>
    <mergeCell ref="Q24:W25"/>
    <mergeCell ref="Q46:W47"/>
    <mergeCell ref="I46:O47"/>
    <mergeCell ref="B26:C26"/>
    <mergeCell ref="D26:G26"/>
    <mergeCell ref="J26:K26"/>
    <mergeCell ref="L26:O26"/>
    <mergeCell ref="R26:S26"/>
    <mergeCell ref="T26:W26"/>
    <mergeCell ref="AC27:AD27"/>
    <mergeCell ref="AC28:AD28"/>
    <mergeCell ref="AC29:AD29"/>
    <mergeCell ref="AC30:AD30"/>
    <mergeCell ref="AC31:AD31"/>
    <mergeCell ref="AC32:AD32"/>
    <mergeCell ref="AC24:AD24"/>
    <mergeCell ref="AC25:AD25"/>
    <mergeCell ref="AE42:AG44"/>
    <mergeCell ref="AE45:AG46"/>
    <mergeCell ref="A90:G91"/>
    <mergeCell ref="I90:O91"/>
    <mergeCell ref="Q90:W91"/>
    <mergeCell ref="AM90:AN90"/>
    <mergeCell ref="AO90:AQ90"/>
    <mergeCell ref="AH91:AI91"/>
    <mergeCell ref="AJ91:AK91"/>
    <mergeCell ref="AM91:AN91"/>
    <mergeCell ref="AO91:AQ91"/>
  </mergeCells>
  <phoneticPr fontId="2"/>
  <conditionalFormatting sqref="G16">
    <cfRule type="containsText" dxfId="839" priority="236" stopIfTrue="1" operator="containsText" text="○">
      <formula>NOT(ISERROR(SEARCH("○",G16)))</formula>
    </cfRule>
  </conditionalFormatting>
  <conditionalFormatting sqref="A7:G7">
    <cfRule type="containsText" dxfId="838" priority="246" stopIfTrue="1" operator="containsText" text="○">
      <formula>NOT(ISERROR(SEARCH("○",A7)))</formula>
    </cfRule>
  </conditionalFormatting>
  <conditionalFormatting sqref="G13">
    <cfRule type="containsText" dxfId="837" priority="244" stopIfTrue="1" operator="containsText" text="○">
      <formula>NOT(ISERROR(SEARCH("○",G13)))</formula>
    </cfRule>
  </conditionalFormatting>
  <conditionalFormatting sqref="A10">
    <cfRule type="containsText" dxfId="836" priority="243" stopIfTrue="1" operator="containsText" text="○">
      <formula>NOT(ISERROR(SEARCH("○",A10)))</formula>
    </cfRule>
  </conditionalFormatting>
  <conditionalFormatting sqref="Q29">
    <cfRule type="containsText" dxfId="835" priority="149" stopIfTrue="1" operator="containsText" text="○">
      <formula>NOT(ISERROR(SEARCH("○",Q29)))</formula>
    </cfRule>
  </conditionalFormatting>
  <conditionalFormatting sqref="D22:G22">
    <cfRule type="containsText" dxfId="834" priority="245" stopIfTrue="1" operator="containsText" text="○">
      <formula>NOT(ISERROR(SEARCH("○",D22)))</formula>
    </cfRule>
  </conditionalFormatting>
  <conditionalFormatting sqref="W7">
    <cfRule type="containsText" dxfId="833" priority="199" stopIfTrue="1" operator="containsText" text="○">
      <formula>NOT(ISERROR(SEARCH("○",W7)))</formula>
    </cfRule>
  </conditionalFormatting>
  <conditionalFormatting sqref="Q41">
    <cfRule type="containsText" dxfId="832" priority="145" stopIfTrue="1" operator="containsText" text="○">
      <formula>NOT(ISERROR(SEARCH("○",Q41)))</formula>
    </cfRule>
  </conditionalFormatting>
  <conditionalFormatting sqref="A13">
    <cfRule type="containsText" dxfId="831" priority="242" stopIfTrue="1" operator="containsText" text="○">
      <formula>NOT(ISERROR(SEARCH("○",A13)))</formula>
    </cfRule>
  </conditionalFormatting>
  <conditionalFormatting sqref="A16">
    <cfRule type="containsText" dxfId="830" priority="241" stopIfTrue="1" operator="containsText" text="○">
      <formula>NOT(ISERROR(SEARCH("○",A16)))</formula>
    </cfRule>
  </conditionalFormatting>
  <conditionalFormatting sqref="A22">
    <cfRule type="containsText" dxfId="829" priority="240" stopIfTrue="1" operator="containsText" text="○">
      <formula>NOT(ISERROR(SEARCH("○",A22)))</formula>
    </cfRule>
  </conditionalFormatting>
  <conditionalFormatting sqref="B10:G10">
    <cfRule type="containsText" dxfId="828" priority="239" stopIfTrue="1" operator="containsText" text="○">
      <formula>NOT(ISERROR(SEARCH("○",B10)))</formula>
    </cfRule>
  </conditionalFormatting>
  <conditionalFormatting sqref="B13:F13">
    <cfRule type="containsText" dxfId="827" priority="238" stopIfTrue="1" operator="containsText" text="○">
      <formula>NOT(ISERROR(SEARCH("○",B13)))</formula>
    </cfRule>
  </conditionalFormatting>
  <conditionalFormatting sqref="B16:F16">
    <cfRule type="containsText" dxfId="826" priority="237" stopIfTrue="1" operator="containsText" text="○">
      <formula>NOT(ISERROR(SEARCH("○",B16)))</formula>
    </cfRule>
  </conditionalFormatting>
  <conditionalFormatting sqref="Q16">
    <cfRule type="containsText" dxfId="825" priority="201" stopIfTrue="1" operator="containsText" text="○">
      <formula>NOT(ISERROR(SEARCH("○",Q16)))</formula>
    </cfRule>
  </conditionalFormatting>
  <conditionalFormatting sqref="B22:C22">
    <cfRule type="containsText" dxfId="824" priority="235" stopIfTrue="1" operator="containsText" text="○">
      <formula>NOT(ISERROR(SEARCH("○",B22)))</formula>
    </cfRule>
  </conditionalFormatting>
  <conditionalFormatting sqref="G19">
    <cfRule type="containsText" dxfId="823" priority="232" stopIfTrue="1" operator="containsText" text="○">
      <formula>NOT(ISERROR(SEARCH("○",G19)))</formula>
    </cfRule>
  </conditionalFormatting>
  <conditionalFormatting sqref="A19">
    <cfRule type="containsText" dxfId="822" priority="234" stopIfTrue="1" operator="containsText" text="○">
      <formula>NOT(ISERROR(SEARCH("○",A19)))</formula>
    </cfRule>
  </conditionalFormatting>
  <conditionalFormatting sqref="B19:C19 E19:F19">
    <cfRule type="containsText" dxfId="821" priority="233" stopIfTrue="1" operator="containsText" text="○">
      <formula>NOT(ISERROR(SEARCH("○",B19)))</formula>
    </cfRule>
  </conditionalFormatting>
  <conditionalFormatting sqref="D19">
    <cfRule type="containsText" dxfId="820" priority="231" stopIfTrue="1" operator="containsText" text="○">
      <formula>NOT(ISERROR(SEARCH("○",D19)))</formula>
    </cfRule>
  </conditionalFormatting>
  <conditionalFormatting sqref="O16">
    <cfRule type="containsText" dxfId="819" priority="222" stopIfTrue="1" operator="containsText" text="○">
      <formula>NOT(ISERROR(SEARCH("○",O16)))</formula>
    </cfRule>
  </conditionalFormatting>
  <conditionalFormatting sqref="I7:O7">
    <cfRule type="containsText" dxfId="818" priority="230" stopIfTrue="1" operator="containsText" text="○">
      <formula>NOT(ISERROR(SEARCH("○",I7)))</formula>
    </cfRule>
  </conditionalFormatting>
  <conditionalFormatting sqref="Q7">
    <cfRule type="containsText" dxfId="817" priority="204" stopIfTrue="1" operator="containsText" text="○">
      <formula>NOT(ISERROR(SEARCH("○",Q7)))</formula>
    </cfRule>
  </conditionalFormatting>
  <conditionalFormatting sqref="I10:L10">
    <cfRule type="containsText" dxfId="816" priority="228" stopIfTrue="1" operator="containsText" text="○">
      <formula>NOT(ISERROR(SEARCH("○",I10)))</formula>
    </cfRule>
  </conditionalFormatting>
  <conditionalFormatting sqref="L22:O22">
    <cfRule type="containsText" dxfId="815" priority="229" stopIfTrue="1" operator="containsText" text="○">
      <formula>NOT(ISERROR(SEARCH("○",L22)))</formula>
    </cfRule>
  </conditionalFormatting>
  <conditionalFormatting sqref="I13">
    <cfRule type="containsText" dxfId="814" priority="227" stopIfTrue="1" operator="containsText" text="○">
      <formula>NOT(ISERROR(SEARCH("○",I13)))</formula>
    </cfRule>
  </conditionalFormatting>
  <conditionalFormatting sqref="I16">
    <cfRule type="containsText" dxfId="813" priority="226" stopIfTrue="1" operator="containsText" text="○">
      <formula>NOT(ISERROR(SEARCH("○",I16)))</formula>
    </cfRule>
  </conditionalFormatting>
  <conditionalFormatting sqref="R32:V32">
    <cfRule type="containsText" dxfId="812" priority="140" stopIfTrue="1" operator="containsText" text="○">
      <formula>NOT(ISERROR(SEARCH("○",R32)))</formula>
    </cfRule>
  </conditionalFormatting>
  <conditionalFormatting sqref="M10:O10">
    <cfRule type="containsText" dxfId="811" priority="225" stopIfTrue="1" operator="containsText" text="○">
      <formula>NOT(ISERROR(SEARCH("○",M10)))</formula>
    </cfRule>
  </conditionalFormatting>
  <conditionalFormatting sqref="J13:N13">
    <cfRule type="containsText" dxfId="810" priority="224" stopIfTrue="1" operator="containsText" text="○">
      <formula>NOT(ISERROR(SEARCH("○",J13)))</formula>
    </cfRule>
  </conditionalFormatting>
  <conditionalFormatting sqref="J16:N16">
    <cfRule type="containsText" dxfId="809" priority="223" stopIfTrue="1" operator="containsText" text="○">
      <formula>NOT(ISERROR(SEARCH("○",J16)))</formula>
    </cfRule>
  </conditionalFormatting>
  <conditionalFormatting sqref="J22:K22">
    <cfRule type="containsText" dxfId="808" priority="221" stopIfTrue="1" operator="containsText" text="○">
      <formula>NOT(ISERROR(SEARCH("○",J22)))</formula>
    </cfRule>
  </conditionalFormatting>
  <conditionalFormatting sqref="Q38">
    <cfRule type="containsText" dxfId="807" priority="146" stopIfTrue="1" operator="containsText" text="○">
      <formula>NOT(ISERROR(SEARCH("○",Q38)))</formula>
    </cfRule>
  </conditionalFormatting>
  <conditionalFormatting sqref="I19">
    <cfRule type="containsText" dxfId="806" priority="220" stopIfTrue="1" operator="containsText" text="○">
      <formula>NOT(ISERROR(SEARCH("○",I19)))</formula>
    </cfRule>
  </conditionalFormatting>
  <conditionalFormatting sqref="J19:K19 M19">
    <cfRule type="containsText" dxfId="805" priority="219" stopIfTrue="1" operator="containsText" text="○">
      <formula>NOT(ISERROR(SEARCH("○",J19)))</formula>
    </cfRule>
  </conditionalFormatting>
  <conditionalFormatting sqref="W10">
    <cfRule type="containsText" dxfId="804" priority="198" stopIfTrue="1" operator="containsText" text="○">
      <formula>NOT(ISERROR(SEARCH("○",W10)))</formula>
    </cfRule>
  </conditionalFormatting>
  <conditionalFormatting sqref="I22">
    <cfRule type="containsText" dxfId="803" priority="218" stopIfTrue="1" operator="containsText" text="○">
      <formula>NOT(ISERROR(SEARCH("○",I22)))</formula>
    </cfRule>
  </conditionalFormatting>
  <conditionalFormatting sqref="O13">
    <cfRule type="containsText" dxfId="802" priority="217" stopIfTrue="1" operator="containsText" text="○">
      <formula>NOT(ISERROR(SEARCH("○",O13)))</formula>
    </cfRule>
  </conditionalFormatting>
  <conditionalFormatting sqref="N19">
    <cfRule type="containsText" dxfId="801" priority="216" stopIfTrue="1" operator="containsText" text="○">
      <formula>NOT(ISERROR(SEARCH("○",N19)))</formula>
    </cfRule>
  </conditionalFormatting>
  <conditionalFormatting sqref="L19">
    <cfRule type="containsText" dxfId="800" priority="215" stopIfTrue="1" operator="containsText" text="○">
      <formula>NOT(ISERROR(SEARCH("○",L19)))</formula>
    </cfRule>
  </conditionalFormatting>
  <conditionalFormatting sqref="W35">
    <cfRule type="containsText" dxfId="799" priority="142" stopIfTrue="1" operator="containsText" text="○">
      <formula>NOT(ISERROR(SEARCH("○",W35)))</formula>
    </cfRule>
  </conditionalFormatting>
  <conditionalFormatting sqref="O19">
    <cfRule type="containsText" dxfId="798" priority="214" stopIfTrue="1" operator="containsText" text="○">
      <formula>NOT(ISERROR(SEARCH("○",O19)))</formula>
    </cfRule>
  </conditionalFormatting>
  <conditionalFormatting sqref="U19">
    <cfRule type="containsText" dxfId="797" priority="210" stopIfTrue="1" operator="containsText" text="○">
      <formula>NOT(ISERROR(SEARCH("○",U19)))</formula>
    </cfRule>
  </conditionalFormatting>
  <conditionalFormatting sqref="Q7">
    <cfRule type="containsText" dxfId="796" priority="213" stopIfTrue="1" operator="containsText" text="○">
      <formula>NOT(ISERROR(SEARCH("○",Q7)))</formula>
    </cfRule>
  </conditionalFormatting>
  <conditionalFormatting sqref="J35:L35">
    <cfRule type="containsText" dxfId="795" priority="168" stopIfTrue="1" operator="containsText" text="○">
      <formula>NOT(ISERROR(SEARCH("○",J35)))</formula>
    </cfRule>
  </conditionalFormatting>
  <conditionalFormatting sqref="T22:W22">
    <cfRule type="containsText" dxfId="794" priority="212" stopIfTrue="1" operator="containsText" text="○">
      <formula>NOT(ISERROR(SEARCH("○",T22)))</formula>
    </cfRule>
  </conditionalFormatting>
  <conditionalFormatting sqref="W19">
    <cfRule type="containsText" dxfId="793" priority="206" stopIfTrue="1" operator="containsText" text="○">
      <formula>NOT(ISERROR(SEARCH("○",W19)))</formula>
    </cfRule>
  </conditionalFormatting>
  <conditionalFormatting sqref="N41">
    <cfRule type="containsText" dxfId="792" priority="161" stopIfTrue="1" operator="containsText" text="○">
      <formula>NOT(ISERROR(SEARCH("○",N41)))</formula>
    </cfRule>
  </conditionalFormatting>
  <conditionalFormatting sqref="K44">
    <cfRule type="containsText" dxfId="791" priority="165" stopIfTrue="1" operator="containsText" text="○">
      <formula>NOT(ISERROR(SEARCH("○",K44)))</formula>
    </cfRule>
  </conditionalFormatting>
  <conditionalFormatting sqref="R22:S22">
    <cfRule type="containsText" dxfId="790" priority="211" stopIfTrue="1" operator="containsText" text="○">
      <formula>NOT(ISERROR(SEARCH("○",R22)))</formula>
    </cfRule>
  </conditionalFormatting>
  <conditionalFormatting sqref="R44:S44">
    <cfRule type="containsText" dxfId="789" priority="156" stopIfTrue="1" operator="containsText" text="○">
      <formula>NOT(ISERROR(SEARCH("○",R44)))</formula>
    </cfRule>
  </conditionalFormatting>
  <conditionalFormatting sqref="Q22">
    <cfRule type="containsText" dxfId="788" priority="209" stopIfTrue="1" operator="containsText" text="○">
      <formula>NOT(ISERROR(SEARCH("○",Q22)))</formula>
    </cfRule>
  </conditionalFormatting>
  <conditionalFormatting sqref="V19">
    <cfRule type="containsText" dxfId="787" priority="208" stopIfTrue="1" operator="containsText" text="○">
      <formula>NOT(ISERROR(SEARCH("○",V19)))</formula>
    </cfRule>
  </conditionalFormatting>
  <conditionalFormatting sqref="T19">
    <cfRule type="containsText" dxfId="786" priority="207" stopIfTrue="1" operator="containsText" text="○">
      <formula>NOT(ISERROR(SEARCH("○",T19)))</formula>
    </cfRule>
  </conditionalFormatting>
  <conditionalFormatting sqref="R35:V35">
    <cfRule type="containsText" dxfId="785" priority="139" stopIfTrue="1" operator="containsText" text="○">
      <formula>NOT(ISERROR(SEARCH("○",R35)))</formula>
    </cfRule>
  </conditionalFormatting>
  <conditionalFormatting sqref="T19:W19">
    <cfRule type="containsText" dxfId="784" priority="205" stopIfTrue="1" operator="containsText" text="○">
      <formula>NOT(ISERROR(SEARCH("○",T19)))</formula>
    </cfRule>
  </conditionalFormatting>
  <conditionalFormatting sqref="Q10">
    <cfRule type="containsText" dxfId="783" priority="203" stopIfTrue="1" operator="containsText" text="○">
      <formula>NOT(ISERROR(SEARCH("○",Q10)))</formula>
    </cfRule>
  </conditionalFormatting>
  <conditionalFormatting sqref="W29">
    <cfRule type="containsText" dxfId="782" priority="144" stopIfTrue="1" operator="containsText" text="○">
      <formula>NOT(ISERROR(SEARCH("○",W29)))</formula>
    </cfRule>
  </conditionalFormatting>
  <conditionalFormatting sqref="T41:W41">
    <cfRule type="containsText" dxfId="781" priority="150" stopIfTrue="1" operator="containsText" text="○">
      <formula>NOT(ISERROR(SEARCH("○",T41)))</formula>
    </cfRule>
  </conditionalFormatting>
  <conditionalFormatting sqref="W41">
    <cfRule type="containsText" dxfId="780" priority="151" stopIfTrue="1" operator="containsText" text="○">
      <formula>NOT(ISERROR(SEARCH("○",W41)))</formula>
    </cfRule>
  </conditionalFormatting>
  <conditionalFormatting sqref="R10:V10">
    <cfRule type="containsText" dxfId="779" priority="195" stopIfTrue="1" operator="containsText" text="○">
      <formula>NOT(ISERROR(SEARCH("○",R10)))</formula>
    </cfRule>
  </conditionalFormatting>
  <conditionalFormatting sqref="W13">
    <cfRule type="containsText" dxfId="778" priority="197" stopIfTrue="1" operator="containsText" text="○">
      <formula>NOT(ISERROR(SEARCH("○",W13)))</formula>
    </cfRule>
  </conditionalFormatting>
  <conditionalFormatting sqref="R16:V16">
    <cfRule type="containsText" dxfId="777" priority="193" stopIfTrue="1" operator="containsText" text="○">
      <formula>NOT(ISERROR(SEARCH("○",R16)))</formula>
    </cfRule>
  </conditionalFormatting>
  <conditionalFormatting sqref="Q13">
    <cfRule type="containsText" dxfId="776" priority="202" stopIfTrue="1" operator="containsText" text="○">
      <formula>NOT(ISERROR(SEARCH("○",Q13)))</formula>
    </cfRule>
  </conditionalFormatting>
  <conditionalFormatting sqref="R19">
    <cfRule type="containsText" dxfId="775" priority="191" stopIfTrue="1" operator="containsText" text="○">
      <formula>NOT(ISERROR(SEARCH("○",R19)))</formula>
    </cfRule>
  </conditionalFormatting>
  <conditionalFormatting sqref="S19">
    <cfRule type="containsText" dxfId="774" priority="190" stopIfTrue="1" operator="containsText" text="○">
      <formula>NOT(ISERROR(SEARCH("○",S19)))</formula>
    </cfRule>
  </conditionalFormatting>
  <conditionalFormatting sqref="W32">
    <cfRule type="containsText" dxfId="773" priority="143" stopIfTrue="1" operator="containsText" text="○">
      <formula>NOT(ISERROR(SEARCH("○",W32)))</formula>
    </cfRule>
  </conditionalFormatting>
  <conditionalFormatting sqref="Q19">
    <cfRule type="containsText" dxfId="772" priority="200" stopIfTrue="1" operator="containsText" text="○">
      <formula>NOT(ISERROR(SEARCH("○",Q19)))</formula>
    </cfRule>
  </conditionalFormatting>
  <conditionalFormatting sqref="R38:V38">
    <cfRule type="containsText" dxfId="771" priority="138" stopIfTrue="1" operator="containsText" text="○">
      <formula>NOT(ISERROR(SEARCH("○",R38)))</formula>
    </cfRule>
  </conditionalFormatting>
  <conditionalFormatting sqref="R7:V7">
    <cfRule type="containsText" dxfId="770" priority="196" stopIfTrue="1" operator="containsText" text="○">
      <formula>NOT(ISERROR(SEARCH("○",R7)))</formula>
    </cfRule>
  </conditionalFormatting>
  <conditionalFormatting sqref="R41">
    <cfRule type="containsText" dxfId="769" priority="136" stopIfTrue="1" operator="containsText" text="○">
      <formula>NOT(ISERROR(SEARCH("○",R41)))</formula>
    </cfRule>
  </conditionalFormatting>
  <conditionalFormatting sqref="R13:V13">
    <cfRule type="containsText" dxfId="768" priority="194" stopIfTrue="1" operator="containsText" text="○">
      <formula>NOT(ISERROR(SEARCH("○",R13)))</formula>
    </cfRule>
  </conditionalFormatting>
  <conditionalFormatting sqref="D41">
    <cfRule type="containsText" dxfId="767" priority="134" stopIfTrue="1" operator="containsText" text="○">
      <formula>NOT(ISERROR(SEARCH("○",D41)))</formula>
    </cfRule>
  </conditionalFormatting>
  <conditionalFormatting sqref="J44">
    <cfRule type="containsText" dxfId="766" priority="132" stopIfTrue="1" operator="containsText" text="○">
      <formula>NOT(ISERROR(SEARCH("○",J44)))</formula>
    </cfRule>
  </conditionalFormatting>
  <conditionalFormatting sqref="M35:O35">
    <cfRule type="containsText" dxfId="765" priority="131" stopIfTrue="1" operator="containsText" text="○">
      <formula>NOT(ISERROR(SEARCH("○",M35)))</formula>
    </cfRule>
  </conditionalFormatting>
  <conditionalFormatting sqref="G38">
    <cfRule type="containsText" dxfId="764" priority="179" stopIfTrue="1" operator="containsText" text="○">
      <formula>NOT(ISERROR(SEARCH("○",G38)))</formula>
    </cfRule>
  </conditionalFormatting>
  <conditionalFormatting sqref="A29:G29">
    <cfRule type="containsText" dxfId="763" priority="189" stopIfTrue="1" operator="containsText" text="○">
      <formula>NOT(ISERROR(SEARCH("○",A29)))</formula>
    </cfRule>
  </conditionalFormatting>
  <conditionalFormatting sqref="G35">
    <cfRule type="containsText" dxfId="762" priority="187" stopIfTrue="1" operator="containsText" text="○">
      <formula>NOT(ISERROR(SEARCH("○",G35)))</formula>
    </cfRule>
  </conditionalFormatting>
  <conditionalFormatting sqref="A32">
    <cfRule type="containsText" dxfId="761" priority="186" stopIfTrue="1" operator="containsText" text="○">
      <formula>NOT(ISERROR(SEARCH("○",A32)))</formula>
    </cfRule>
  </conditionalFormatting>
  <conditionalFormatting sqref="D44:G44">
    <cfRule type="containsText" dxfId="760" priority="188" stopIfTrue="1" operator="containsText" text="○">
      <formula>NOT(ISERROR(SEARCH("○",D44)))</formula>
    </cfRule>
  </conditionalFormatting>
  <conditionalFormatting sqref="A35">
    <cfRule type="containsText" dxfId="759" priority="185" stopIfTrue="1" operator="containsText" text="○">
      <formula>NOT(ISERROR(SEARCH("○",A35)))</formula>
    </cfRule>
  </conditionalFormatting>
  <conditionalFormatting sqref="A38">
    <cfRule type="containsText" dxfId="758" priority="184" stopIfTrue="1" operator="containsText" text="○">
      <formula>NOT(ISERROR(SEARCH("○",A38)))</formula>
    </cfRule>
  </conditionalFormatting>
  <conditionalFormatting sqref="A44">
    <cfRule type="containsText" dxfId="757" priority="183" stopIfTrue="1" operator="containsText" text="○">
      <formula>NOT(ISERROR(SEARCH("○",A44)))</formula>
    </cfRule>
  </conditionalFormatting>
  <conditionalFormatting sqref="B32:G32">
    <cfRule type="containsText" dxfId="756" priority="182" stopIfTrue="1" operator="containsText" text="○">
      <formula>NOT(ISERROR(SEARCH("○",B32)))</formula>
    </cfRule>
  </conditionalFormatting>
  <conditionalFormatting sqref="B35:F35">
    <cfRule type="containsText" dxfId="755" priority="181" stopIfTrue="1" operator="containsText" text="○">
      <formula>NOT(ISERROR(SEARCH("○",B35)))</formula>
    </cfRule>
  </conditionalFormatting>
  <conditionalFormatting sqref="C38:F38">
    <cfRule type="containsText" dxfId="754" priority="180" stopIfTrue="1" operator="containsText" text="○">
      <formula>NOT(ISERROR(SEARCH("○",C38)))</formula>
    </cfRule>
  </conditionalFormatting>
  <conditionalFormatting sqref="B44:C44">
    <cfRule type="containsText" dxfId="753" priority="178" stopIfTrue="1" operator="containsText" text="○">
      <formula>NOT(ISERROR(SEARCH("○",B44)))</formula>
    </cfRule>
  </conditionalFormatting>
  <conditionalFormatting sqref="G41">
    <cfRule type="containsText" dxfId="752" priority="175" stopIfTrue="1" operator="containsText" text="○">
      <formula>NOT(ISERROR(SEARCH("○",G41)))</formula>
    </cfRule>
  </conditionalFormatting>
  <conditionalFormatting sqref="A41">
    <cfRule type="containsText" dxfId="751" priority="177" stopIfTrue="1" operator="containsText" text="○">
      <formula>NOT(ISERROR(SEARCH("○",A41)))</formula>
    </cfRule>
  </conditionalFormatting>
  <conditionalFormatting sqref="B41:C41 E41:F41">
    <cfRule type="containsText" dxfId="750" priority="176" stopIfTrue="1" operator="containsText" text="○">
      <formula>NOT(ISERROR(SEARCH("○",B41)))</formula>
    </cfRule>
  </conditionalFormatting>
  <conditionalFormatting sqref="I35">
    <cfRule type="containsText" dxfId="749" priority="171" stopIfTrue="1" operator="containsText" text="○">
      <formula>NOT(ISERROR(SEARCH("○",I35)))</formula>
    </cfRule>
  </conditionalFormatting>
  <conditionalFormatting sqref="O38">
    <cfRule type="containsText" dxfId="748" priority="166" stopIfTrue="1" operator="containsText" text="○">
      <formula>NOT(ISERROR(SEARCH("○",O38)))</formula>
    </cfRule>
  </conditionalFormatting>
  <conditionalFormatting sqref="I29:O29">
    <cfRule type="containsText" dxfId="747" priority="174" stopIfTrue="1" operator="containsText" text="○">
      <formula>NOT(ISERROR(SEARCH("○",I29)))</formula>
    </cfRule>
  </conditionalFormatting>
  <conditionalFormatting sqref="I32">
    <cfRule type="containsText" dxfId="746" priority="172" stopIfTrue="1" operator="containsText" text="○">
      <formula>NOT(ISERROR(SEARCH("○",I32)))</formula>
    </cfRule>
  </conditionalFormatting>
  <conditionalFormatting sqref="L44:O44">
    <cfRule type="containsText" dxfId="745" priority="173" stopIfTrue="1" operator="containsText" text="○">
      <formula>NOT(ISERROR(SEARCH("○",L44)))</formula>
    </cfRule>
  </conditionalFormatting>
  <conditionalFormatting sqref="I38">
    <cfRule type="containsText" dxfId="744" priority="170" stopIfTrue="1" operator="containsText" text="○">
      <formula>NOT(ISERROR(SEARCH("○",I38)))</formula>
    </cfRule>
  </conditionalFormatting>
  <conditionalFormatting sqref="J32:O32">
    <cfRule type="containsText" dxfId="743" priority="169" stopIfTrue="1" operator="containsText" text="○">
      <formula>NOT(ISERROR(SEARCH("○",J32)))</formula>
    </cfRule>
  </conditionalFormatting>
  <conditionalFormatting sqref="J38:N38">
    <cfRule type="containsText" dxfId="742" priority="167" stopIfTrue="1" operator="containsText" text="○">
      <formula>NOT(ISERROR(SEARCH("○",J38)))</formula>
    </cfRule>
  </conditionalFormatting>
  <conditionalFormatting sqref="I41">
    <cfRule type="containsText" dxfId="741" priority="164" stopIfTrue="1" operator="containsText" text="○">
      <formula>NOT(ISERROR(SEARCH("○",I41)))</formula>
    </cfRule>
  </conditionalFormatting>
  <conditionalFormatting sqref="J41:K41 M41">
    <cfRule type="containsText" dxfId="740" priority="163" stopIfTrue="1" operator="containsText" text="○">
      <formula>NOT(ISERROR(SEARCH("○",J41)))</formula>
    </cfRule>
  </conditionalFormatting>
  <conditionalFormatting sqref="I44">
    <cfRule type="containsText" dxfId="739" priority="162" stopIfTrue="1" operator="containsText" text="○">
      <formula>NOT(ISERROR(SEARCH("○",I44)))</formula>
    </cfRule>
  </conditionalFormatting>
  <conditionalFormatting sqref="L41">
    <cfRule type="containsText" dxfId="738" priority="160" stopIfTrue="1" operator="containsText" text="○">
      <formula>NOT(ISERROR(SEARCH("○",L41)))</formula>
    </cfRule>
  </conditionalFormatting>
  <conditionalFormatting sqref="O41">
    <cfRule type="containsText" dxfId="737" priority="159" stopIfTrue="1" operator="containsText" text="○">
      <formula>NOT(ISERROR(SEARCH("○",O41)))</formula>
    </cfRule>
  </conditionalFormatting>
  <conditionalFormatting sqref="U41">
    <cfRule type="containsText" dxfId="736" priority="155" stopIfTrue="1" operator="containsText" text="○">
      <formula>NOT(ISERROR(SEARCH("○",U41)))</formula>
    </cfRule>
  </conditionalFormatting>
  <conditionalFormatting sqref="Q29">
    <cfRule type="containsText" dxfId="735" priority="158" stopIfTrue="1" operator="containsText" text="○">
      <formula>NOT(ISERROR(SEARCH("○",Q29)))</formula>
    </cfRule>
  </conditionalFormatting>
  <conditionalFormatting sqref="T44:W44">
    <cfRule type="containsText" dxfId="734" priority="157" stopIfTrue="1" operator="containsText" text="○">
      <formula>NOT(ISERROR(SEARCH("○",T44)))</formula>
    </cfRule>
  </conditionalFormatting>
  <conditionalFormatting sqref="Q44">
    <cfRule type="containsText" dxfId="733" priority="154" stopIfTrue="1" operator="containsText" text="○">
      <formula>NOT(ISERROR(SEARCH("○",Q44)))</formula>
    </cfRule>
  </conditionalFormatting>
  <conditionalFormatting sqref="V41">
    <cfRule type="containsText" dxfId="732" priority="153" stopIfTrue="1" operator="containsText" text="○">
      <formula>NOT(ISERROR(SEARCH("○",V41)))</formula>
    </cfRule>
  </conditionalFormatting>
  <conditionalFormatting sqref="T41">
    <cfRule type="containsText" dxfId="731" priority="152" stopIfTrue="1" operator="containsText" text="○">
      <formula>NOT(ISERROR(SEARCH("○",T41)))</formula>
    </cfRule>
  </conditionalFormatting>
  <conditionalFormatting sqref="Q32">
    <cfRule type="containsText" dxfId="730" priority="148" stopIfTrue="1" operator="containsText" text="○">
      <formula>NOT(ISERROR(SEARCH("○",Q32)))</formula>
    </cfRule>
  </conditionalFormatting>
  <conditionalFormatting sqref="Q35">
    <cfRule type="containsText" dxfId="729" priority="147" stopIfTrue="1" operator="containsText" text="○">
      <formula>NOT(ISERROR(SEARCH("○",Q35)))</formula>
    </cfRule>
  </conditionalFormatting>
  <conditionalFormatting sqref="S41">
    <cfRule type="containsText" dxfId="728" priority="135" stopIfTrue="1" operator="containsText" text="○">
      <formula>NOT(ISERROR(SEARCH("○",S41)))</formula>
    </cfRule>
  </conditionalFormatting>
  <conditionalFormatting sqref="R29:V29">
    <cfRule type="containsText" dxfId="727" priority="141" stopIfTrue="1" operator="containsText" text="○">
      <formula>NOT(ISERROR(SEARCH("○",R29)))</formula>
    </cfRule>
  </conditionalFormatting>
  <conditionalFormatting sqref="W38">
    <cfRule type="containsText" dxfId="726" priority="137" stopIfTrue="1" operator="containsText" text="○">
      <formula>NOT(ISERROR(SEARCH("○",W38)))</formula>
    </cfRule>
  </conditionalFormatting>
  <conditionalFormatting sqref="B38">
    <cfRule type="containsText" dxfId="725" priority="133" stopIfTrue="1" operator="containsText" text="○">
      <formula>NOT(ISERROR(SEARCH("○",B38)))</formula>
    </cfRule>
  </conditionalFormatting>
  <conditionalFormatting sqref="Q51">
    <cfRule type="containsText" dxfId="724" priority="95" stopIfTrue="1" operator="containsText" text="○">
      <formula>NOT(ISERROR(SEARCH("○",Q51)))</formula>
    </cfRule>
  </conditionalFormatting>
  <conditionalFormatting sqref="Q63">
    <cfRule type="containsText" dxfId="723" priority="91" stopIfTrue="1" operator="containsText" text="○">
      <formula>NOT(ISERROR(SEARCH("○",Q63)))</formula>
    </cfRule>
  </conditionalFormatting>
  <conditionalFormatting sqref="R54:V54">
    <cfRule type="containsText" dxfId="722" priority="89" stopIfTrue="1" operator="containsText" text="○">
      <formula>NOT(ISERROR(SEARCH("○",R54)))</formula>
    </cfRule>
  </conditionalFormatting>
  <conditionalFormatting sqref="Q60">
    <cfRule type="containsText" dxfId="721" priority="92" stopIfTrue="1" operator="containsText" text="○">
      <formula>NOT(ISERROR(SEARCH("○",Q60)))</formula>
    </cfRule>
  </conditionalFormatting>
  <conditionalFormatting sqref="R57:V57">
    <cfRule type="containsText" dxfId="720" priority="88" stopIfTrue="1" operator="containsText" text="○">
      <formula>NOT(ISERROR(SEARCH("○",R57)))</formula>
    </cfRule>
  </conditionalFormatting>
  <conditionalFormatting sqref="J57:N57">
    <cfRule type="containsText" dxfId="719" priority="112" stopIfTrue="1" operator="containsText" text="○">
      <formula>NOT(ISERROR(SEARCH("○",J57)))</formula>
    </cfRule>
  </conditionalFormatting>
  <conditionalFormatting sqref="N63">
    <cfRule type="containsText" dxfId="718" priority="105" stopIfTrue="1" operator="containsText" text="○">
      <formula>NOT(ISERROR(SEARCH("○",N63)))</formula>
    </cfRule>
  </conditionalFormatting>
  <conditionalFormatting sqref="K66">
    <cfRule type="containsText" dxfId="717" priority="109" stopIfTrue="1" operator="containsText" text="○">
      <formula>NOT(ISERROR(SEARCH("○",K66)))</formula>
    </cfRule>
  </conditionalFormatting>
  <conditionalFormatting sqref="R66:S66">
    <cfRule type="containsText" dxfId="716" priority="100" stopIfTrue="1" operator="containsText" text="○">
      <formula>NOT(ISERROR(SEARCH("○",R66)))</formula>
    </cfRule>
  </conditionalFormatting>
  <conditionalFormatting sqref="V63:W63">
    <cfRule type="containsText" dxfId="715" priority="96" stopIfTrue="1" operator="containsText" text="○">
      <formula>NOT(ISERROR(SEARCH("○",V63)))</formula>
    </cfRule>
  </conditionalFormatting>
  <conditionalFormatting sqref="W63">
    <cfRule type="containsText" dxfId="714" priority="97" stopIfTrue="1" operator="containsText" text="○">
      <formula>NOT(ISERROR(SEARCH("○",W63)))</formula>
    </cfRule>
  </conditionalFormatting>
  <conditionalFormatting sqref="R60:S60 U60:V60">
    <cfRule type="containsText" dxfId="713" priority="87" stopIfTrue="1" operator="containsText" text="○">
      <formula>NOT(ISERROR(SEARCH("○",R60)))</formula>
    </cfRule>
  </conditionalFormatting>
  <conditionalFormatting sqref="R63">
    <cfRule type="containsText" dxfId="712" priority="85" stopIfTrue="1" operator="containsText" text="○">
      <formula>NOT(ISERROR(SEARCH("○",R63)))</formula>
    </cfRule>
  </conditionalFormatting>
  <conditionalFormatting sqref="D63">
    <cfRule type="containsText" dxfId="711" priority="84" stopIfTrue="1" operator="containsText" text="○">
      <formula>NOT(ISERROR(SEARCH("○",D63)))</formula>
    </cfRule>
  </conditionalFormatting>
  <conditionalFormatting sqref="J66">
    <cfRule type="containsText" dxfId="710" priority="83" stopIfTrue="1" operator="containsText" text="○">
      <formula>NOT(ISERROR(SEARCH("○",J66)))</formula>
    </cfRule>
  </conditionalFormatting>
  <conditionalFormatting sqref="O57">
    <cfRule type="containsText" dxfId="709" priority="82" stopIfTrue="1" operator="containsText" text="○">
      <formula>NOT(ISERROR(SEARCH("○",O57)))</formula>
    </cfRule>
  </conditionalFormatting>
  <conditionalFormatting sqref="I63">
    <cfRule type="containsText" dxfId="708" priority="108" stopIfTrue="1" operator="containsText" text="○">
      <formula>NOT(ISERROR(SEARCH("○",I63)))</formula>
    </cfRule>
  </conditionalFormatting>
  <conditionalFormatting sqref="A51:F51">
    <cfRule type="containsText" dxfId="707" priority="130" stopIfTrue="1" operator="containsText" text="○">
      <formula>NOT(ISERROR(SEARCH("○",A51)))</formula>
    </cfRule>
  </conditionalFormatting>
  <conditionalFormatting sqref="I57">
    <cfRule type="containsText" dxfId="706" priority="115" stopIfTrue="1" operator="containsText" text="○">
      <formula>NOT(ISERROR(SEARCH("○",I57)))</formula>
    </cfRule>
  </conditionalFormatting>
  <conditionalFormatting sqref="A54">
    <cfRule type="containsText" dxfId="705" priority="128" stopIfTrue="1" operator="containsText" text="○">
      <formula>NOT(ISERROR(SEARCH("○",A54)))</formula>
    </cfRule>
  </conditionalFormatting>
  <conditionalFormatting sqref="D66:G66">
    <cfRule type="containsText" dxfId="704" priority="129" stopIfTrue="1" operator="containsText" text="○">
      <formula>NOT(ISERROR(SEARCH("○",D66)))</formula>
    </cfRule>
  </conditionalFormatting>
  <conditionalFormatting sqref="A57">
    <cfRule type="containsText" dxfId="703" priority="127" stopIfTrue="1" operator="containsText" text="○">
      <formula>NOT(ISERROR(SEARCH("○",A57)))</formula>
    </cfRule>
  </conditionalFormatting>
  <conditionalFormatting sqref="A60">
    <cfRule type="containsText" dxfId="702" priority="126" stopIfTrue="1" operator="containsText" text="○">
      <formula>NOT(ISERROR(SEARCH("○",A60)))</formula>
    </cfRule>
  </conditionalFormatting>
  <conditionalFormatting sqref="A66">
    <cfRule type="containsText" dxfId="701" priority="125" stopIfTrue="1" operator="containsText" text="○">
      <formula>NOT(ISERROR(SEARCH("○",A66)))</formula>
    </cfRule>
  </conditionalFormatting>
  <conditionalFormatting sqref="B54:G54">
    <cfRule type="containsText" dxfId="700" priority="124" stopIfTrue="1" operator="containsText" text="○">
      <formula>NOT(ISERROR(SEARCH("○",B54)))</formula>
    </cfRule>
  </conditionalFormatting>
  <conditionalFormatting sqref="C57:F57">
    <cfRule type="containsText" dxfId="699" priority="123" stopIfTrue="1" operator="containsText" text="○">
      <formula>NOT(ISERROR(SEARCH("○",C57)))</formula>
    </cfRule>
  </conditionalFormatting>
  <conditionalFormatting sqref="C60:F60">
    <cfRule type="containsText" dxfId="698" priority="122" stopIfTrue="1" operator="containsText" text="○">
      <formula>NOT(ISERROR(SEARCH("○",C60)))</formula>
    </cfRule>
  </conditionalFormatting>
  <conditionalFormatting sqref="B66:C66">
    <cfRule type="containsText" dxfId="697" priority="121" stopIfTrue="1" operator="containsText" text="○">
      <formula>NOT(ISERROR(SEARCH("○",B66)))</formula>
    </cfRule>
  </conditionalFormatting>
  <conditionalFormatting sqref="A63">
    <cfRule type="containsText" dxfId="696" priority="120" stopIfTrue="1" operator="containsText" text="○">
      <formula>NOT(ISERROR(SEARCH("○",A63)))</formula>
    </cfRule>
  </conditionalFormatting>
  <conditionalFormatting sqref="B63:C63 E63:F63">
    <cfRule type="containsText" dxfId="695" priority="119" stopIfTrue="1" operator="containsText" text="○">
      <formula>NOT(ISERROR(SEARCH("○",B63)))</formula>
    </cfRule>
  </conditionalFormatting>
  <conditionalFormatting sqref="O60">
    <cfRule type="containsText" dxfId="694" priority="110" stopIfTrue="1" operator="containsText" text="○">
      <formula>NOT(ISERROR(SEARCH("○",O60)))</formula>
    </cfRule>
  </conditionalFormatting>
  <conditionalFormatting sqref="O51">
    <cfRule type="containsText" dxfId="693" priority="118" stopIfTrue="1" operator="containsText" text="○">
      <formula>NOT(ISERROR(SEARCH("○",O51)))</formula>
    </cfRule>
  </conditionalFormatting>
  <conditionalFormatting sqref="I54">
    <cfRule type="containsText" dxfId="692" priority="116" stopIfTrue="1" operator="containsText" text="○">
      <formula>NOT(ISERROR(SEARCH("○",I54)))</formula>
    </cfRule>
  </conditionalFormatting>
  <conditionalFormatting sqref="L66:O66">
    <cfRule type="containsText" dxfId="691" priority="117" stopIfTrue="1" operator="containsText" text="○">
      <formula>NOT(ISERROR(SEARCH("○",L66)))</formula>
    </cfRule>
  </conditionalFormatting>
  <conditionalFormatting sqref="I60">
    <cfRule type="containsText" dxfId="690" priority="114" stopIfTrue="1" operator="containsText" text="○">
      <formula>NOT(ISERROR(SEARCH("○",I60)))</formula>
    </cfRule>
  </conditionalFormatting>
  <conditionalFormatting sqref="J54:O54">
    <cfRule type="containsText" dxfId="689" priority="113" stopIfTrue="1" operator="containsText" text="○">
      <formula>NOT(ISERROR(SEARCH("○",J54)))</formula>
    </cfRule>
  </conditionalFormatting>
  <conditionalFormatting sqref="K60:N60">
    <cfRule type="containsText" dxfId="688" priority="111" stopIfTrue="1" operator="containsText" text="○">
      <formula>NOT(ISERROR(SEARCH("○",K60)))</formula>
    </cfRule>
  </conditionalFormatting>
  <conditionalFormatting sqref="J63:K63 M63">
    <cfRule type="containsText" dxfId="687" priority="107" stopIfTrue="1" operator="containsText" text="○">
      <formula>NOT(ISERROR(SEARCH("○",J63)))</formula>
    </cfRule>
  </conditionalFormatting>
  <conditionalFormatting sqref="I66">
    <cfRule type="containsText" dxfId="686" priority="106" stopIfTrue="1" operator="containsText" text="○">
      <formula>NOT(ISERROR(SEARCH("○",I66)))</formula>
    </cfRule>
  </conditionalFormatting>
  <conditionalFormatting sqref="L63">
    <cfRule type="containsText" dxfId="685" priority="104" stopIfTrue="1" operator="containsText" text="○">
      <formula>NOT(ISERROR(SEARCH("○",L63)))</formula>
    </cfRule>
  </conditionalFormatting>
  <conditionalFormatting sqref="O63">
    <cfRule type="containsText" dxfId="684" priority="103" stopIfTrue="1" operator="containsText" text="○">
      <formula>NOT(ISERROR(SEARCH("○",O63)))</formula>
    </cfRule>
  </conditionalFormatting>
  <conditionalFormatting sqref="V63">
    <cfRule type="containsText" dxfId="683" priority="98" stopIfTrue="1" operator="containsText" text="○">
      <formula>NOT(ISERROR(SEARCH("○",V63)))</formula>
    </cfRule>
  </conditionalFormatting>
  <conditionalFormatting sqref="Q51">
    <cfRule type="containsText" dxfId="682" priority="102" stopIfTrue="1" operator="containsText" text="○">
      <formula>NOT(ISERROR(SEARCH("○",Q51)))</formula>
    </cfRule>
  </conditionalFormatting>
  <conditionalFormatting sqref="T66:W66">
    <cfRule type="containsText" dxfId="681" priority="101" stopIfTrue="1" operator="containsText" text="○">
      <formula>NOT(ISERROR(SEARCH("○",T66)))</formula>
    </cfRule>
  </conditionalFormatting>
  <conditionalFormatting sqref="Q66">
    <cfRule type="containsText" dxfId="680" priority="99" stopIfTrue="1" operator="containsText" text="○">
      <formula>NOT(ISERROR(SEARCH("○",Q66)))</formula>
    </cfRule>
  </conditionalFormatting>
  <conditionalFormatting sqref="Q54">
    <cfRule type="containsText" dxfId="679" priority="94" stopIfTrue="1" operator="containsText" text="○">
      <formula>NOT(ISERROR(SEARCH("○",Q54)))</formula>
    </cfRule>
  </conditionalFormatting>
  <conditionalFormatting sqref="Q57">
    <cfRule type="containsText" dxfId="678" priority="93" stopIfTrue="1" operator="containsText" text="○">
      <formula>NOT(ISERROR(SEARCH("○",Q57)))</formula>
    </cfRule>
  </conditionalFormatting>
  <conditionalFormatting sqref="R51:V51">
    <cfRule type="containsText" dxfId="677" priority="90" stopIfTrue="1" operator="containsText" text="○">
      <formula>NOT(ISERROR(SEARCH("○",R51)))</formula>
    </cfRule>
  </conditionalFormatting>
  <conditionalFormatting sqref="W60">
    <cfRule type="containsText" dxfId="676" priority="86" stopIfTrue="1" operator="containsText" text="○">
      <formula>NOT(ISERROR(SEARCH("○",W60)))</formula>
    </cfRule>
  </conditionalFormatting>
  <conditionalFormatting sqref="J51">
    <cfRule type="containsText" dxfId="675" priority="72" stopIfTrue="1" operator="containsText" text="○">
      <formula>NOT(ISERROR(SEARCH("○",J51)))</formula>
    </cfRule>
  </conditionalFormatting>
  <conditionalFormatting sqref="L51:N51">
    <cfRule type="containsText" dxfId="674" priority="71" stopIfTrue="1" operator="containsText" text="○">
      <formula>NOT(ISERROR(SEARCH("○",L51)))</formula>
    </cfRule>
  </conditionalFormatting>
  <conditionalFormatting sqref="G57">
    <cfRule type="containsText" dxfId="673" priority="81" stopIfTrue="1" operator="containsText" text="○">
      <formula>NOT(ISERROR(SEARCH("○",G57)))</formula>
    </cfRule>
  </conditionalFormatting>
  <conditionalFormatting sqref="G60">
    <cfRule type="containsText" dxfId="672" priority="80" stopIfTrue="1" operator="containsText" text="○">
      <formula>NOT(ISERROR(SEARCH("○",G60)))</formula>
    </cfRule>
  </conditionalFormatting>
  <conditionalFormatting sqref="G63">
    <cfRule type="containsText" dxfId="671" priority="79" stopIfTrue="1" operator="containsText" text="○">
      <formula>NOT(ISERROR(SEARCH("○",G63)))</formula>
    </cfRule>
  </conditionalFormatting>
  <conditionalFormatting sqref="B60">
    <cfRule type="containsText" dxfId="670" priority="78" stopIfTrue="1" operator="containsText" text="○">
      <formula>NOT(ISERROR(SEARCH("○",B60)))</formula>
    </cfRule>
  </conditionalFormatting>
  <conditionalFormatting sqref="B57">
    <cfRule type="containsText" dxfId="669" priority="77" stopIfTrue="1" operator="containsText" text="○">
      <formula>NOT(ISERROR(SEARCH("○",B57)))</formula>
    </cfRule>
  </conditionalFormatting>
  <conditionalFormatting sqref="G51">
    <cfRule type="containsText" dxfId="668" priority="76" stopIfTrue="1" operator="containsText" text="○">
      <formula>NOT(ISERROR(SEARCH("○",G51)))</formula>
    </cfRule>
  </conditionalFormatting>
  <conditionalFormatting sqref="K51">
    <cfRule type="containsText" dxfId="667" priority="75" stopIfTrue="1" operator="containsText" text="○">
      <formula>NOT(ISERROR(SEARCH("○",K51)))</formula>
    </cfRule>
  </conditionalFormatting>
  <conditionalFormatting sqref="J60">
    <cfRule type="containsText" dxfId="666" priority="74" stopIfTrue="1" operator="containsText" text="○">
      <formula>NOT(ISERROR(SEARCH("○",J60)))</formula>
    </cfRule>
  </conditionalFormatting>
  <conditionalFormatting sqref="I51">
    <cfRule type="containsText" dxfId="665" priority="73" stopIfTrue="1" operator="containsText" text="○">
      <formula>NOT(ISERROR(SEARCH("○",I51)))</formula>
    </cfRule>
  </conditionalFormatting>
  <conditionalFormatting sqref="W51">
    <cfRule type="containsText" dxfId="664" priority="70" stopIfTrue="1" operator="containsText" text="○">
      <formula>NOT(ISERROR(SEARCH("○",W51)))</formula>
    </cfRule>
  </conditionalFormatting>
  <conditionalFormatting sqref="W54">
    <cfRule type="containsText" dxfId="663" priority="69" stopIfTrue="1" operator="containsText" text="○">
      <formula>NOT(ISERROR(SEARCH("○",W54)))</formula>
    </cfRule>
  </conditionalFormatting>
  <conditionalFormatting sqref="W57">
    <cfRule type="containsText" dxfId="662" priority="68" stopIfTrue="1" operator="containsText" text="○">
      <formula>NOT(ISERROR(SEARCH("○",W57)))</formula>
    </cfRule>
  </conditionalFormatting>
  <conditionalFormatting sqref="T60">
    <cfRule type="containsText" dxfId="661" priority="67" stopIfTrue="1" operator="containsText" text="○">
      <formula>NOT(ISERROR(SEARCH("○",T60)))</formula>
    </cfRule>
  </conditionalFormatting>
  <conditionalFormatting sqref="S63:U63">
    <cfRule type="containsText" dxfId="660" priority="66" stopIfTrue="1" operator="containsText" text="○">
      <formula>NOT(ISERROR(SEARCH("○",S63)))</formula>
    </cfRule>
  </conditionalFormatting>
  <conditionalFormatting sqref="Q73">
    <cfRule type="containsText" dxfId="659" priority="35" stopIfTrue="1" operator="containsText" text="○">
      <formula>NOT(ISERROR(SEARCH("○",Q73)))</formula>
    </cfRule>
  </conditionalFormatting>
  <conditionalFormatting sqref="Q85">
    <cfRule type="containsText" dxfId="658" priority="31" stopIfTrue="1" operator="containsText" text="○">
      <formula>NOT(ISERROR(SEARCH("○",Q85)))</formula>
    </cfRule>
  </conditionalFormatting>
  <conditionalFormatting sqref="R76:V76">
    <cfRule type="containsText" dxfId="657" priority="29" stopIfTrue="1" operator="containsText" text="○">
      <formula>NOT(ISERROR(SEARCH("○",R76)))</formula>
    </cfRule>
  </conditionalFormatting>
  <conditionalFormatting sqref="Q82">
    <cfRule type="containsText" dxfId="656" priority="32" stopIfTrue="1" operator="containsText" text="○">
      <formula>NOT(ISERROR(SEARCH("○",Q82)))</formula>
    </cfRule>
  </conditionalFormatting>
  <conditionalFormatting sqref="R79:V79">
    <cfRule type="containsText" dxfId="655" priority="28" stopIfTrue="1" operator="containsText" text="○">
      <formula>NOT(ISERROR(SEARCH("○",R79)))</formula>
    </cfRule>
  </conditionalFormatting>
  <conditionalFormatting sqref="J79:N79">
    <cfRule type="containsText" dxfId="654" priority="49" stopIfTrue="1" operator="containsText" text="○">
      <formula>NOT(ISERROR(SEARCH("○",J79)))</formula>
    </cfRule>
  </conditionalFormatting>
  <conditionalFormatting sqref="N85">
    <cfRule type="containsText" dxfId="653" priority="42" stopIfTrue="1" operator="containsText" text="○">
      <formula>NOT(ISERROR(SEARCH("○",N85)))</formula>
    </cfRule>
  </conditionalFormatting>
  <conditionalFormatting sqref="K88">
    <cfRule type="containsText" dxfId="652" priority="46" stopIfTrue="1" operator="containsText" text="○">
      <formula>NOT(ISERROR(SEARCH("○",K88)))</formula>
    </cfRule>
  </conditionalFormatting>
  <conditionalFormatting sqref="V85:W85">
    <cfRule type="containsText" dxfId="651" priority="36" stopIfTrue="1" operator="containsText" text="○">
      <formula>NOT(ISERROR(SEARCH("○",V85)))</formula>
    </cfRule>
  </conditionalFormatting>
  <conditionalFormatting sqref="W85">
    <cfRule type="containsText" dxfId="650" priority="37" stopIfTrue="1" operator="containsText" text="○">
      <formula>NOT(ISERROR(SEARCH("○",W85)))</formula>
    </cfRule>
  </conditionalFormatting>
  <conditionalFormatting sqref="S82 U82:V82">
    <cfRule type="containsText" dxfId="649" priority="27" stopIfTrue="1" operator="containsText" text="○">
      <formula>NOT(ISERROR(SEARCH("○",S82)))</formula>
    </cfRule>
  </conditionalFormatting>
  <conditionalFormatting sqref="R85:U85">
    <cfRule type="containsText" dxfId="648" priority="25" stopIfTrue="1" operator="containsText" text="○">
      <formula>NOT(ISERROR(SEARCH("○",R85)))</formula>
    </cfRule>
  </conditionalFormatting>
  <conditionalFormatting sqref="D85">
    <cfRule type="containsText" dxfId="647" priority="24" stopIfTrue="1" operator="containsText" text="○">
      <formula>NOT(ISERROR(SEARCH("○",D85)))</formula>
    </cfRule>
  </conditionalFormatting>
  <conditionalFormatting sqref="J88">
    <cfRule type="containsText" dxfId="646" priority="23" stopIfTrue="1" operator="containsText" text="○">
      <formula>NOT(ISERROR(SEARCH("○",J88)))</formula>
    </cfRule>
  </conditionalFormatting>
  <conditionalFormatting sqref="O79">
    <cfRule type="containsText" dxfId="645" priority="22" stopIfTrue="1" operator="containsText" text="○">
      <formula>NOT(ISERROR(SEARCH("○",O79)))</formula>
    </cfRule>
  </conditionalFormatting>
  <conditionalFormatting sqref="I85">
    <cfRule type="containsText" dxfId="644" priority="45" stopIfTrue="1" operator="containsText" text="○">
      <formula>NOT(ISERROR(SEARCH("○",I85)))</formula>
    </cfRule>
  </conditionalFormatting>
  <conditionalFormatting sqref="A73:E73">
    <cfRule type="containsText" dxfId="643" priority="65" stopIfTrue="1" operator="containsText" text="○">
      <formula>NOT(ISERROR(SEARCH("○",A73)))</formula>
    </cfRule>
  </conditionalFormatting>
  <conditionalFormatting sqref="I79">
    <cfRule type="containsText" dxfId="642" priority="52" stopIfTrue="1" operator="containsText" text="○">
      <formula>NOT(ISERROR(SEARCH("○",I79)))</formula>
    </cfRule>
  </conditionalFormatting>
  <conditionalFormatting sqref="A76">
    <cfRule type="containsText" dxfId="641" priority="63" stopIfTrue="1" operator="containsText" text="○">
      <formula>NOT(ISERROR(SEARCH("○",A76)))</formula>
    </cfRule>
  </conditionalFormatting>
  <conditionalFormatting sqref="D88:G88">
    <cfRule type="containsText" dxfId="640" priority="64" stopIfTrue="1" operator="containsText" text="○">
      <formula>NOT(ISERROR(SEARCH("○",D88)))</formula>
    </cfRule>
  </conditionalFormatting>
  <conditionalFormatting sqref="A79">
    <cfRule type="containsText" dxfId="639" priority="62" stopIfTrue="1" operator="containsText" text="○">
      <formula>NOT(ISERROR(SEARCH("○",A79)))</formula>
    </cfRule>
  </conditionalFormatting>
  <conditionalFormatting sqref="A82">
    <cfRule type="containsText" dxfId="638" priority="61" stopIfTrue="1" operator="containsText" text="○">
      <formula>NOT(ISERROR(SEARCH("○",A82)))</formula>
    </cfRule>
  </conditionalFormatting>
  <conditionalFormatting sqref="C79:F79">
    <cfRule type="containsText" dxfId="637" priority="59" stopIfTrue="1" operator="containsText" text="○">
      <formula>NOT(ISERROR(SEARCH("○",C79)))</formula>
    </cfRule>
  </conditionalFormatting>
  <conditionalFormatting sqref="B76:G76">
    <cfRule type="containsText" dxfId="636" priority="60" stopIfTrue="1" operator="containsText" text="○">
      <formula>NOT(ISERROR(SEARCH("○",B76)))</formula>
    </cfRule>
  </conditionalFormatting>
  <conditionalFormatting sqref="C82:F82">
    <cfRule type="containsText" dxfId="635" priority="58" stopIfTrue="1" operator="containsText" text="○">
      <formula>NOT(ISERROR(SEARCH("○",C82)))</formula>
    </cfRule>
  </conditionalFormatting>
  <conditionalFormatting sqref="B88:C88">
    <cfRule type="containsText" dxfId="634" priority="57" stopIfTrue="1" operator="containsText" text="○">
      <formula>NOT(ISERROR(SEARCH("○",B88)))</formula>
    </cfRule>
  </conditionalFormatting>
  <conditionalFormatting sqref="A85">
    <cfRule type="containsText" dxfId="633" priority="56" stopIfTrue="1" operator="containsText" text="○">
      <formula>NOT(ISERROR(SEARCH("○",A85)))</formula>
    </cfRule>
  </conditionalFormatting>
  <conditionalFormatting sqref="B85:C85 E85:F85">
    <cfRule type="containsText" dxfId="632" priority="55" stopIfTrue="1" operator="containsText" text="○">
      <formula>NOT(ISERROR(SEARCH("○",B85)))</formula>
    </cfRule>
  </conditionalFormatting>
  <conditionalFormatting sqref="O82">
    <cfRule type="containsText" dxfId="631" priority="47" stopIfTrue="1" operator="containsText" text="○">
      <formula>NOT(ISERROR(SEARCH("○",O82)))</formula>
    </cfRule>
  </conditionalFormatting>
  <conditionalFormatting sqref="I76">
    <cfRule type="containsText" dxfId="630" priority="53" stopIfTrue="1" operator="containsText" text="○">
      <formula>NOT(ISERROR(SEARCH("○",I76)))</formula>
    </cfRule>
  </conditionalFormatting>
  <conditionalFormatting sqref="L88:O88">
    <cfRule type="containsText" dxfId="629" priority="54" stopIfTrue="1" operator="containsText" text="○">
      <formula>NOT(ISERROR(SEARCH("○",L88)))</formula>
    </cfRule>
  </conditionalFormatting>
  <conditionalFormatting sqref="I82">
    <cfRule type="containsText" dxfId="628" priority="51" stopIfTrue="1" operator="containsText" text="○">
      <formula>NOT(ISERROR(SEARCH("○",I82)))</formula>
    </cfRule>
  </conditionalFormatting>
  <conditionalFormatting sqref="J76:L76 N76:O76">
    <cfRule type="containsText" dxfId="627" priority="50" stopIfTrue="1" operator="containsText" text="○">
      <formula>NOT(ISERROR(SEARCH("○",J76)))</formula>
    </cfRule>
  </conditionalFormatting>
  <conditionalFormatting sqref="K82:N82">
    <cfRule type="containsText" dxfId="626" priority="48" stopIfTrue="1" operator="containsText" text="○">
      <formula>NOT(ISERROR(SEARCH("○",K82)))</formula>
    </cfRule>
  </conditionalFormatting>
  <conditionalFormatting sqref="J85:K85 M85">
    <cfRule type="containsText" dxfId="625" priority="44" stopIfTrue="1" operator="containsText" text="○">
      <formula>NOT(ISERROR(SEARCH("○",J85)))</formula>
    </cfRule>
  </conditionalFormatting>
  <conditionalFormatting sqref="I88">
    <cfRule type="containsText" dxfId="624" priority="43" stopIfTrue="1" operator="containsText" text="○">
      <formula>NOT(ISERROR(SEARCH("○",I88)))</formula>
    </cfRule>
  </conditionalFormatting>
  <conditionalFormatting sqref="L85">
    <cfRule type="containsText" dxfId="623" priority="41" stopIfTrue="1" operator="containsText" text="○">
      <formula>NOT(ISERROR(SEARCH("○",L85)))</formula>
    </cfRule>
  </conditionalFormatting>
  <conditionalFormatting sqref="O85">
    <cfRule type="containsText" dxfId="622" priority="40" stopIfTrue="1" operator="containsText" text="○">
      <formula>NOT(ISERROR(SEARCH("○",O85)))</formula>
    </cfRule>
  </conditionalFormatting>
  <conditionalFormatting sqref="V85">
    <cfRule type="containsText" dxfId="621" priority="38" stopIfTrue="1" operator="containsText" text="○">
      <formula>NOT(ISERROR(SEARCH("○",V85)))</formula>
    </cfRule>
  </conditionalFormatting>
  <conditionalFormatting sqref="Q73">
    <cfRule type="containsText" dxfId="620" priority="39" stopIfTrue="1" operator="containsText" text="○">
      <formula>NOT(ISERROR(SEARCH("○",Q73)))</formula>
    </cfRule>
  </conditionalFormatting>
  <conditionalFormatting sqref="Q76">
    <cfRule type="containsText" dxfId="619" priority="34" stopIfTrue="1" operator="containsText" text="○">
      <formula>NOT(ISERROR(SEARCH("○",Q76)))</formula>
    </cfRule>
  </conditionalFormatting>
  <conditionalFormatting sqref="Q79">
    <cfRule type="containsText" dxfId="618" priority="33" stopIfTrue="1" operator="containsText" text="○">
      <formula>NOT(ISERROR(SEARCH("○",Q79)))</formula>
    </cfRule>
  </conditionalFormatting>
  <conditionalFormatting sqref="R73:V73">
    <cfRule type="containsText" dxfId="617" priority="30" stopIfTrue="1" operator="containsText" text="○">
      <formula>NOT(ISERROR(SEARCH("○",R73)))</formula>
    </cfRule>
  </conditionalFormatting>
  <conditionalFormatting sqref="W82">
    <cfRule type="containsText" dxfId="616" priority="26" stopIfTrue="1" operator="containsText" text="○">
      <formula>NOT(ISERROR(SEARCH("○",W82)))</formula>
    </cfRule>
  </conditionalFormatting>
  <conditionalFormatting sqref="J73:L73">
    <cfRule type="containsText" dxfId="615" priority="15" stopIfTrue="1" operator="containsText" text="○">
      <formula>NOT(ISERROR(SEARCH("○",J73)))</formula>
    </cfRule>
  </conditionalFormatting>
  <conditionalFormatting sqref="M73:N73">
    <cfRule type="containsText" dxfId="614" priority="14" stopIfTrue="1" operator="containsText" text="○">
      <formula>NOT(ISERROR(SEARCH("○",M73)))</formula>
    </cfRule>
  </conditionalFormatting>
  <conditionalFormatting sqref="G79">
    <cfRule type="containsText" dxfId="613" priority="21" stopIfTrue="1" operator="containsText" text="○">
      <formula>NOT(ISERROR(SEARCH("○",G79)))</formula>
    </cfRule>
  </conditionalFormatting>
  <conditionalFormatting sqref="G85">
    <cfRule type="containsText" dxfId="612" priority="20" stopIfTrue="1" operator="containsText" text="○">
      <formula>NOT(ISERROR(SEARCH("○",G85)))</formula>
    </cfRule>
  </conditionalFormatting>
  <conditionalFormatting sqref="B82">
    <cfRule type="containsText" dxfId="611" priority="19" stopIfTrue="1" operator="containsText" text="○">
      <formula>NOT(ISERROR(SEARCH("○",B82)))</formula>
    </cfRule>
  </conditionalFormatting>
  <conditionalFormatting sqref="B79">
    <cfRule type="containsText" dxfId="610" priority="18" stopIfTrue="1" operator="containsText" text="○">
      <formula>NOT(ISERROR(SEARCH("○",B79)))</formula>
    </cfRule>
  </conditionalFormatting>
  <conditionalFormatting sqref="G73">
    <cfRule type="containsText" dxfId="609" priority="17" stopIfTrue="1" operator="containsText" text="○">
      <formula>NOT(ISERROR(SEARCH("○",G73)))</formula>
    </cfRule>
  </conditionalFormatting>
  <conditionalFormatting sqref="I73">
    <cfRule type="containsText" dxfId="608" priority="16" stopIfTrue="1" operator="containsText" text="○">
      <formula>NOT(ISERROR(SEARCH("○",I73)))</formula>
    </cfRule>
  </conditionalFormatting>
  <conditionalFormatting sqref="W76">
    <cfRule type="containsText" dxfId="607" priority="13" stopIfTrue="1" operator="containsText" text="○">
      <formula>NOT(ISERROR(SEARCH("○",W76)))</formula>
    </cfRule>
  </conditionalFormatting>
  <conditionalFormatting sqref="F73">
    <cfRule type="containsText" dxfId="606" priority="12" stopIfTrue="1" operator="containsText" text="○">
      <formula>NOT(ISERROR(SEARCH("○",F73)))</formula>
    </cfRule>
  </conditionalFormatting>
  <conditionalFormatting sqref="A88">
    <cfRule type="containsText" dxfId="605" priority="11" stopIfTrue="1" operator="containsText" text="○">
      <formula>NOT(ISERROR(SEARCH("○",A88)))</formula>
    </cfRule>
  </conditionalFormatting>
  <conditionalFormatting sqref="G82">
    <cfRule type="containsText" dxfId="604" priority="10" stopIfTrue="1" operator="containsText" text="○">
      <formula>NOT(ISERROR(SEARCH("○",G82)))</formula>
    </cfRule>
  </conditionalFormatting>
  <conditionalFormatting sqref="O73">
    <cfRule type="containsText" dxfId="603" priority="9" stopIfTrue="1" operator="containsText" text="○">
      <formula>NOT(ISERROR(SEARCH("○",O73)))</formula>
    </cfRule>
  </conditionalFormatting>
  <conditionalFormatting sqref="T82">
    <cfRule type="containsText" dxfId="602" priority="4" stopIfTrue="1" operator="containsText" text="○">
      <formula>NOT(ISERROR(SEARCH("○",T82)))</formula>
    </cfRule>
  </conditionalFormatting>
  <conditionalFormatting sqref="J82">
    <cfRule type="containsText" dxfId="601" priority="8" stopIfTrue="1" operator="containsText" text="○">
      <formula>NOT(ISERROR(SEARCH("○",J82)))</formula>
    </cfRule>
  </conditionalFormatting>
  <conditionalFormatting sqref="M76">
    <cfRule type="containsText" dxfId="600" priority="7" stopIfTrue="1" operator="containsText" text="○">
      <formula>NOT(ISERROR(SEARCH("○",M76)))</formula>
    </cfRule>
  </conditionalFormatting>
  <conditionalFormatting sqref="W73">
    <cfRule type="containsText" dxfId="599" priority="6" stopIfTrue="1" operator="containsText" text="○">
      <formula>NOT(ISERROR(SEARCH("○",W73)))</formula>
    </cfRule>
  </conditionalFormatting>
  <conditionalFormatting sqref="W79">
    <cfRule type="containsText" dxfId="598" priority="5" stopIfTrue="1" operator="containsText" text="○">
      <formula>NOT(ISERROR(SEARCH("○",W79)))</formula>
    </cfRule>
  </conditionalFormatting>
  <conditionalFormatting sqref="R82">
    <cfRule type="containsText" dxfId="597" priority="3" stopIfTrue="1" operator="containsText" text="○">
      <formula>NOT(ISERROR(SEARCH("○",R82)))</formula>
    </cfRule>
  </conditionalFormatting>
  <conditionalFormatting sqref="Q88:W88">
    <cfRule type="containsText" dxfId="596" priority="2" stopIfTrue="1" operator="containsText" text="○">
      <formula>NOT(ISERROR(SEARCH("○",Q88)))</formula>
    </cfRule>
  </conditionalFormatting>
  <conditionalFormatting sqref="W16">
    <cfRule type="containsText" dxfId="595" priority="1" stopIfTrue="1" operator="containsText" text="○">
      <formula>NOT(ISERROR(SEARCH("○",W16)))</formula>
    </cfRule>
  </conditionalFormatting>
  <dataValidations count="2">
    <dataValidation type="list" allowBlank="1" showInputMessage="1" showErrorMessage="1" sqref="A10:G10 Q88:W88 Q79:W79 A82:G82 I76:O76 Q76:W76 Q82:W82 I85:O85 A88:G88 Q85:W85 I88:O88 I79:O79 I73:O73 Q73:W73 A73:G73 A79:G79 I82:O82 A85:G85 A76:G76 Q63:W63 Q60:W60 I51:O51 Q51:W51 Q54:W54 Q66:W66 I63:O63 A60:G60 A51:G51 I66:O66 I57:O57 I54:O54 Q57:W57 A66:G66 A57:G57 I60:O60 A63:G63 A54:G54 I35:O35 Q38:W38 Q29:W29 Q32:W32 Q35:W35 Q44:W44 I41:O41 A38:G38 I29:O29 I44:O44 I38:O38 I32:O32 Q41:W41 A44:G44 A35:G35 A29:G29 A41:G41 A32:G32 Q19:W19 A16:G16 Q7:W7 Q10:W10 Q13:W13 Q22:W22 I19:O19 I10:O10 I7:O7 I13:O13 I16:O16 I22:O22 A19:G19 A22:G22 A13:G13 A7:G7 Q16:W16">
      <formula1>$AM$5:$AM$7</formula1>
    </dataValidation>
    <dataValidation type="list" allowBlank="1" showInputMessage="1" showErrorMessage="1" sqref="U2">
      <formula1>$Z$3:$AA$3</formula1>
    </dataValidation>
  </dataValidations>
  <pageMargins left="0.98425196850393704" right="0.19685039370078741" top="0.78740157480314965" bottom="0.39370078740157483" header="0.51181102362204722" footer="0.51181102362204722"/>
  <pageSetup paperSize="9" scale="65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view="pageLayout" zoomScaleNormal="100" workbookViewId="0">
      <selection activeCell="K11" sqref="K11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27" width="3.375" customWidth="1"/>
    <col min="28" max="33" width="5" customWidth="1"/>
    <col min="34" max="34" width="7.125" customWidth="1"/>
    <col min="35" max="43" width="5" customWidth="1"/>
  </cols>
  <sheetData>
    <row r="1" spans="1:43" ht="25.5" customHeight="1">
      <c r="A1" s="129" t="s">
        <v>96</v>
      </c>
      <c r="B1" s="224">
        <v>2024</v>
      </c>
      <c r="C1" s="224"/>
      <c r="D1" s="224"/>
      <c r="E1" s="215" t="s">
        <v>11</v>
      </c>
      <c r="F1" s="215"/>
      <c r="G1" s="215"/>
      <c r="H1" s="1"/>
      <c r="I1" s="78"/>
      <c r="J1" s="80" t="s">
        <v>47</v>
      </c>
      <c r="K1" s="79"/>
      <c r="L1" s="79"/>
      <c r="M1" s="79"/>
      <c r="N1" s="1"/>
      <c r="O1" s="1"/>
      <c r="P1" s="1"/>
      <c r="Q1" s="22"/>
    </row>
    <row r="2" spans="1:43" ht="39.75" customHeigh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 t="s">
        <v>17</v>
      </c>
      <c r="T2" s="70" t="s">
        <v>16</v>
      </c>
      <c r="U2" s="76">
        <v>40</v>
      </c>
      <c r="V2" s="70" t="s">
        <v>18</v>
      </c>
      <c r="W2" s="68"/>
      <c r="X2" s="68"/>
    </row>
    <row r="3" spans="1:43" ht="14.25">
      <c r="A3" s="2" t="s">
        <v>44</v>
      </c>
      <c r="G3" s="222"/>
      <c r="H3" s="223"/>
      <c r="I3" t="s">
        <v>14</v>
      </c>
      <c r="Z3">
        <v>40</v>
      </c>
      <c r="AA3">
        <v>44</v>
      </c>
      <c r="AC3" t="s">
        <v>49</v>
      </c>
    </row>
    <row r="4" spans="1:43" ht="13.5" customHeight="1">
      <c r="A4" s="42">
        <v>1</v>
      </c>
      <c r="B4" s="162" t="s">
        <v>79</v>
      </c>
      <c r="C4" s="162"/>
      <c r="D4" s="162" t="s">
        <v>80</v>
      </c>
      <c r="E4" s="162"/>
      <c r="F4" s="162"/>
      <c r="G4" s="219"/>
      <c r="H4" s="196" t="s">
        <v>81</v>
      </c>
      <c r="I4" s="42">
        <v>2</v>
      </c>
      <c r="J4" s="162" t="s">
        <v>79</v>
      </c>
      <c r="K4" s="162"/>
      <c r="L4" s="162" t="s">
        <v>151</v>
      </c>
      <c r="M4" s="162"/>
      <c r="N4" s="162"/>
      <c r="O4" s="163"/>
      <c r="P4" s="221" t="s">
        <v>81</v>
      </c>
      <c r="Q4" s="42">
        <v>3</v>
      </c>
      <c r="R4" s="162" t="s">
        <v>79</v>
      </c>
      <c r="S4" s="162"/>
      <c r="T4" s="162" t="s">
        <v>82</v>
      </c>
      <c r="U4" s="162"/>
      <c r="V4" s="162"/>
      <c r="W4" s="163"/>
      <c r="X4" s="221" t="s">
        <v>81</v>
      </c>
      <c r="Z4" s="3"/>
      <c r="AA4" s="4"/>
      <c r="AB4" s="3"/>
      <c r="AC4" s="5"/>
      <c r="AD4" s="5"/>
      <c r="AE4" s="6"/>
      <c r="AF4" s="6"/>
      <c r="AG4" s="6"/>
    </row>
    <row r="5" spans="1:43">
      <c r="A5" s="7" t="s">
        <v>83</v>
      </c>
      <c r="B5" s="8" t="s">
        <v>84</v>
      </c>
      <c r="C5" s="8" t="s">
        <v>85</v>
      </c>
      <c r="D5" s="9" t="s">
        <v>3</v>
      </c>
      <c r="E5" s="8" t="s">
        <v>4</v>
      </c>
      <c r="F5" s="10" t="s">
        <v>5</v>
      </c>
      <c r="G5" s="9" t="s">
        <v>6</v>
      </c>
      <c r="H5" s="197"/>
      <c r="I5" s="11" t="s">
        <v>83</v>
      </c>
      <c r="J5" s="12" t="s">
        <v>84</v>
      </c>
      <c r="K5" s="12" t="s">
        <v>85</v>
      </c>
      <c r="L5" s="12" t="s">
        <v>3</v>
      </c>
      <c r="M5" s="12" t="s">
        <v>4</v>
      </c>
      <c r="N5" s="12" t="s">
        <v>5</v>
      </c>
      <c r="O5" s="10" t="s">
        <v>6</v>
      </c>
      <c r="P5" s="197"/>
      <c r="Q5" s="11" t="s">
        <v>83</v>
      </c>
      <c r="R5" s="12" t="s">
        <v>84</v>
      </c>
      <c r="S5" s="12" t="s">
        <v>85</v>
      </c>
      <c r="T5" s="12" t="s">
        <v>3</v>
      </c>
      <c r="U5" s="12" t="s">
        <v>4</v>
      </c>
      <c r="V5" s="12" t="s">
        <v>5</v>
      </c>
      <c r="W5" s="13" t="s">
        <v>6</v>
      </c>
      <c r="X5" s="197"/>
      <c r="Z5" s="198" t="s">
        <v>7</v>
      </c>
      <c r="AA5" s="198"/>
      <c r="AB5" s="182" t="s">
        <v>19</v>
      </c>
      <c r="AC5" s="183"/>
      <c r="AD5" s="183"/>
      <c r="AE5" s="183"/>
      <c r="AF5" s="183"/>
      <c r="AG5" s="184"/>
      <c r="AM5" s="19" t="s">
        <v>51</v>
      </c>
    </row>
    <row r="6" spans="1:43" s="46" customFormat="1" ht="17.25" customHeight="1">
      <c r="A6" s="133" t="str">
        <f>IF(WEEKDAY(DATE($B$1,A4,1))=1,DAY(DATE($B$1,A4,1)),"")</f>
        <v/>
      </c>
      <c r="B6" s="131">
        <f>IF(WEEKDAY(DATE($B$1,A4,1))=2,DAY(DATE($B$1,A4,1)),IF(A6="","",DAY(A6+1)))</f>
        <v>1</v>
      </c>
      <c r="C6" s="132">
        <f>IF(WEEKDAY(DATE($B$1,A4,1))=3,DAY(DATE($B$1,A4,1)),IF(B6="","",DAY(B6+1)))</f>
        <v>2</v>
      </c>
      <c r="D6" s="132">
        <f>IF(WEEKDAY(DATE($B$1,A4,1))=4,DAY(DATE($B$1,A4,1)),IF(C6="","",DAY(C6+1)))</f>
        <v>3</v>
      </c>
      <c r="E6" s="132">
        <f>IF(WEEKDAY(DATE($B$1,A4,1))=5,DAY(DATE($B$1,A4,1)),IF(D6="","",DAY(D6+1)))</f>
        <v>4</v>
      </c>
      <c r="F6" s="132">
        <f>IF(WEEKDAY(DATE($B$1,A4,1))=6,DAY(DATE($B$1,A4,1)),IF(E6="","",DAY(E6+1)))</f>
        <v>5</v>
      </c>
      <c r="G6" s="132">
        <f>IF(WEEKDAY(DATE($B$1,A4,1))=7,DAY(DATE($B$1,A4,1)),IF(F6="","",DAY(F6+1)))</f>
        <v>6</v>
      </c>
      <c r="H6" s="220">
        <f>A8+B8+C8+D8+E8+F8+G8</f>
        <v>0</v>
      </c>
      <c r="I6" s="130" t="str">
        <f>IF(WEEKDAY(DATE($B$1,I4,1))=1,DAY(DATE($B$1,I4,1)),"")</f>
        <v/>
      </c>
      <c r="J6" s="132" t="str">
        <f>IF(WEEKDAY(DATE($B$1,I4,1))=2,DAY(DATE($B$1,I4,1)),IF(I6="","",DAY(I6+1)))</f>
        <v/>
      </c>
      <c r="K6" s="132" t="str">
        <f>IF(WEEKDAY(DATE($B$1,I4,1))=3,DAY(DATE($B$1,I4,1)),IF(J6="","",DAY(J6+1)))</f>
        <v/>
      </c>
      <c r="L6" s="132" t="str">
        <f>IF(WEEKDAY(DATE($B$1,I4,1))=4,DAY(DATE($B$1,I4,1)),IF(K6="","",DAY(K6+1)))</f>
        <v/>
      </c>
      <c r="M6" s="132">
        <f>IF(WEEKDAY(DATE($B$1,I4,1))=5,DAY(DATE($B$1,I4,1)),IF(L6="","",DAY(L6+1)))</f>
        <v>1</v>
      </c>
      <c r="N6" s="132">
        <f>IF(WEEKDAY(DATE($B$1,I4,1))=6,DAY(DATE($B$1,I4,1)),IF(M6="","",DAY(M6+1)))</f>
        <v>2</v>
      </c>
      <c r="O6" s="132">
        <f>IF(WEEKDAY(DATE($B$1,I4,1))=7,DAY(DATE($B$1,I4,1)),IF(N6="","",DAY(N6+1)))</f>
        <v>3</v>
      </c>
      <c r="P6" s="220">
        <f>I8+J8+K8+L8+M8+N8+O8</f>
        <v>0</v>
      </c>
      <c r="Q6" s="49" t="str">
        <f>IF(WEEKDAY(DATE($B$1,Q4,1))=1,DAY(DATE($B$1,Q4,1)),"")</f>
        <v/>
      </c>
      <c r="R6" s="44" t="str">
        <f>IF(WEEKDAY(DATE($B$1,Q4,1))=2,DAY(DATE($B$1,Q4,1)),IF(Q6="","",DAY(Q6+1)))</f>
        <v/>
      </c>
      <c r="S6" s="44" t="str">
        <f>IF(WEEKDAY(DATE($B$1,Q4,1))=3,DAY(DATE($B$1,Q4,1)),IF(R6="","",DAY(R6+1)))</f>
        <v/>
      </c>
      <c r="T6" s="44" t="str">
        <f>IF(WEEKDAY(DATE($B$1,Q4,1))=4,DAY(DATE($B$1,Q4,1)),IF(S6="","",DAY(S6+1)))</f>
        <v/>
      </c>
      <c r="U6" s="44" t="str">
        <f>IF(WEEKDAY(DATE($B$1,Q4,1))=5,DAY(DATE($B$1,Q4,1)),IF(T6="","",DAY(T6+1)))</f>
        <v/>
      </c>
      <c r="V6" s="44">
        <f>IF(WEEKDAY(DATE($B$1,Q4,1))=6,DAY(DATE($B$1,Q4,1)),IF(U6="","",DAY(U6+1)))</f>
        <v>1</v>
      </c>
      <c r="W6" s="44">
        <f>IF(WEEKDAY(DATE($B$1,Q4,1))=7,DAY(DATE($B$1,Q4,1)),IF(V6="","",DAY(V6+1)))</f>
        <v>2</v>
      </c>
      <c r="X6" s="220">
        <f>Q8+R8+S8+T8+U8+V8+W8</f>
        <v>0</v>
      </c>
      <c r="Z6" s="166">
        <v>28</v>
      </c>
      <c r="AA6" s="167"/>
      <c r="AB6" s="180" t="s">
        <v>20</v>
      </c>
      <c r="AC6" s="181"/>
      <c r="AD6" s="74">
        <v>68</v>
      </c>
      <c r="AE6" s="185" t="s">
        <v>52</v>
      </c>
      <c r="AF6" s="186"/>
      <c r="AG6" s="187"/>
      <c r="AM6" s="47" t="s">
        <v>10</v>
      </c>
    </row>
    <row r="7" spans="1:43" ht="11.25" customHeight="1">
      <c r="A7" s="77"/>
      <c r="B7" s="77"/>
      <c r="C7" s="77"/>
      <c r="D7" s="77"/>
      <c r="E7" s="77"/>
      <c r="F7" s="77"/>
      <c r="G7" s="77"/>
      <c r="H7" s="209"/>
      <c r="I7" s="77"/>
      <c r="J7" s="77"/>
      <c r="K7" s="77"/>
      <c r="L7" s="77"/>
      <c r="M7" s="77"/>
      <c r="N7" s="77"/>
      <c r="O7" s="77"/>
      <c r="P7" s="209"/>
      <c r="Q7" s="77"/>
      <c r="R7" s="77"/>
      <c r="S7" s="77"/>
      <c r="T7" s="77"/>
      <c r="U7" s="77"/>
      <c r="V7" s="77"/>
      <c r="W7" s="77"/>
      <c r="X7" s="209"/>
      <c r="Z7" s="168"/>
      <c r="AA7" s="169"/>
      <c r="AB7" s="168" t="s">
        <v>21</v>
      </c>
      <c r="AC7" s="169"/>
      <c r="AD7" s="194">
        <v>72</v>
      </c>
      <c r="AE7" s="188" t="s">
        <v>53</v>
      </c>
      <c r="AF7" s="189"/>
      <c r="AG7" s="190"/>
    </row>
    <row r="8" spans="1:43" ht="11.25" customHeight="1">
      <c r="A8" s="21">
        <f>IF(A7="出",$G$3,0)</f>
        <v>0</v>
      </c>
      <c r="B8" s="21">
        <f t="shared" ref="B8:G8" si="0">IF(B7="出",$G$3,0)</f>
        <v>0</v>
      </c>
      <c r="C8" s="21">
        <f t="shared" si="0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2"/>
      <c r="I8" s="21">
        <f>IF(I7="出",$G$3,0)</f>
        <v>0</v>
      </c>
      <c r="J8" s="21">
        <f t="shared" ref="J8:O8" si="1">IF(J7="出",$G$3,0)</f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2"/>
      <c r="Q8" s="21">
        <f>IF(Q7="出",$G$3,0)</f>
        <v>0</v>
      </c>
      <c r="R8" s="21">
        <f t="shared" ref="R8:W8" si="2">IF(R7="出",$G$3,0)</f>
        <v>0</v>
      </c>
      <c r="S8" s="21">
        <f t="shared" si="2"/>
        <v>0</v>
      </c>
      <c r="T8" s="21">
        <f t="shared" si="2"/>
        <v>0</v>
      </c>
      <c r="U8" s="21">
        <f t="shared" si="2"/>
        <v>0</v>
      </c>
      <c r="V8" s="21">
        <f t="shared" si="2"/>
        <v>0</v>
      </c>
      <c r="W8" s="21">
        <f t="shared" si="2"/>
        <v>0</v>
      </c>
      <c r="X8" s="212"/>
      <c r="Z8" s="170"/>
      <c r="AA8" s="171"/>
      <c r="AB8" s="170"/>
      <c r="AC8" s="171"/>
      <c r="AD8" s="195"/>
      <c r="AE8" s="191"/>
      <c r="AF8" s="192"/>
      <c r="AG8" s="193"/>
    </row>
    <row r="9" spans="1:43" s="46" customFormat="1" ht="17.25" customHeight="1">
      <c r="A9" s="131">
        <f>DAY(G6+1)</f>
        <v>7</v>
      </c>
      <c r="B9" s="131">
        <f>DAY(A9+1)</f>
        <v>8</v>
      </c>
      <c r="C9" s="132">
        <f>DAY(B9+1)</f>
        <v>9</v>
      </c>
      <c r="D9" s="132">
        <f t="shared" ref="D9:F9" si="3">DAY(C9+1)</f>
        <v>10</v>
      </c>
      <c r="E9" s="132">
        <f t="shared" si="3"/>
        <v>11</v>
      </c>
      <c r="F9" s="132">
        <f t="shared" si="3"/>
        <v>12</v>
      </c>
      <c r="G9" s="132">
        <f>DAY(F9+1)</f>
        <v>13</v>
      </c>
      <c r="H9" s="220">
        <f t="shared" ref="H9" si="4">A11+B11+C11+D11+E11+F11+G11</f>
        <v>0</v>
      </c>
      <c r="I9" s="43">
        <f>DAY(O6+1)</f>
        <v>4</v>
      </c>
      <c r="J9" s="44">
        <f>DAY(I9+1)</f>
        <v>5</v>
      </c>
      <c r="K9" s="44">
        <f>DAY(J9+1)</f>
        <v>6</v>
      </c>
      <c r="L9" s="44">
        <f t="shared" ref="L9:N9" si="5">DAY(K9+1)</f>
        <v>7</v>
      </c>
      <c r="M9" s="44">
        <f t="shared" si="5"/>
        <v>8</v>
      </c>
      <c r="N9" s="44">
        <f t="shared" si="5"/>
        <v>9</v>
      </c>
      <c r="O9" s="44">
        <f>DAY(N9+1)</f>
        <v>10</v>
      </c>
      <c r="P9" s="220">
        <f t="shared" ref="P9" si="6">I11+J11+K11+L11+M11+N11+O11</f>
        <v>0</v>
      </c>
      <c r="Q9" s="49">
        <f>DAY(W6+1)</f>
        <v>3</v>
      </c>
      <c r="R9" s="44">
        <f>DAY(Q9+1)</f>
        <v>4</v>
      </c>
      <c r="S9" s="44">
        <f>DAY(R9+1)</f>
        <v>5</v>
      </c>
      <c r="T9" s="44">
        <f t="shared" ref="T9:V9" si="7">DAY(S9+1)</f>
        <v>6</v>
      </c>
      <c r="U9" s="44">
        <f t="shared" si="7"/>
        <v>7</v>
      </c>
      <c r="V9" s="44">
        <f t="shared" si="7"/>
        <v>8</v>
      </c>
      <c r="W9" s="44">
        <f>DAY(V9+1)</f>
        <v>9</v>
      </c>
      <c r="X9" s="220">
        <f t="shared" ref="X9" si="8">Q11+R11+S11+T11+U11+V11+W11</f>
        <v>0</v>
      </c>
      <c r="Z9" s="166">
        <v>29</v>
      </c>
      <c r="AA9" s="167"/>
      <c r="AB9" s="180" t="s">
        <v>20</v>
      </c>
      <c r="AC9" s="181"/>
      <c r="AD9" s="74">
        <v>69</v>
      </c>
      <c r="AE9" s="185" t="s">
        <v>24</v>
      </c>
      <c r="AF9" s="186"/>
      <c r="AG9" s="187"/>
    </row>
    <row r="10" spans="1:43" ht="11.25" customHeight="1">
      <c r="A10" s="77"/>
      <c r="B10" s="77"/>
      <c r="C10" s="77"/>
      <c r="D10" s="77"/>
      <c r="E10" s="77"/>
      <c r="F10" s="77"/>
      <c r="G10" s="77"/>
      <c r="H10" s="209"/>
      <c r="I10" s="77"/>
      <c r="J10" s="77"/>
      <c r="K10" s="77"/>
      <c r="L10" s="77"/>
      <c r="M10" s="77"/>
      <c r="N10" s="77"/>
      <c r="O10" s="77"/>
      <c r="P10" s="209"/>
      <c r="Q10" s="77"/>
      <c r="R10" s="77"/>
      <c r="S10" s="77"/>
      <c r="T10" s="77"/>
      <c r="U10" s="77"/>
      <c r="V10" s="77"/>
      <c r="W10" s="77"/>
      <c r="X10" s="209"/>
      <c r="Z10" s="168"/>
      <c r="AA10" s="169"/>
      <c r="AB10" s="168" t="s">
        <v>21</v>
      </c>
      <c r="AC10" s="169"/>
      <c r="AD10" s="194">
        <v>73</v>
      </c>
      <c r="AE10" s="188" t="s">
        <v>55</v>
      </c>
      <c r="AF10" s="189"/>
      <c r="AG10" s="190"/>
    </row>
    <row r="11" spans="1:43" ht="11.25" customHeight="1">
      <c r="A11" s="21">
        <f>IF(A10="出",$G$3,0)</f>
        <v>0</v>
      </c>
      <c r="B11" s="21">
        <f t="shared" ref="B11:G11" si="9">IF(B10="出",$G$3,0)</f>
        <v>0</v>
      </c>
      <c r="C11" s="21">
        <f t="shared" si="9"/>
        <v>0</v>
      </c>
      <c r="D11" s="21">
        <f t="shared" si="9"/>
        <v>0</v>
      </c>
      <c r="E11" s="21">
        <f t="shared" si="9"/>
        <v>0</v>
      </c>
      <c r="F11" s="21">
        <f t="shared" si="9"/>
        <v>0</v>
      </c>
      <c r="G11" s="21">
        <f t="shared" si="9"/>
        <v>0</v>
      </c>
      <c r="H11" s="212"/>
      <c r="I11" s="21">
        <f>IF(I10="出",$G$3,0)</f>
        <v>0</v>
      </c>
      <c r="J11" s="21">
        <f t="shared" ref="J11:O11" si="10">IF(J10="出",$G$3,0)</f>
        <v>0</v>
      </c>
      <c r="K11" s="21">
        <f t="shared" si="10"/>
        <v>0</v>
      </c>
      <c r="L11" s="21">
        <f t="shared" si="10"/>
        <v>0</v>
      </c>
      <c r="M11" s="21">
        <f t="shared" si="10"/>
        <v>0</v>
      </c>
      <c r="N11" s="21">
        <f t="shared" si="10"/>
        <v>0</v>
      </c>
      <c r="O11" s="21">
        <f t="shared" si="10"/>
        <v>0</v>
      </c>
      <c r="P11" s="212"/>
      <c r="Q11" s="21">
        <f>IF(Q10="出",$G$3,0)</f>
        <v>0</v>
      </c>
      <c r="R11" s="21">
        <f t="shared" ref="R11:W11" si="11">IF(R10="出",$G$3,0)</f>
        <v>0</v>
      </c>
      <c r="S11" s="21">
        <f t="shared" si="11"/>
        <v>0</v>
      </c>
      <c r="T11" s="21">
        <f t="shared" si="11"/>
        <v>0</v>
      </c>
      <c r="U11" s="21">
        <f t="shared" si="11"/>
        <v>0</v>
      </c>
      <c r="V11" s="21">
        <f t="shared" si="11"/>
        <v>0</v>
      </c>
      <c r="W11" s="21">
        <f t="shared" si="11"/>
        <v>0</v>
      </c>
      <c r="X11" s="212"/>
      <c r="Z11" s="170"/>
      <c r="AA11" s="171"/>
      <c r="AB11" s="170"/>
      <c r="AC11" s="171"/>
      <c r="AD11" s="195"/>
      <c r="AE11" s="191"/>
      <c r="AF11" s="192"/>
      <c r="AG11" s="193"/>
    </row>
    <row r="12" spans="1:43" s="46" customFormat="1" ht="17.25" customHeight="1">
      <c r="A12" s="131">
        <f>DAY(G9+1)</f>
        <v>14</v>
      </c>
      <c r="B12" s="132">
        <f>DAY(A12+1)</f>
        <v>15</v>
      </c>
      <c r="C12" s="132">
        <f>DAY(B12+1)</f>
        <v>16</v>
      </c>
      <c r="D12" s="132">
        <f t="shared" ref="D12:F12" si="12">DAY(C12+1)</f>
        <v>17</v>
      </c>
      <c r="E12" s="132">
        <f t="shared" si="12"/>
        <v>18</v>
      </c>
      <c r="F12" s="132">
        <f t="shared" si="12"/>
        <v>19</v>
      </c>
      <c r="G12" s="132">
        <f>DAY(F12+1)</f>
        <v>20</v>
      </c>
      <c r="H12" s="220">
        <f t="shared" ref="H12" si="13">A14+B14+C14+D14+E14+F14+G14</f>
        <v>0</v>
      </c>
      <c r="I12" s="43">
        <f>DAY(O9+1)</f>
        <v>11</v>
      </c>
      <c r="J12" s="48">
        <f>DAY(I12+1)</f>
        <v>12</v>
      </c>
      <c r="K12" s="44">
        <f>DAY(J12+1)</f>
        <v>13</v>
      </c>
      <c r="L12" s="44">
        <f t="shared" ref="L12:N12" si="14">DAY(K12+1)</f>
        <v>14</v>
      </c>
      <c r="M12" s="44">
        <f t="shared" si="14"/>
        <v>15</v>
      </c>
      <c r="N12" s="44">
        <f t="shared" si="14"/>
        <v>16</v>
      </c>
      <c r="O12" s="44">
        <f>DAY(N12+1)</f>
        <v>17</v>
      </c>
      <c r="P12" s="220">
        <f t="shared" ref="P12" si="15">I14+J14+K14+L14+M14+N14+O14</f>
        <v>0</v>
      </c>
      <c r="Q12" s="49">
        <f>DAY(W9+1)</f>
        <v>10</v>
      </c>
      <c r="R12" s="44">
        <f>DAY(Q12+1)</f>
        <v>11</v>
      </c>
      <c r="S12" s="44">
        <f>DAY(R12+1)</f>
        <v>12</v>
      </c>
      <c r="T12" s="44">
        <f t="shared" ref="T12:V12" si="16">DAY(S12+1)</f>
        <v>13</v>
      </c>
      <c r="U12" s="44">
        <f t="shared" si="16"/>
        <v>14</v>
      </c>
      <c r="V12" s="44">
        <f t="shared" si="16"/>
        <v>15</v>
      </c>
      <c r="W12" s="44">
        <f>DAY(V12+1)</f>
        <v>16</v>
      </c>
      <c r="X12" s="220">
        <f t="shared" ref="X12" si="17">Q14+R14+S14+T14+U14+V14+W14</f>
        <v>0</v>
      </c>
      <c r="Z12" s="166">
        <v>30</v>
      </c>
      <c r="AA12" s="167"/>
      <c r="AB12" s="180" t="s">
        <v>20</v>
      </c>
      <c r="AC12" s="181"/>
      <c r="AD12" s="74">
        <v>70</v>
      </c>
      <c r="AE12" s="185" t="s">
        <v>26</v>
      </c>
      <c r="AF12" s="186"/>
      <c r="AG12" s="187"/>
    </row>
    <row r="13" spans="1:43" ht="11.25" customHeight="1">
      <c r="A13" s="77"/>
      <c r="B13" s="77"/>
      <c r="C13" s="77"/>
      <c r="D13" s="77"/>
      <c r="E13" s="77"/>
      <c r="F13" s="77"/>
      <c r="G13" s="77"/>
      <c r="H13" s="209"/>
      <c r="I13" s="77"/>
      <c r="J13" s="77"/>
      <c r="K13" s="77"/>
      <c r="L13" s="77"/>
      <c r="M13" s="77"/>
      <c r="N13" s="77"/>
      <c r="O13" s="77"/>
      <c r="P13" s="209"/>
      <c r="Q13" s="77"/>
      <c r="R13" s="77"/>
      <c r="S13" s="77"/>
      <c r="T13" s="77"/>
      <c r="U13" s="77"/>
      <c r="V13" s="77"/>
      <c r="W13" s="77"/>
      <c r="X13" s="209"/>
      <c r="Z13" s="168"/>
      <c r="AA13" s="169"/>
      <c r="AB13" s="168" t="s">
        <v>21</v>
      </c>
      <c r="AC13" s="169"/>
      <c r="AD13" s="194">
        <v>74</v>
      </c>
      <c r="AE13" s="188" t="s">
        <v>27</v>
      </c>
      <c r="AF13" s="189"/>
      <c r="AG13" s="190"/>
    </row>
    <row r="14" spans="1:43" ht="11.25" customHeight="1">
      <c r="A14" s="21">
        <f>IF(A13="出",$G$3,0)</f>
        <v>0</v>
      </c>
      <c r="B14" s="21">
        <f t="shared" ref="B14:G14" si="18">IF(B13="出",$G$3,0)</f>
        <v>0</v>
      </c>
      <c r="C14" s="21">
        <f t="shared" si="18"/>
        <v>0</v>
      </c>
      <c r="D14" s="21">
        <f t="shared" si="18"/>
        <v>0</v>
      </c>
      <c r="E14" s="21">
        <f t="shared" si="18"/>
        <v>0</v>
      </c>
      <c r="F14" s="21">
        <f t="shared" si="18"/>
        <v>0</v>
      </c>
      <c r="G14" s="21">
        <f t="shared" si="18"/>
        <v>0</v>
      </c>
      <c r="H14" s="212"/>
      <c r="I14" s="21">
        <f>IF(I13="出",$G$3,0)</f>
        <v>0</v>
      </c>
      <c r="J14" s="21">
        <f t="shared" ref="J14:O14" si="19">IF(J13="出",$G$3,0)</f>
        <v>0</v>
      </c>
      <c r="K14" s="21">
        <f t="shared" si="19"/>
        <v>0</v>
      </c>
      <c r="L14" s="21">
        <f t="shared" si="19"/>
        <v>0</v>
      </c>
      <c r="M14" s="21">
        <f t="shared" si="19"/>
        <v>0</v>
      </c>
      <c r="N14" s="21">
        <f t="shared" si="19"/>
        <v>0</v>
      </c>
      <c r="O14" s="21">
        <f t="shared" si="19"/>
        <v>0</v>
      </c>
      <c r="P14" s="212"/>
      <c r="Q14" s="21">
        <f>IF(Q13="出",$G$3,0)</f>
        <v>0</v>
      </c>
      <c r="R14" s="21">
        <f t="shared" ref="R14:W14" si="20">IF(R13="出",$G$3,0)</f>
        <v>0</v>
      </c>
      <c r="S14" s="21">
        <f t="shared" si="20"/>
        <v>0</v>
      </c>
      <c r="T14" s="21">
        <f t="shared" si="20"/>
        <v>0</v>
      </c>
      <c r="U14" s="21">
        <f t="shared" si="20"/>
        <v>0</v>
      </c>
      <c r="V14" s="21">
        <f t="shared" si="20"/>
        <v>0</v>
      </c>
      <c r="W14" s="21">
        <f t="shared" si="20"/>
        <v>0</v>
      </c>
      <c r="X14" s="212"/>
      <c r="Z14" s="170"/>
      <c r="AA14" s="171"/>
      <c r="AB14" s="170"/>
      <c r="AC14" s="171"/>
      <c r="AD14" s="195"/>
      <c r="AE14" s="191"/>
      <c r="AF14" s="192"/>
      <c r="AG14" s="193"/>
    </row>
    <row r="15" spans="1:43" s="46" customFormat="1" ht="17.25" customHeight="1">
      <c r="A15" s="131">
        <f>DAY(G12+1)</f>
        <v>21</v>
      </c>
      <c r="B15" s="132">
        <f>DAY(A15+1)</f>
        <v>22</v>
      </c>
      <c r="C15" s="132">
        <f>DAY(B15+1)</f>
        <v>23</v>
      </c>
      <c r="D15" s="132">
        <f t="shared" ref="D15:F15" si="21">DAY(C15+1)</f>
        <v>24</v>
      </c>
      <c r="E15" s="132">
        <f t="shared" si="21"/>
        <v>25</v>
      </c>
      <c r="F15" s="132">
        <f t="shared" si="21"/>
        <v>26</v>
      </c>
      <c r="G15" s="132">
        <f>DAY(F15+1)</f>
        <v>27</v>
      </c>
      <c r="H15" s="220">
        <f t="shared" ref="H15" si="22">A17+B17+C17+D17+E17+F17+G17</f>
        <v>0</v>
      </c>
      <c r="I15" s="43">
        <f>DAY(O12+1)</f>
        <v>18</v>
      </c>
      <c r="J15" s="44">
        <f>DAY(I15+1)</f>
        <v>19</v>
      </c>
      <c r="K15" s="44">
        <f>DAY(J15+1)</f>
        <v>20</v>
      </c>
      <c r="L15" s="44">
        <f t="shared" ref="L15:N15" si="23">DAY(K15+1)</f>
        <v>21</v>
      </c>
      <c r="M15" s="44">
        <f t="shared" si="23"/>
        <v>22</v>
      </c>
      <c r="N15" s="48">
        <f t="shared" si="23"/>
        <v>23</v>
      </c>
      <c r="O15" s="44">
        <f>DAY(N15+1)</f>
        <v>24</v>
      </c>
      <c r="P15" s="220">
        <f t="shared" ref="P15" si="24">I17+J17+K17+L17+M17+N17+O17</f>
        <v>0</v>
      </c>
      <c r="Q15" s="49">
        <f>DAY(W12+1)</f>
        <v>17</v>
      </c>
      <c r="R15" s="44">
        <f>DAY(Q15+1)</f>
        <v>18</v>
      </c>
      <c r="S15" s="44">
        <f>DAY(R15+1)</f>
        <v>19</v>
      </c>
      <c r="T15" s="48">
        <f t="shared" ref="T15:V15" si="25">DAY(S15+1)</f>
        <v>20</v>
      </c>
      <c r="U15" s="44">
        <f t="shared" si="25"/>
        <v>21</v>
      </c>
      <c r="V15" s="44">
        <f t="shared" si="25"/>
        <v>22</v>
      </c>
      <c r="W15" s="44">
        <f>DAY(V15+1)</f>
        <v>23</v>
      </c>
      <c r="X15" s="220">
        <f t="shared" ref="X15" si="26">Q17+R17+S17+T17+U17+V17+W17</f>
        <v>0</v>
      </c>
      <c r="Z15" s="166">
        <v>31</v>
      </c>
      <c r="AA15" s="167"/>
      <c r="AB15" s="180" t="s">
        <v>20</v>
      </c>
      <c r="AC15" s="181"/>
      <c r="AD15" s="74">
        <v>71</v>
      </c>
      <c r="AE15" s="185" t="s">
        <v>28</v>
      </c>
      <c r="AF15" s="186"/>
      <c r="AG15" s="187"/>
      <c r="AH15" s="50"/>
      <c r="AI15" s="50"/>
      <c r="AJ15" s="50"/>
      <c r="AK15" s="50"/>
      <c r="AL15" s="14"/>
      <c r="AM15" s="51"/>
      <c r="AN15" s="52"/>
      <c r="AO15" s="52"/>
      <c r="AP15" s="52"/>
      <c r="AQ15" s="52"/>
    </row>
    <row r="16" spans="1:43" ht="11.25" customHeight="1">
      <c r="A16" s="77"/>
      <c r="B16" s="77"/>
      <c r="C16" s="77"/>
      <c r="D16" s="77"/>
      <c r="E16" s="77"/>
      <c r="F16" s="77"/>
      <c r="G16" s="77"/>
      <c r="H16" s="209"/>
      <c r="I16" s="77"/>
      <c r="J16" s="77"/>
      <c r="K16" s="77"/>
      <c r="L16" s="77"/>
      <c r="M16" s="77"/>
      <c r="N16" s="77"/>
      <c r="O16" s="77"/>
      <c r="P16" s="209"/>
      <c r="Q16" s="77"/>
      <c r="R16" s="77"/>
      <c r="S16" s="77"/>
      <c r="T16" s="77"/>
      <c r="U16" s="77"/>
      <c r="V16" s="77"/>
      <c r="W16" s="77"/>
      <c r="X16" s="209"/>
      <c r="Z16" s="168"/>
      <c r="AA16" s="169"/>
      <c r="AB16" s="168" t="s">
        <v>21</v>
      </c>
      <c r="AC16" s="169"/>
      <c r="AD16" s="194">
        <v>75</v>
      </c>
      <c r="AE16" s="188" t="s">
        <v>29</v>
      </c>
      <c r="AF16" s="189"/>
      <c r="AG16" s="190"/>
    </row>
    <row r="17" spans="1:44" ht="11.25" customHeight="1">
      <c r="A17" s="21">
        <f>IF(A16="出",$G$3,0)</f>
        <v>0</v>
      </c>
      <c r="B17" s="21">
        <f t="shared" ref="B17:G17" si="27">IF(B16="出",$G$3,0)</f>
        <v>0</v>
      </c>
      <c r="C17" s="21">
        <f t="shared" si="27"/>
        <v>0</v>
      </c>
      <c r="D17" s="21">
        <f t="shared" si="27"/>
        <v>0</v>
      </c>
      <c r="E17" s="21">
        <f t="shared" si="27"/>
        <v>0</v>
      </c>
      <c r="F17" s="21">
        <f t="shared" si="27"/>
        <v>0</v>
      </c>
      <c r="G17" s="21">
        <f t="shared" si="27"/>
        <v>0</v>
      </c>
      <c r="H17" s="212"/>
      <c r="I17" s="21">
        <f>IF(I16="出",$G$3,0)</f>
        <v>0</v>
      </c>
      <c r="J17" s="21">
        <f t="shared" ref="J17:O17" si="28">IF(J16="出",$G$3,0)</f>
        <v>0</v>
      </c>
      <c r="K17" s="21">
        <f t="shared" si="28"/>
        <v>0</v>
      </c>
      <c r="L17" s="21">
        <f t="shared" si="28"/>
        <v>0</v>
      </c>
      <c r="M17" s="21">
        <f t="shared" si="28"/>
        <v>0</v>
      </c>
      <c r="N17" s="21">
        <f t="shared" si="28"/>
        <v>0</v>
      </c>
      <c r="O17" s="21">
        <f t="shared" si="28"/>
        <v>0</v>
      </c>
      <c r="P17" s="212"/>
      <c r="Q17" s="21">
        <f>IF(Q16="出",$G$3,0)</f>
        <v>0</v>
      </c>
      <c r="R17" s="21">
        <f t="shared" ref="R17:W17" si="29">IF(R16="出",$G$3,0)</f>
        <v>0</v>
      </c>
      <c r="S17" s="21">
        <f t="shared" si="29"/>
        <v>0</v>
      </c>
      <c r="T17" s="21">
        <f t="shared" si="29"/>
        <v>0</v>
      </c>
      <c r="U17" s="21">
        <f t="shared" si="29"/>
        <v>0</v>
      </c>
      <c r="V17" s="21">
        <f t="shared" si="29"/>
        <v>0</v>
      </c>
      <c r="W17" s="21">
        <f t="shared" si="29"/>
        <v>0</v>
      </c>
      <c r="X17" s="212"/>
      <c r="Z17" s="170"/>
      <c r="AA17" s="171"/>
      <c r="AB17" s="170"/>
      <c r="AC17" s="171"/>
      <c r="AD17" s="195"/>
      <c r="AE17" s="191"/>
      <c r="AF17" s="192"/>
      <c r="AG17" s="193"/>
      <c r="AH17" s="154"/>
      <c r="AI17" s="154"/>
      <c r="AJ17" s="154"/>
      <c r="AK17" s="154"/>
      <c r="AL17" s="94"/>
      <c r="AM17" s="203"/>
      <c r="AN17" s="203"/>
      <c r="AO17" s="204"/>
      <c r="AP17" s="204"/>
      <c r="AQ17" s="204"/>
    </row>
    <row r="18" spans="1:44" s="46" customFormat="1" ht="17.25" customHeight="1">
      <c r="A18" s="131">
        <f>IF(DATE($B$1,A4,A15+7)&gt;EOMONTH(DATE($B$1,A4,1),0),"",DAY(G15+1))</f>
        <v>28</v>
      </c>
      <c r="B18" s="132">
        <f>IF(DATE($B$1,A4,B15+7)&gt;EOMONTH(DATE($B$1,A4,1),0),"",DAY(A18+1))</f>
        <v>29</v>
      </c>
      <c r="C18" s="132">
        <f>IF(DATE($B$1,A4,C15+7)&gt;EOMONTH(DATE($B$1,A4,1),0),"",DAY(B18+1))</f>
        <v>30</v>
      </c>
      <c r="D18" s="132">
        <f>IF(DATE($B$1,A4,D15+7)&gt;EOMONTH(DATE($B$1,A4,1),0),"",DAY(C18+1))</f>
        <v>31</v>
      </c>
      <c r="E18" s="132" t="str">
        <f>IF(DATE($B$1,A4,E15+7)&gt;EOMONTH(DATE($B$1,A4,1),0),"",DAY(D18+1))</f>
        <v/>
      </c>
      <c r="F18" s="132" t="str">
        <f>IF(DATE($B$1,A4,F15+7)&gt;EOMONTH(DATE($B$1,A4,1),0),"",DAY(E18+1))</f>
        <v/>
      </c>
      <c r="G18" s="132" t="str">
        <f>IF(DATE($B$1,A4,G15+7)&gt;EOMONTH(DATE($B$1,A4,1),0),"",DAY(F18+1))</f>
        <v/>
      </c>
      <c r="H18" s="220">
        <f t="shared" ref="H18" si="30">A20+B20+C20+D20+E20+F20+G20</f>
        <v>0</v>
      </c>
      <c r="I18" s="43">
        <f>IF(DATE($B$1,I4,I15+7)&gt;EOMONTH(DATE($B$1,I4,1),0),"",DAY(O15+1))</f>
        <v>25</v>
      </c>
      <c r="J18" s="44">
        <f>IF(DATE($B$1,I4,J15+7)&gt;EOMONTH(DATE($B$1,I4,1),0),"",DAY(I18+1))</f>
        <v>26</v>
      </c>
      <c r="K18" s="44">
        <f>IF(DATE($B$1,I4,K15+7)&gt;EOMONTH(DATE($B$1,I4,1),0),"",DAY(J18+1))</f>
        <v>27</v>
      </c>
      <c r="L18" s="44">
        <f>IF(DATE($B$1,I4,L15+7)&gt;EOMONTH(DATE($B$1,I4,1),0),"",DAY(K18+1))</f>
        <v>28</v>
      </c>
      <c r="M18" s="44">
        <f>IF(DATE($B$1,I4,M15+7)&gt;EOMONTH(DATE($B$1,I4,1),0),"",DAY(L18+1))</f>
        <v>29</v>
      </c>
      <c r="N18" s="44" t="str">
        <f>IF(DATE($B$1,I4,N15+7)&gt;EOMONTH(DATE($B$1,I4,1),0),"",DAY(M18+1))</f>
        <v/>
      </c>
      <c r="O18" s="44" t="str">
        <f>IF(DATE($B$1,I4,O15+7)&gt;EOMONTH(DATE($B$1,I4,1),0),"",DAY(N18+1))</f>
        <v/>
      </c>
      <c r="P18" s="220">
        <f t="shared" ref="P18" si="31">I20+J20+K20+L20+M20+N20+O20</f>
        <v>0</v>
      </c>
      <c r="Q18" s="49">
        <f>IF(DATE($B$1,Q4,Q15+7)&gt;EOMONTH(DATE($B$1,Q4,1),0),"",DAY(W15+1))</f>
        <v>24</v>
      </c>
      <c r="R18" s="44">
        <f>IF(DATE($B$1,Q4,R15+7)&gt;EOMONTH(DATE($B$1,Q4,1),0),"",DAY(Q18+1))</f>
        <v>25</v>
      </c>
      <c r="S18" s="44">
        <f>IF(DATE($B$1,Q4,S15+7)&gt;EOMONTH(DATE($B$1,Q4,1),0),"",DAY(R18+1))</f>
        <v>26</v>
      </c>
      <c r="T18" s="44">
        <f>IF(DATE($B$1,Q4,T15+7)&gt;EOMONTH(DATE($B$1,Q4,1),0),"",DAY(S18+1))</f>
        <v>27</v>
      </c>
      <c r="U18" s="44">
        <f>IF(DATE($B$1,Q4,U15+7)&gt;EOMONTH(DATE($B$1,Q4,1),0),"",DAY(T18+1))</f>
        <v>28</v>
      </c>
      <c r="V18" s="44">
        <f>IF(DATE($B$1,Q4,V15+7)&gt;EOMONTH(DATE($B$1,Q4,1),0),"",DAY(U18+1))</f>
        <v>29</v>
      </c>
      <c r="W18" s="44">
        <f>IF(DATE($B$1,Q4,W15+7)&gt;EOMONTH(DATE($B$1,Q4,1),0),"",DAY(V18+1))</f>
        <v>30</v>
      </c>
      <c r="X18" s="220">
        <f t="shared" ref="X18" si="32">Q20+R20+S20+T20+U20+V20+W20</f>
        <v>0</v>
      </c>
      <c r="Z18" s="207"/>
      <c r="AA18" s="207"/>
      <c r="AB18" s="207"/>
      <c r="AC18" s="207"/>
      <c r="AD18" s="96"/>
      <c r="AE18" s="208"/>
      <c r="AF18" s="208"/>
      <c r="AG18" s="208"/>
      <c r="AH18" s="50"/>
      <c r="AI18" s="50"/>
      <c r="AJ18" s="50"/>
      <c r="AK18" s="50"/>
      <c r="AL18" s="14"/>
      <c r="AM18" s="51"/>
      <c r="AN18" s="52"/>
      <c r="AO18" s="52"/>
      <c r="AP18" s="52"/>
      <c r="AQ18" s="52"/>
    </row>
    <row r="19" spans="1:44" ht="11.25" customHeight="1">
      <c r="A19" s="77"/>
      <c r="B19" s="77"/>
      <c r="C19" s="77"/>
      <c r="D19" s="77"/>
      <c r="E19" s="77"/>
      <c r="F19" s="77"/>
      <c r="G19" s="77"/>
      <c r="H19" s="209"/>
      <c r="I19" s="77"/>
      <c r="J19" s="77"/>
      <c r="K19" s="77"/>
      <c r="L19" s="77"/>
      <c r="M19" s="77"/>
      <c r="N19" s="77"/>
      <c r="O19" s="77"/>
      <c r="P19" s="209"/>
      <c r="Q19" s="77"/>
      <c r="R19" s="77"/>
      <c r="S19" s="77"/>
      <c r="T19" s="77"/>
      <c r="U19" s="77"/>
      <c r="V19" s="77"/>
      <c r="W19" s="77"/>
      <c r="X19" s="209"/>
      <c r="Z19" s="207"/>
      <c r="AA19" s="207"/>
      <c r="AB19" s="207"/>
      <c r="AC19" s="207"/>
      <c r="AD19" s="96"/>
      <c r="AE19" s="208"/>
      <c r="AF19" s="208"/>
      <c r="AG19" s="208"/>
      <c r="AH19" s="15"/>
      <c r="AI19" s="15"/>
    </row>
    <row r="20" spans="1:44" ht="11.25" customHeight="1">
      <c r="A20" s="21">
        <f>IF(A19="出",$G$3,0)</f>
        <v>0</v>
      </c>
      <c r="B20" s="21">
        <f t="shared" ref="B20:G20" si="33">IF(B19="出",$G$3,0)</f>
        <v>0</v>
      </c>
      <c r="C20" s="21">
        <f t="shared" si="33"/>
        <v>0</v>
      </c>
      <c r="D20" s="21">
        <f t="shared" si="33"/>
        <v>0</v>
      </c>
      <c r="E20" s="21">
        <f t="shared" si="33"/>
        <v>0</v>
      </c>
      <c r="F20" s="21">
        <f t="shared" si="33"/>
        <v>0</v>
      </c>
      <c r="G20" s="21">
        <f t="shared" si="33"/>
        <v>0</v>
      </c>
      <c r="H20" s="212"/>
      <c r="I20" s="21">
        <f>IF(I19="出",$G$3,0)</f>
        <v>0</v>
      </c>
      <c r="J20" s="21">
        <f t="shared" ref="J20:O20" si="34">IF(J19="出",$G$3,0)</f>
        <v>0</v>
      </c>
      <c r="K20" s="21">
        <f t="shared" si="34"/>
        <v>0</v>
      </c>
      <c r="L20" s="21">
        <f t="shared" si="34"/>
        <v>0</v>
      </c>
      <c r="M20" s="21">
        <f t="shared" si="34"/>
        <v>0</v>
      </c>
      <c r="N20" s="21">
        <f t="shared" si="34"/>
        <v>0</v>
      </c>
      <c r="O20" s="21">
        <f t="shared" si="34"/>
        <v>0</v>
      </c>
      <c r="P20" s="212"/>
      <c r="Q20" s="21">
        <f>IF(Q19="出",$G$3,0)</f>
        <v>0</v>
      </c>
      <c r="R20" s="21">
        <f t="shared" ref="R20:W20" si="35">IF(R19="出",$G$3,0)</f>
        <v>0</v>
      </c>
      <c r="S20" s="21">
        <f t="shared" si="35"/>
        <v>0</v>
      </c>
      <c r="T20" s="21">
        <f t="shared" si="35"/>
        <v>0</v>
      </c>
      <c r="U20" s="21">
        <f t="shared" si="35"/>
        <v>0</v>
      </c>
      <c r="V20" s="21">
        <f t="shared" si="35"/>
        <v>0</v>
      </c>
      <c r="W20" s="21">
        <f t="shared" si="35"/>
        <v>0</v>
      </c>
      <c r="X20" s="212"/>
      <c r="Z20" s="207"/>
      <c r="AA20" s="207"/>
      <c r="AB20" s="207"/>
      <c r="AC20" s="207"/>
      <c r="AD20" s="96"/>
      <c r="AE20" s="208"/>
      <c r="AF20" s="208"/>
      <c r="AG20" s="208"/>
      <c r="AH20" s="154"/>
      <c r="AI20" s="154"/>
      <c r="AJ20" s="154"/>
      <c r="AK20" s="154"/>
      <c r="AL20" s="94"/>
      <c r="AM20" s="203"/>
      <c r="AN20" s="203"/>
      <c r="AO20" s="204"/>
      <c r="AP20" s="204"/>
      <c r="AQ20" s="204"/>
    </row>
    <row r="21" spans="1:44" s="46" customFormat="1" ht="17.25" customHeight="1">
      <c r="A21" s="131" t="str">
        <f>IF(DATE($B$1,A4,A15+14)&gt;EOMONTH(DATE($B$1,A4,1),0),"",DAY(G18+1))</f>
        <v/>
      </c>
      <c r="B21" s="132" t="str">
        <f>IF(DATE($B$1,A4,B15+14)&gt;EOMONTH(DATE($B$1,A4,1),0),"",DAY(A21+1))</f>
        <v/>
      </c>
      <c r="C21" s="132" t="str">
        <f>IF(DATE($B$1,A4,C15+14)&gt;EOMONTH(DATE($B$1,A4,1),0),"",DAY(B21+1))</f>
        <v/>
      </c>
      <c r="D21" s="132" t="str">
        <f>IF(DATE($B$1,A4,D15+14)&gt;EOMONTH(DATE($B$1,A4,1),0),"",DAY(C21+1))</f>
        <v/>
      </c>
      <c r="E21" s="132" t="str">
        <f>IF(DATE($B$1,A4,E15+14)&gt;EOMONTH(DATE($B$1,A4,1),0),"",DAY(D21+1))</f>
        <v/>
      </c>
      <c r="F21" s="132" t="str">
        <f>IF(DATE($B$1,A4,F15+14)&gt;EOMONTH(DATE($B$1,A4,1),0),"",DAY(E21+1))</f>
        <v/>
      </c>
      <c r="G21" s="132" t="str">
        <f>IF(DATE($B$1,A4,G15+14)&gt;EOMONTH(DATE($B$1,A4,1),0),"",DAY(F21+1))</f>
        <v/>
      </c>
      <c r="H21" s="220">
        <f t="shared" ref="H21" si="36">A23+B23+C23+D23+E23+F23+G23</f>
        <v>0</v>
      </c>
      <c r="I21" s="131" t="str">
        <f>IF(DATE($B$1,I4,I15+14)&gt;EOMONTH(DATE($B$1,I4,1),0),"",DAY(O18+1))</f>
        <v/>
      </c>
      <c r="J21" s="132" t="str">
        <f>IF(DATE($B$1,I4,J15+14)&gt;EOMONTH(DATE($B$1,I4,1),0),"",DAY(I21+1))</f>
        <v/>
      </c>
      <c r="K21" s="132" t="str">
        <f>IF(DATE($B$1,I4,K15+14)&gt;EOMONTH(DATE($B$1,I4,1),0),"",DAY(J21+1))</f>
        <v/>
      </c>
      <c r="L21" s="132" t="str">
        <f>IF(DATE($B$1,I4,L15+14)&gt;EOMONTH(DATE($B$1,I4,1),0),"",DAY(K21+1))</f>
        <v/>
      </c>
      <c r="M21" s="132" t="str">
        <f>IF(DATE($B$1,I4,M15+14)&gt;EOMONTH(DATE($B$1,I4,1),0),"",DAY(L21+1))</f>
        <v/>
      </c>
      <c r="N21" s="132" t="str">
        <f>IF(DATE($B$1,I4,N15+14)&gt;EOMONTH(DATE($B$1,I4,1),0),"",DAY(M21+1))</f>
        <v/>
      </c>
      <c r="O21" s="132" t="str">
        <f>IF(DATE($B$1,I4,O15+14)&gt;EOMONTH(DATE($B$1,I4,1),0),"",DAY(N21+1))</f>
        <v/>
      </c>
      <c r="P21" s="220">
        <f t="shared" ref="P21" si="37">I23+J23+K23+L23+M23+N23+O23</f>
        <v>0</v>
      </c>
      <c r="Q21" s="49">
        <f>IF(DATE($B$1,Q4,Q15+14)&gt;EOMONTH(DATE($B$1,Q4,1),0),"",DAY(W18+1))</f>
        <v>31</v>
      </c>
      <c r="R21" s="44" t="str">
        <f>IF(DATE($B$1,Q4,R15+14)&gt;EOMONTH(DATE($B$1,Q4,1),0),"",DAY(Q21+1))</f>
        <v/>
      </c>
      <c r="S21" s="44" t="str">
        <f>IF(DATE($B$1,Q4,S15+14)&gt;EOMONTH(DATE($B$1,Q4,1),0),"",DAY(R21+1))</f>
        <v/>
      </c>
      <c r="T21" s="44" t="str">
        <f>IF(DATE($B$1,Q4,T15+14)&gt;EOMONTH(DATE($B$1,Q4,1),0),"",DAY(S21+1))</f>
        <v/>
      </c>
      <c r="U21" s="44" t="str">
        <f>IF(DATE($B$1,Q4,U15+14)&gt;EOMONTH(DATE($B$1,Q4,1),0),"",DAY(T21+1))</f>
        <v/>
      </c>
      <c r="V21" s="44" t="str">
        <f>IF(DATE($B$1,Q4,V15+14)&gt;EOMONTH(DATE($B$1,Q4,1),0),"",DAY(U21+1))</f>
        <v/>
      </c>
      <c r="W21" s="44" t="str">
        <f>IF(DATE($B$1,Q4,W15+14)&gt;EOMONTH(DATE($B$1,Q4,1),0),"",DAY(V21+1))</f>
        <v/>
      </c>
      <c r="X21" s="220">
        <f t="shared" ref="X21" si="38">Q23+R23+S23+T23+U23+V23+W23</f>
        <v>0</v>
      </c>
      <c r="Z21" s="28">
        <f>$A$4</f>
        <v>1</v>
      </c>
      <c r="AA21" s="73">
        <f>COUNT(A6:G6,A9:G9,A12:G12,A15:G15,A18:G18,A21:G21)</f>
        <v>31</v>
      </c>
      <c r="AB21" s="28">
        <f>$U$2+AA21</f>
        <v>71</v>
      </c>
      <c r="AC21" s="164" t="str">
        <f>VLOOKUP(AB21,$AD$6:$AG$17,2,0)</f>
        <v>177.13</v>
      </c>
      <c r="AD21" s="164"/>
      <c r="AE21" s="25"/>
      <c r="AF21" s="25"/>
      <c r="AG21" s="25"/>
      <c r="AH21" s="211"/>
      <c r="AI21" s="211"/>
      <c r="AJ21" s="211"/>
      <c r="AK21" s="211"/>
      <c r="AL21" s="93"/>
      <c r="AM21" s="201"/>
      <c r="AN21" s="201"/>
      <c r="AO21" s="202"/>
      <c r="AP21" s="202"/>
      <c r="AQ21" s="202"/>
    </row>
    <row r="22" spans="1:44" ht="11.25" customHeight="1">
      <c r="A22" s="77"/>
      <c r="B22" s="77"/>
      <c r="C22" s="77"/>
      <c r="D22" s="77"/>
      <c r="E22" s="77"/>
      <c r="F22" s="77"/>
      <c r="G22" s="77"/>
      <c r="H22" s="209"/>
      <c r="I22" s="77"/>
      <c r="J22" s="77"/>
      <c r="K22" s="77"/>
      <c r="L22" s="77"/>
      <c r="M22" s="77"/>
      <c r="N22" s="77"/>
      <c r="O22" s="77"/>
      <c r="P22" s="209"/>
      <c r="Q22" s="77"/>
      <c r="R22" s="77"/>
      <c r="S22" s="77"/>
      <c r="T22" s="77"/>
      <c r="U22" s="77"/>
      <c r="V22" s="77"/>
      <c r="W22" s="77"/>
      <c r="X22" s="209"/>
      <c r="Z22" s="28">
        <f>$I$4</f>
        <v>2</v>
      </c>
      <c r="AA22" s="73">
        <f>COUNT(I6:O6,I9:O9,I12:O12,I15:O15,I18:O18,I21:O21)</f>
        <v>29</v>
      </c>
      <c r="AB22" s="28">
        <f t="shared" ref="AB22:AB32" si="39">$U$2+AA22</f>
        <v>69</v>
      </c>
      <c r="AC22" s="164" t="str">
        <f t="shared" ref="AC22:AC32" si="40">VLOOKUP(AB22,$AD$6:$AG$17,2,0)</f>
        <v>165.7</v>
      </c>
      <c r="AD22" s="164"/>
      <c r="AE22" s="25"/>
      <c r="AF22" s="25"/>
      <c r="AG22" s="25"/>
      <c r="AH22" s="15"/>
      <c r="AI22" s="15"/>
    </row>
    <row r="23" spans="1:44" ht="11.25" customHeight="1" thickBot="1">
      <c r="A23" s="21">
        <f>IF(A22="出",$G$3,0)</f>
        <v>0</v>
      </c>
      <c r="B23" s="21">
        <f t="shared" ref="B23:G23" si="41">IF(B22="出",$G$3,0)</f>
        <v>0</v>
      </c>
      <c r="C23" s="21">
        <f t="shared" si="41"/>
        <v>0</v>
      </c>
      <c r="D23" s="21">
        <f t="shared" si="41"/>
        <v>0</v>
      </c>
      <c r="E23" s="21">
        <f t="shared" si="41"/>
        <v>0</v>
      </c>
      <c r="F23" s="21">
        <f t="shared" si="41"/>
        <v>0</v>
      </c>
      <c r="G23" s="21">
        <f t="shared" si="41"/>
        <v>0</v>
      </c>
      <c r="H23" s="210"/>
      <c r="I23" s="21">
        <f>IF(I22="出",$G$3,0)</f>
        <v>0</v>
      </c>
      <c r="J23" s="21">
        <f t="shared" ref="J23:O23" si="42">IF(J22="出",$G$3,0)</f>
        <v>0</v>
      </c>
      <c r="K23" s="21">
        <f t="shared" si="42"/>
        <v>0</v>
      </c>
      <c r="L23" s="21">
        <f t="shared" si="42"/>
        <v>0</v>
      </c>
      <c r="M23" s="21">
        <f t="shared" si="42"/>
        <v>0</v>
      </c>
      <c r="N23" s="21">
        <f t="shared" si="42"/>
        <v>0</v>
      </c>
      <c r="O23" s="21">
        <f t="shared" si="42"/>
        <v>0</v>
      </c>
      <c r="P23" s="210"/>
      <c r="Q23" s="21">
        <f>IF(Q22="出",$G$3,0)</f>
        <v>0</v>
      </c>
      <c r="R23" s="21">
        <f t="shared" ref="R23:W23" si="43">IF(R22="出",$G$3,0)</f>
        <v>0</v>
      </c>
      <c r="S23" s="21">
        <f t="shared" si="43"/>
        <v>0</v>
      </c>
      <c r="T23" s="21">
        <f t="shared" si="43"/>
        <v>0</v>
      </c>
      <c r="U23" s="21">
        <f t="shared" si="43"/>
        <v>0</v>
      </c>
      <c r="V23" s="21">
        <f t="shared" si="43"/>
        <v>0</v>
      </c>
      <c r="W23" s="21">
        <f t="shared" si="43"/>
        <v>0</v>
      </c>
      <c r="X23" s="210"/>
      <c r="Z23" s="28">
        <f>$Q$4</f>
        <v>3</v>
      </c>
      <c r="AA23" s="73">
        <f>COUNT(Q6:W6,Q9:W9,Q12:W12,Q15:W15,Q18:W18,Q21:W21)</f>
        <v>31</v>
      </c>
      <c r="AB23" s="28">
        <f t="shared" si="39"/>
        <v>71</v>
      </c>
      <c r="AC23" s="164" t="str">
        <f t="shared" si="40"/>
        <v>177.13</v>
      </c>
      <c r="AD23" s="164"/>
      <c r="AE23" s="25"/>
      <c r="AF23" s="25"/>
      <c r="AG23" s="25"/>
      <c r="AH23" s="154"/>
      <c r="AI23" s="154"/>
      <c r="AJ23" s="154"/>
      <c r="AK23" s="154"/>
      <c r="AL23" s="90"/>
      <c r="AM23" s="152"/>
      <c r="AN23" s="152"/>
      <c r="AO23" s="153"/>
      <c r="AP23" s="153"/>
      <c r="AQ23" s="153"/>
    </row>
    <row r="24" spans="1:44">
      <c r="A24" s="147" t="s">
        <v>60</v>
      </c>
      <c r="B24" s="148"/>
      <c r="C24" s="148"/>
      <c r="D24" s="148"/>
      <c r="E24" s="148"/>
      <c r="F24" s="148"/>
      <c r="G24" s="155"/>
      <c r="H24" s="71">
        <f>H6+H9+H12+H15+H18+H21</f>
        <v>0</v>
      </c>
      <c r="I24" s="147" t="s">
        <v>60</v>
      </c>
      <c r="J24" s="148"/>
      <c r="K24" s="148"/>
      <c r="L24" s="148"/>
      <c r="M24" s="148"/>
      <c r="N24" s="148"/>
      <c r="O24" s="155"/>
      <c r="P24" s="71">
        <f>P6+P9+P12+P15+P18+P21</f>
        <v>0</v>
      </c>
      <c r="Q24" s="147" t="s">
        <v>60</v>
      </c>
      <c r="R24" s="148"/>
      <c r="S24" s="148"/>
      <c r="T24" s="148"/>
      <c r="U24" s="148"/>
      <c r="V24" s="148"/>
      <c r="W24" s="155"/>
      <c r="X24" s="82">
        <f>X6+X9+X12+X15+X18+X21</f>
        <v>0</v>
      </c>
      <c r="Z24" s="28">
        <f>$A$26</f>
        <v>4</v>
      </c>
      <c r="AA24" s="73">
        <f>COUNT(A28:G28,A31:G31,A34:G34,A37:G37,A40:G40,A43:G43)</f>
        <v>30</v>
      </c>
      <c r="AB24" s="28">
        <f t="shared" si="39"/>
        <v>70</v>
      </c>
      <c r="AC24" s="164" t="str">
        <f t="shared" si="40"/>
        <v>171.41</v>
      </c>
      <c r="AD24" s="164"/>
      <c r="AE24" s="25"/>
      <c r="AF24" s="25"/>
      <c r="AG24" s="25"/>
      <c r="AH24" s="154"/>
      <c r="AI24" s="154"/>
      <c r="AJ24" s="154"/>
      <c r="AK24" s="154"/>
      <c r="AL24" s="90"/>
      <c r="AM24" s="152"/>
      <c r="AN24" s="152"/>
      <c r="AO24" s="153"/>
      <c r="AP24" s="153"/>
      <c r="AQ24" s="153"/>
    </row>
    <row r="25" spans="1:44" ht="21" customHeight="1">
      <c r="A25" s="149"/>
      <c r="B25" s="150"/>
      <c r="C25" s="150"/>
      <c r="D25" s="150"/>
      <c r="E25" s="150"/>
      <c r="F25" s="150"/>
      <c r="G25" s="151"/>
      <c r="H25" s="75" t="str">
        <f>IF(H24-AC21&lt;=0,"OK","超過")</f>
        <v>OK</v>
      </c>
      <c r="I25" s="149"/>
      <c r="J25" s="150"/>
      <c r="K25" s="150"/>
      <c r="L25" s="150"/>
      <c r="M25" s="150"/>
      <c r="N25" s="150"/>
      <c r="O25" s="151"/>
      <c r="P25" s="75" t="str">
        <f>IF(P24-AC22&lt;=0,"OK","超過")</f>
        <v>OK</v>
      </c>
      <c r="Q25" s="149"/>
      <c r="R25" s="150"/>
      <c r="S25" s="150"/>
      <c r="T25" s="150"/>
      <c r="U25" s="150"/>
      <c r="V25" s="150"/>
      <c r="W25" s="151"/>
      <c r="X25" s="75" t="str">
        <f>IF(X24-AC23&lt;=0,"OK","超過")</f>
        <v>OK</v>
      </c>
      <c r="Z25" s="28">
        <f>$I$26</f>
        <v>5</v>
      </c>
      <c r="AA25" s="73">
        <f>COUNT(I28:O28,I31:O31,I34:O34,I37:O37,I40:O40,I43:O43)</f>
        <v>31</v>
      </c>
      <c r="AB25" s="28">
        <f t="shared" si="39"/>
        <v>71</v>
      </c>
      <c r="AC25" s="164" t="str">
        <f t="shared" si="40"/>
        <v>177.13</v>
      </c>
      <c r="AD25" s="164"/>
      <c r="AE25" s="25"/>
      <c r="AF25" s="25"/>
      <c r="AG25" s="25"/>
      <c r="AH25" s="154"/>
      <c r="AI25" s="154"/>
      <c r="AJ25" s="154"/>
      <c r="AK25" s="154"/>
      <c r="AL25" s="90"/>
      <c r="AM25" s="152"/>
      <c r="AN25" s="152"/>
      <c r="AO25" s="153"/>
      <c r="AP25" s="153"/>
      <c r="AQ25" s="153"/>
    </row>
    <row r="26" spans="1:44" ht="13.5" customHeight="1">
      <c r="A26" s="42">
        <v>4</v>
      </c>
      <c r="B26" s="162" t="s">
        <v>79</v>
      </c>
      <c r="C26" s="162"/>
      <c r="D26" s="162" t="s">
        <v>86</v>
      </c>
      <c r="E26" s="162"/>
      <c r="F26" s="162"/>
      <c r="G26" s="163"/>
      <c r="H26" s="196" t="s">
        <v>81</v>
      </c>
      <c r="I26" s="42">
        <v>5</v>
      </c>
      <c r="J26" s="162" t="s">
        <v>79</v>
      </c>
      <c r="K26" s="162"/>
      <c r="L26" s="162" t="s">
        <v>87</v>
      </c>
      <c r="M26" s="162"/>
      <c r="N26" s="162"/>
      <c r="O26" s="163"/>
      <c r="P26" s="221" t="s">
        <v>81</v>
      </c>
      <c r="Q26" s="42">
        <v>6</v>
      </c>
      <c r="R26" s="162" t="s">
        <v>79</v>
      </c>
      <c r="S26" s="162"/>
      <c r="T26" s="162" t="s">
        <v>88</v>
      </c>
      <c r="U26" s="162"/>
      <c r="V26" s="162"/>
      <c r="W26" s="163"/>
      <c r="X26" s="221" t="s">
        <v>81</v>
      </c>
      <c r="Z26" s="28">
        <f>$Q$26</f>
        <v>6</v>
      </c>
      <c r="AA26" s="73">
        <f>COUNT(Q28:W28,Q31:W31,Q34:W34,Q37:W37,Q40:W40,Q43:W43)</f>
        <v>30</v>
      </c>
      <c r="AB26" s="28">
        <f t="shared" si="39"/>
        <v>70</v>
      </c>
      <c r="AC26" s="164" t="str">
        <f t="shared" si="40"/>
        <v>171.41</v>
      </c>
      <c r="AD26" s="164"/>
      <c r="AE26" s="25"/>
      <c r="AF26" s="25"/>
      <c r="AG26" s="2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>
      <c r="A27" s="7" t="s">
        <v>83</v>
      </c>
      <c r="B27" s="8" t="s">
        <v>84</v>
      </c>
      <c r="C27" s="8" t="s">
        <v>85</v>
      </c>
      <c r="D27" s="9" t="s">
        <v>3</v>
      </c>
      <c r="E27" s="8" t="s">
        <v>4</v>
      </c>
      <c r="F27" s="10" t="s">
        <v>5</v>
      </c>
      <c r="G27" s="9" t="s">
        <v>6</v>
      </c>
      <c r="H27" s="197"/>
      <c r="I27" s="11" t="s">
        <v>83</v>
      </c>
      <c r="J27" s="12" t="s">
        <v>84</v>
      </c>
      <c r="K27" s="12" t="s">
        <v>85</v>
      </c>
      <c r="L27" s="12" t="s">
        <v>3</v>
      </c>
      <c r="M27" s="12" t="s">
        <v>4</v>
      </c>
      <c r="N27" s="12" t="s">
        <v>5</v>
      </c>
      <c r="O27" s="10" t="s">
        <v>6</v>
      </c>
      <c r="P27" s="197"/>
      <c r="Q27" s="11" t="s">
        <v>83</v>
      </c>
      <c r="R27" s="12" t="s">
        <v>84</v>
      </c>
      <c r="S27" s="12" t="s">
        <v>85</v>
      </c>
      <c r="T27" s="12" t="s">
        <v>3</v>
      </c>
      <c r="U27" s="12" t="s">
        <v>4</v>
      </c>
      <c r="V27" s="12" t="s">
        <v>5</v>
      </c>
      <c r="W27" s="13" t="s">
        <v>6</v>
      </c>
      <c r="X27" s="197"/>
      <c r="Z27" s="28">
        <f>$A$48</f>
        <v>7</v>
      </c>
      <c r="AA27" s="73">
        <f>COUNT(A50:G50,A53:G53,A56:G56,A59:G59,A62:G62,A65:G65)</f>
        <v>31</v>
      </c>
      <c r="AB27" s="28">
        <f t="shared" si="39"/>
        <v>71</v>
      </c>
      <c r="AC27" s="164" t="str">
        <f t="shared" si="40"/>
        <v>177.13</v>
      </c>
      <c r="AD27" s="164"/>
      <c r="AE27" s="25"/>
      <c r="AF27" s="25"/>
      <c r="AG27" s="25"/>
      <c r="AH27" s="15"/>
      <c r="AI27" s="15"/>
      <c r="AJ27" s="15"/>
      <c r="AK27" s="15"/>
      <c r="AL27" s="15"/>
      <c r="AM27" s="26"/>
      <c r="AN27" s="15"/>
      <c r="AO27" s="15"/>
      <c r="AP27" s="15"/>
      <c r="AQ27" s="15"/>
      <c r="AR27" s="15"/>
    </row>
    <row r="28" spans="1:44" s="46" customFormat="1" ht="17.25" customHeight="1">
      <c r="A28" s="49" t="str">
        <f>IF(WEEKDAY(DATE($B$1,A26,1))=1,DAY(DATE($B$1,A26,1)),"")</f>
        <v/>
      </c>
      <c r="B28" s="44">
        <f>IF(WEEKDAY(DATE($B$1,A26,1))=2,DAY(DATE($B$1,A26,1)),IF(A28="","",DAY(A28+1)))</f>
        <v>1</v>
      </c>
      <c r="C28" s="44">
        <f>IF(WEEKDAY(DATE($B$1,A26,1))=3,DAY(DATE($B$1,A26,1)),IF(B28="","",DAY(B28+1)))</f>
        <v>2</v>
      </c>
      <c r="D28" s="44">
        <f>IF(WEEKDAY(DATE($B$1,A26,1))=4,DAY(DATE($B$1,A26,1)),IF(C28="","",DAY(C28+1)))</f>
        <v>3</v>
      </c>
      <c r="E28" s="44">
        <f>IF(WEEKDAY(DATE($B$1,A26,1))=5,DAY(DATE($B$1,A26,1)),IF(D28="","",DAY(D28+1)))</f>
        <v>4</v>
      </c>
      <c r="F28" s="44">
        <f>IF(WEEKDAY(DATE($B$1,A26,1))=6,DAY(DATE($B$1,A26,1)),IF(E28="","",DAY(E28+1)))</f>
        <v>5</v>
      </c>
      <c r="G28" s="44">
        <f>IF(WEEKDAY(DATE($B$1,A26,1))=7,DAY(DATE($B$1,A26,1)),IF(F28="","",DAY(F28+1)))</f>
        <v>6</v>
      </c>
      <c r="H28" s="220">
        <f>A30+B30+C30+D30+E30+F30+G30</f>
        <v>0</v>
      </c>
      <c r="I28" s="49" t="str">
        <f>IF(WEEKDAY(DATE($B$1,I26,1))=1,DAY(DATE($B$1,I26,1)),"")</f>
        <v/>
      </c>
      <c r="J28" s="44" t="str">
        <f>IF(WEEKDAY(DATE($B$1,I26,1))=2,DAY(DATE($B$1,I26,1)),IF(I28="","",DAY(I28+1)))</f>
        <v/>
      </c>
      <c r="K28" s="48" t="str">
        <f>IF(WEEKDAY(DATE($B$1,I26,1))=3,DAY(DATE($B$1,I26,1)),IF(J28="","",DAY(J28+1)))</f>
        <v/>
      </c>
      <c r="L28" s="44">
        <f>IF(WEEKDAY(DATE($B$1,I26,1))=4,DAY(DATE($B$1,I26,1)),IF(K28="","",DAY(K28+1)))</f>
        <v>1</v>
      </c>
      <c r="M28" s="44">
        <f>IF(WEEKDAY(DATE($B$1,I26,1))=5,DAY(DATE($B$1,I26,1)),IF(L28="","",DAY(L28+1)))</f>
        <v>2</v>
      </c>
      <c r="N28" s="48">
        <f>IF(WEEKDAY(DATE($B$1,I26,1))=6,DAY(DATE($B$1,I26,1)),IF(M28="","",DAY(M28+1)))</f>
        <v>3</v>
      </c>
      <c r="O28" s="48">
        <f>IF(WEEKDAY(DATE($B$1,I26,1))=7,DAY(DATE($B$1,I26,1)),IF(N28="","",DAY(N28+1)))</f>
        <v>4</v>
      </c>
      <c r="P28" s="220">
        <f>I30+J30+K30+L30+M30+N30+O30</f>
        <v>0</v>
      </c>
      <c r="Q28" s="48" t="str">
        <f>IF(WEEKDAY(DATE($B$1,Q26,1))=1,DAY(DATE($B$1,Q26,1)),"")</f>
        <v/>
      </c>
      <c r="R28" s="44" t="str">
        <f>IF(WEEKDAY(DATE($B$1,Q26,1))=2,DAY(DATE($B$1,Q26,1)),IF(Q28="","",DAY(Q28+1)))</f>
        <v/>
      </c>
      <c r="S28" s="44" t="str">
        <f>IF(WEEKDAY(DATE($B$1,Q26,1))=3,DAY(DATE($B$1,Q26,1)),IF(R28="","",DAY(R28+1)))</f>
        <v/>
      </c>
      <c r="T28" s="44" t="str">
        <f>IF(WEEKDAY(DATE($B$1,Q26,1))=4,DAY(DATE($B$1,Q26,1)),IF(S28="","",DAY(S28+1)))</f>
        <v/>
      </c>
      <c r="U28" s="44" t="str">
        <f>IF(WEEKDAY(DATE($B$1,Q26,1))=5,DAY(DATE($B$1,Q26,1)),IF(T28="","",DAY(T28+1)))</f>
        <v/>
      </c>
      <c r="V28" s="45" t="str">
        <f>IF(WEEKDAY(DATE($B$1,Q26,1))=6,DAY(DATE($B$1,Q26,1)),IF(U28="","",DAY(U28+1)))</f>
        <v/>
      </c>
      <c r="W28" s="44">
        <f>IF(WEEKDAY(DATE($B$1,Q26,1))=7,DAY(DATE($B$1,Q26,1)),IF(V28="","",DAY(V28+1)))</f>
        <v>1</v>
      </c>
      <c r="X28" s="220">
        <f>Q30+R30+S30+T30+U30+V30+W30</f>
        <v>0</v>
      </c>
      <c r="Z28" s="28">
        <f>$I$48</f>
        <v>8</v>
      </c>
      <c r="AA28" s="73">
        <f>COUNT(I50:O50,I53:O53,I56:O56,I59:O59,I62:O62,I65:O65)</f>
        <v>31</v>
      </c>
      <c r="AB28" s="28">
        <f t="shared" si="39"/>
        <v>71</v>
      </c>
      <c r="AC28" s="164" t="str">
        <f t="shared" si="40"/>
        <v>177.13</v>
      </c>
      <c r="AD28" s="164"/>
      <c r="AE28" s="25"/>
      <c r="AF28" s="25"/>
      <c r="AG28" s="25"/>
      <c r="AH28" s="55"/>
      <c r="AI28" s="55"/>
      <c r="AJ28" s="55"/>
      <c r="AK28" s="55"/>
      <c r="AL28" s="56"/>
      <c r="AM28" s="56"/>
      <c r="AN28" s="56"/>
      <c r="AO28" s="56"/>
      <c r="AP28" s="57"/>
      <c r="AQ28" s="57"/>
      <c r="AR28" s="57"/>
    </row>
    <row r="29" spans="1:44" ht="11.25" customHeight="1">
      <c r="A29" s="77"/>
      <c r="B29" s="77"/>
      <c r="C29" s="77"/>
      <c r="D29" s="77"/>
      <c r="E29" s="77"/>
      <c r="F29" s="77"/>
      <c r="G29" s="77"/>
      <c r="H29" s="209"/>
      <c r="I29" s="77"/>
      <c r="J29" s="77"/>
      <c r="K29" s="77"/>
      <c r="L29" s="77"/>
      <c r="M29" s="77"/>
      <c r="N29" s="77"/>
      <c r="O29" s="77"/>
      <c r="P29" s="209"/>
      <c r="Q29" s="77"/>
      <c r="R29" s="77"/>
      <c r="S29" s="77"/>
      <c r="T29" s="77"/>
      <c r="U29" s="77"/>
      <c r="V29" s="77"/>
      <c r="W29" s="77"/>
      <c r="X29" s="209"/>
      <c r="Z29" s="28">
        <f>$Q$48</f>
        <v>9</v>
      </c>
      <c r="AA29" s="73">
        <f>COUNT(Q50:W50,Q53:W53,Q56:W56,Q59:W59,Q62:W62,Q65:W65)</f>
        <v>30</v>
      </c>
      <c r="AB29" s="28">
        <f t="shared" si="39"/>
        <v>70</v>
      </c>
      <c r="AC29" s="164" t="str">
        <f t="shared" si="40"/>
        <v>171.41</v>
      </c>
      <c r="AD29" s="164"/>
      <c r="AE29" s="25"/>
      <c r="AF29" s="25"/>
      <c r="AG29" s="25"/>
      <c r="AH29" s="27"/>
      <c r="AI29" s="27"/>
      <c r="AJ29" s="27"/>
      <c r="AK29" s="27"/>
      <c r="AL29" s="28"/>
      <c r="AM29" s="28"/>
      <c r="AN29" s="28"/>
      <c r="AO29" s="28"/>
      <c r="AP29" s="25"/>
      <c r="AQ29" s="25"/>
      <c r="AR29" s="25"/>
    </row>
    <row r="30" spans="1:44" ht="11.25" customHeight="1">
      <c r="A30" s="21">
        <f>IF(A29="出",$G$3,0)</f>
        <v>0</v>
      </c>
      <c r="B30" s="21">
        <f t="shared" ref="B30:G30" si="44">IF(B29="出",$G$3,0)</f>
        <v>0</v>
      </c>
      <c r="C30" s="21">
        <f t="shared" si="44"/>
        <v>0</v>
      </c>
      <c r="D30" s="21">
        <f t="shared" si="44"/>
        <v>0</v>
      </c>
      <c r="E30" s="21">
        <f t="shared" si="44"/>
        <v>0</v>
      </c>
      <c r="F30" s="21">
        <f t="shared" si="44"/>
        <v>0</v>
      </c>
      <c r="G30" s="21">
        <f t="shared" si="44"/>
        <v>0</v>
      </c>
      <c r="H30" s="212"/>
      <c r="I30" s="21">
        <f>IF(I29="出",$G$3,0)</f>
        <v>0</v>
      </c>
      <c r="J30" s="21">
        <f t="shared" ref="J30:O30" si="45">IF(J29="出",$G$3,0)</f>
        <v>0</v>
      </c>
      <c r="K30" s="21">
        <f t="shared" si="45"/>
        <v>0</v>
      </c>
      <c r="L30" s="21">
        <f t="shared" si="45"/>
        <v>0</v>
      </c>
      <c r="M30" s="21">
        <f t="shared" si="45"/>
        <v>0</v>
      </c>
      <c r="N30" s="21">
        <f t="shared" si="45"/>
        <v>0</v>
      </c>
      <c r="O30" s="21">
        <f t="shared" si="45"/>
        <v>0</v>
      </c>
      <c r="P30" s="212"/>
      <c r="Q30" s="21">
        <f>IF(Q29="出",$G$3,0)</f>
        <v>0</v>
      </c>
      <c r="R30" s="21">
        <f t="shared" ref="R30:W30" si="46">IF(R29="出",$G$3,0)</f>
        <v>0</v>
      </c>
      <c r="S30" s="21">
        <f t="shared" si="46"/>
        <v>0</v>
      </c>
      <c r="T30" s="21">
        <f t="shared" si="46"/>
        <v>0</v>
      </c>
      <c r="U30" s="21">
        <f t="shared" si="46"/>
        <v>0</v>
      </c>
      <c r="V30" s="21">
        <f t="shared" si="46"/>
        <v>0</v>
      </c>
      <c r="W30" s="21">
        <f t="shared" si="46"/>
        <v>0</v>
      </c>
      <c r="X30" s="212"/>
      <c r="Z30" s="28">
        <f>$A$70</f>
        <v>10</v>
      </c>
      <c r="AA30" s="73">
        <f>COUNT(A72:G72,A75:G75,A78:G78,A81:G81,A84:G84,A87:G87)</f>
        <v>31</v>
      </c>
      <c r="AB30" s="28">
        <f t="shared" si="39"/>
        <v>71</v>
      </c>
      <c r="AC30" s="164" t="str">
        <f t="shared" si="40"/>
        <v>177.13</v>
      </c>
      <c r="AD30" s="164"/>
      <c r="AE30" s="25"/>
      <c r="AF30" s="25"/>
      <c r="AG30" s="25"/>
      <c r="AH30" s="27"/>
      <c r="AI30" s="27"/>
      <c r="AJ30" s="27"/>
      <c r="AK30" s="27"/>
      <c r="AL30" s="28"/>
      <c r="AM30" s="28"/>
      <c r="AN30" s="28"/>
      <c r="AO30" s="28"/>
      <c r="AP30" s="25"/>
      <c r="AQ30" s="25"/>
      <c r="AR30" s="25"/>
    </row>
    <row r="31" spans="1:44" s="46" customFormat="1" ht="17.25" customHeight="1">
      <c r="A31" s="49">
        <f>DAY(G28+1)</f>
        <v>7</v>
      </c>
      <c r="B31" s="44">
        <f>DAY(A31+1)</f>
        <v>8</v>
      </c>
      <c r="C31" s="44">
        <f>DAY(B31+1)</f>
        <v>9</v>
      </c>
      <c r="D31" s="44">
        <f t="shared" ref="D31:F31" si="47">DAY(C31+1)</f>
        <v>10</v>
      </c>
      <c r="E31" s="44">
        <f t="shared" si="47"/>
        <v>11</v>
      </c>
      <c r="F31" s="44">
        <f t="shared" si="47"/>
        <v>12</v>
      </c>
      <c r="G31" s="44">
        <f>DAY(F31+1)</f>
        <v>13</v>
      </c>
      <c r="H31" s="220">
        <f t="shared" ref="H31" si="48">A33+B33+C33+D33+E33+F33+G33</f>
        <v>0</v>
      </c>
      <c r="I31" s="48">
        <f>DAY(O28+1)</f>
        <v>5</v>
      </c>
      <c r="J31" s="48">
        <f>DAY(I31+1)</f>
        <v>6</v>
      </c>
      <c r="K31" s="44">
        <f>DAY(J31+1)</f>
        <v>7</v>
      </c>
      <c r="L31" s="45">
        <f t="shared" ref="L31:N31" si="49">DAY(K31+1)</f>
        <v>8</v>
      </c>
      <c r="M31" s="44">
        <f t="shared" si="49"/>
        <v>9</v>
      </c>
      <c r="N31" s="44">
        <f t="shared" si="49"/>
        <v>10</v>
      </c>
      <c r="O31" s="44">
        <f>DAY(N31+1)</f>
        <v>11</v>
      </c>
      <c r="P31" s="220">
        <f t="shared" ref="P31" si="50">I33+J33+K33+L33+M33+N33+O33</f>
        <v>0</v>
      </c>
      <c r="Q31" s="48">
        <f>DAY(W28+1)</f>
        <v>2</v>
      </c>
      <c r="R31" s="44">
        <f>DAY(Q31+1)</f>
        <v>3</v>
      </c>
      <c r="S31" s="44">
        <f>DAY(R31+1)</f>
        <v>4</v>
      </c>
      <c r="T31" s="44">
        <f t="shared" ref="T31:V31" si="51">DAY(S31+1)</f>
        <v>5</v>
      </c>
      <c r="U31" s="44">
        <f t="shared" si="51"/>
        <v>6</v>
      </c>
      <c r="V31" s="45">
        <f t="shared" si="51"/>
        <v>7</v>
      </c>
      <c r="W31" s="44">
        <f>DAY(V31+1)</f>
        <v>8</v>
      </c>
      <c r="X31" s="220">
        <f t="shared" ref="X31" si="52">Q33+R33+S33+T33+U33+V33+W33</f>
        <v>0</v>
      </c>
      <c r="Z31" s="28">
        <f>$I$70</f>
        <v>11</v>
      </c>
      <c r="AA31" s="73">
        <f>COUNT(I72:O72,I75:O75,I78:O78,I81:O81,I84:O84,I87:O87)</f>
        <v>30</v>
      </c>
      <c r="AB31" s="28">
        <f t="shared" si="39"/>
        <v>70</v>
      </c>
      <c r="AC31" s="164" t="str">
        <f t="shared" si="40"/>
        <v>171.41</v>
      </c>
      <c r="AD31" s="164"/>
      <c r="AE31" s="25"/>
      <c r="AF31" s="25"/>
      <c r="AG31" s="25"/>
      <c r="AH31" s="55"/>
      <c r="AI31" s="55"/>
      <c r="AJ31" s="55"/>
      <c r="AK31" s="55"/>
      <c r="AL31" s="56"/>
      <c r="AM31" s="56"/>
      <c r="AN31" s="56"/>
      <c r="AO31" s="56"/>
      <c r="AP31" s="57"/>
      <c r="AQ31" s="57"/>
      <c r="AR31" s="57"/>
    </row>
    <row r="32" spans="1:44" ht="11.25" customHeight="1">
      <c r="A32" s="77"/>
      <c r="B32" s="77"/>
      <c r="C32" s="77"/>
      <c r="D32" s="77"/>
      <c r="E32" s="77"/>
      <c r="F32" s="77"/>
      <c r="G32" s="77"/>
      <c r="H32" s="209"/>
      <c r="I32" s="77"/>
      <c r="J32" s="77"/>
      <c r="K32" s="77"/>
      <c r="L32" s="77"/>
      <c r="M32" s="77"/>
      <c r="N32" s="77"/>
      <c r="O32" s="77"/>
      <c r="P32" s="209"/>
      <c r="Q32" s="77"/>
      <c r="R32" s="77"/>
      <c r="S32" s="77"/>
      <c r="T32" s="77"/>
      <c r="U32" s="77"/>
      <c r="V32" s="77"/>
      <c r="W32" s="77"/>
      <c r="X32" s="209"/>
      <c r="Z32" s="28">
        <f>$Q$70</f>
        <v>12</v>
      </c>
      <c r="AA32" s="73">
        <f>COUNT(Q72:W72,Q75:W75,Q78:W78,Q81:W81,Q84:W84,Q87:W87)</f>
        <v>31</v>
      </c>
      <c r="AB32" s="28">
        <f t="shared" si="39"/>
        <v>71</v>
      </c>
      <c r="AC32" s="164" t="str">
        <f t="shared" si="40"/>
        <v>177.13</v>
      </c>
      <c r="AD32" s="164"/>
      <c r="AE32" s="25"/>
      <c r="AF32" s="25"/>
      <c r="AG32" s="25"/>
      <c r="AH32" s="27"/>
      <c r="AI32" s="27"/>
      <c r="AJ32" s="27"/>
      <c r="AK32" s="27"/>
      <c r="AL32" s="28"/>
      <c r="AM32" s="28"/>
      <c r="AN32" s="28"/>
      <c r="AO32" s="28"/>
      <c r="AP32" s="25"/>
      <c r="AQ32" s="25"/>
      <c r="AR32" s="25"/>
    </row>
    <row r="33" spans="1:44" ht="11.25" customHeight="1">
      <c r="A33" s="21">
        <f>IF(A32="出",$G$3,0)</f>
        <v>0</v>
      </c>
      <c r="B33" s="21">
        <f t="shared" ref="B33:G33" si="53">IF(B32="出",$G$3,0)</f>
        <v>0</v>
      </c>
      <c r="C33" s="21">
        <f t="shared" si="53"/>
        <v>0</v>
      </c>
      <c r="D33" s="21">
        <f t="shared" si="53"/>
        <v>0</v>
      </c>
      <c r="E33" s="21">
        <f t="shared" si="53"/>
        <v>0</v>
      </c>
      <c r="F33" s="21">
        <f t="shared" si="53"/>
        <v>0</v>
      </c>
      <c r="G33" s="21">
        <f t="shared" si="53"/>
        <v>0</v>
      </c>
      <c r="H33" s="212"/>
      <c r="I33" s="21">
        <f>IF(I32="出",$G$3,0)</f>
        <v>0</v>
      </c>
      <c r="J33" s="21">
        <f t="shared" ref="J33:O33" si="54">IF(J32="出",$G$3,0)</f>
        <v>0</v>
      </c>
      <c r="K33" s="21">
        <f t="shared" si="54"/>
        <v>0</v>
      </c>
      <c r="L33" s="21">
        <f t="shared" si="54"/>
        <v>0</v>
      </c>
      <c r="M33" s="21">
        <f t="shared" si="54"/>
        <v>0</v>
      </c>
      <c r="N33" s="21">
        <f t="shared" si="54"/>
        <v>0</v>
      </c>
      <c r="O33" s="21">
        <f t="shared" si="54"/>
        <v>0</v>
      </c>
      <c r="P33" s="212"/>
      <c r="Q33" s="21">
        <f>IF(Q32="出",$G$3,0)</f>
        <v>0</v>
      </c>
      <c r="R33" s="21">
        <f t="shared" ref="R33:W33" si="55">IF(R32="出",$G$3,0)</f>
        <v>0</v>
      </c>
      <c r="S33" s="21">
        <f t="shared" si="55"/>
        <v>0</v>
      </c>
      <c r="T33" s="21">
        <f t="shared" si="55"/>
        <v>0</v>
      </c>
      <c r="U33" s="21">
        <f t="shared" si="55"/>
        <v>0</v>
      </c>
      <c r="V33" s="21">
        <f t="shared" si="55"/>
        <v>0</v>
      </c>
      <c r="W33" s="21">
        <f t="shared" si="55"/>
        <v>0</v>
      </c>
      <c r="X33" s="212"/>
      <c r="Z33" s="207"/>
      <c r="AA33" s="207"/>
      <c r="AB33" s="207"/>
      <c r="AC33" s="207"/>
      <c r="AD33" s="96"/>
      <c r="AE33" s="208"/>
      <c r="AF33" s="208"/>
      <c r="AG33" s="208"/>
      <c r="AH33" s="27"/>
      <c r="AI33" s="27"/>
      <c r="AJ33" s="27"/>
      <c r="AK33" s="27"/>
      <c r="AL33" s="28"/>
      <c r="AM33" s="28"/>
      <c r="AN33" s="28"/>
      <c r="AO33" s="28"/>
      <c r="AP33" s="25"/>
      <c r="AQ33" s="25"/>
      <c r="AR33" s="25"/>
    </row>
    <row r="34" spans="1:44" s="46" customFormat="1" ht="17.25" customHeight="1">
      <c r="A34" s="49">
        <f>DAY(G31+1)</f>
        <v>14</v>
      </c>
      <c r="B34" s="44">
        <f>DAY(A34+1)</f>
        <v>15</v>
      </c>
      <c r="C34" s="44">
        <f>DAY(B34+1)</f>
        <v>16</v>
      </c>
      <c r="D34" s="44">
        <f t="shared" ref="D34:F34" si="56">DAY(C34+1)</f>
        <v>17</v>
      </c>
      <c r="E34" s="44">
        <f t="shared" si="56"/>
        <v>18</v>
      </c>
      <c r="F34" s="44">
        <f t="shared" si="56"/>
        <v>19</v>
      </c>
      <c r="G34" s="44">
        <f>DAY(F34+1)</f>
        <v>20</v>
      </c>
      <c r="H34" s="220">
        <f t="shared" ref="H34" si="57">A36+B36+C36+D36+E36+F36+G36</f>
        <v>0</v>
      </c>
      <c r="I34" s="48">
        <f>DAY(O31+1)</f>
        <v>12</v>
      </c>
      <c r="J34" s="44">
        <f>DAY(I34+1)</f>
        <v>13</v>
      </c>
      <c r="K34" s="44">
        <f>DAY(J34+1)</f>
        <v>14</v>
      </c>
      <c r="L34" s="45">
        <f t="shared" ref="L34:N34" si="58">DAY(K34+1)</f>
        <v>15</v>
      </c>
      <c r="M34" s="44">
        <f t="shared" si="58"/>
        <v>16</v>
      </c>
      <c r="N34" s="44">
        <f t="shared" si="58"/>
        <v>17</v>
      </c>
      <c r="O34" s="44">
        <f>DAY(N34+1)</f>
        <v>18</v>
      </c>
      <c r="P34" s="220">
        <f t="shared" ref="P34" si="59">I36+J36+K36+L36+M36+N36+O36</f>
        <v>0</v>
      </c>
      <c r="Q34" s="48">
        <f>DAY(W31+1)</f>
        <v>9</v>
      </c>
      <c r="R34" s="44">
        <f>DAY(Q34+1)</f>
        <v>10</v>
      </c>
      <c r="S34" s="44">
        <f>DAY(R34+1)</f>
        <v>11</v>
      </c>
      <c r="T34" s="44">
        <f t="shared" ref="T34:V34" si="60">DAY(S34+1)</f>
        <v>12</v>
      </c>
      <c r="U34" s="44">
        <f t="shared" si="60"/>
        <v>13</v>
      </c>
      <c r="V34" s="45">
        <f t="shared" si="60"/>
        <v>14</v>
      </c>
      <c r="W34" s="44">
        <f>DAY(V34+1)</f>
        <v>15</v>
      </c>
      <c r="X34" s="220">
        <f t="shared" ref="X34" si="61">Q36+R36+S36+T36+U36+V36+W36</f>
        <v>0</v>
      </c>
      <c r="Z34" s="207"/>
      <c r="AA34" s="207"/>
      <c r="AB34" s="207"/>
      <c r="AC34" s="207"/>
      <c r="AD34" s="96"/>
      <c r="AE34" s="208"/>
      <c r="AF34" s="208"/>
      <c r="AG34" s="208"/>
      <c r="AH34" s="55"/>
      <c r="AI34" s="55"/>
      <c r="AJ34" s="55"/>
      <c r="AK34" s="55"/>
      <c r="AL34" s="56"/>
      <c r="AM34" s="56"/>
      <c r="AN34" s="56"/>
      <c r="AO34" s="56"/>
      <c r="AP34" s="57"/>
      <c r="AQ34" s="57"/>
      <c r="AR34" s="57"/>
    </row>
    <row r="35" spans="1:44" ht="11.25" customHeight="1">
      <c r="A35" s="77"/>
      <c r="B35" s="77"/>
      <c r="C35" s="77"/>
      <c r="D35" s="77"/>
      <c r="E35" s="77"/>
      <c r="F35" s="77"/>
      <c r="G35" s="77"/>
      <c r="H35" s="209"/>
      <c r="I35" s="77"/>
      <c r="J35" s="77"/>
      <c r="K35" s="77"/>
      <c r="L35" s="77"/>
      <c r="M35" s="77"/>
      <c r="N35" s="77"/>
      <c r="O35" s="77"/>
      <c r="P35" s="209"/>
      <c r="Q35" s="77"/>
      <c r="R35" s="77"/>
      <c r="S35" s="77"/>
      <c r="T35" s="77"/>
      <c r="U35" s="77"/>
      <c r="V35" s="77"/>
      <c r="W35" s="77"/>
      <c r="X35" s="209"/>
      <c r="Z35" s="207"/>
      <c r="AA35" s="207"/>
      <c r="AB35" s="207"/>
      <c r="AC35" s="207"/>
      <c r="AD35" s="96"/>
      <c r="AE35" s="208"/>
      <c r="AF35" s="208"/>
      <c r="AG35" s="208"/>
      <c r="AH35" s="27"/>
      <c r="AI35" s="27"/>
      <c r="AJ35" s="27"/>
      <c r="AK35" s="27"/>
      <c r="AL35" s="28"/>
      <c r="AM35" s="28"/>
      <c r="AN35" s="28"/>
      <c r="AO35" s="28"/>
      <c r="AP35" s="25"/>
      <c r="AQ35" s="25"/>
      <c r="AR35" s="25"/>
    </row>
    <row r="36" spans="1:44" ht="11.25" customHeight="1">
      <c r="A36" s="21">
        <f>IF(A35="出",$G$3,0)</f>
        <v>0</v>
      </c>
      <c r="B36" s="21">
        <f t="shared" ref="B36:G36" si="62">IF(B35="出",$G$3,0)</f>
        <v>0</v>
      </c>
      <c r="C36" s="21">
        <f t="shared" si="62"/>
        <v>0</v>
      </c>
      <c r="D36" s="21">
        <f t="shared" si="62"/>
        <v>0</v>
      </c>
      <c r="E36" s="21">
        <f t="shared" si="62"/>
        <v>0</v>
      </c>
      <c r="F36" s="21">
        <f t="shared" si="62"/>
        <v>0</v>
      </c>
      <c r="G36" s="21">
        <f t="shared" si="62"/>
        <v>0</v>
      </c>
      <c r="H36" s="212"/>
      <c r="I36" s="21">
        <f>IF(I35="出",$G$3,0)</f>
        <v>0</v>
      </c>
      <c r="J36" s="21">
        <f t="shared" ref="J36:O36" si="63">IF(J35="出",$G$3,0)</f>
        <v>0</v>
      </c>
      <c r="K36" s="21">
        <f t="shared" si="63"/>
        <v>0</v>
      </c>
      <c r="L36" s="21">
        <f t="shared" si="63"/>
        <v>0</v>
      </c>
      <c r="M36" s="21">
        <f t="shared" si="63"/>
        <v>0</v>
      </c>
      <c r="N36" s="21">
        <f t="shared" si="63"/>
        <v>0</v>
      </c>
      <c r="O36" s="21">
        <f t="shared" si="63"/>
        <v>0</v>
      </c>
      <c r="P36" s="212"/>
      <c r="Q36" s="21">
        <f>IF(Q35="出",$G$3,0)</f>
        <v>0</v>
      </c>
      <c r="R36" s="21">
        <f t="shared" ref="R36:W36" si="64">IF(R35="出",$G$3,0)</f>
        <v>0</v>
      </c>
      <c r="S36" s="21">
        <f t="shared" si="64"/>
        <v>0</v>
      </c>
      <c r="T36" s="21">
        <f t="shared" si="64"/>
        <v>0</v>
      </c>
      <c r="U36" s="21">
        <f t="shared" si="64"/>
        <v>0</v>
      </c>
      <c r="V36" s="21">
        <f t="shared" si="64"/>
        <v>0</v>
      </c>
      <c r="W36" s="21">
        <f t="shared" si="64"/>
        <v>0</v>
      </c>
      <c r="X36" s="212"/>
      <c r="Z36" s="207"/>
      <c r="AA36" s="207"/>
      <c r="AB36" s="207"/>
      <c r="AC36" s="207"/>
      <c r="AD36" s="96"/>
      <c r="AE36" s="208"/>
      <c r="AF36" s="208"/>
      <c r="AG36" s="208"/>
      <c r="AH36" s="27"/>
      <c r="AI36" s="27"/>
      <c r="AJ36" s="27"/>
      <c r="AK36" s="27"/>
      <c r="AL36" s="28"/>
      <c r="AM36" s="28"/>
      <c r="AN36" s="28"/>
      <c r="AO36" s="28"/>
      <c r="AP36" s="25"/>
      <c r="AQ36" s="25"/>
      <c r="AR36" s="25"/>
    </row>
    <row r="37" spans="1:44" s="46" customFormat="1" ht="17.25" customHeight="1">
      <c r="A37" s="49">
        <f>DAY(G34+1)</f>
        <v>21</v>
      </c>
      <c r="B37" s="44">
        <f>DAY(A37+1)</f>
        <v>22</v>
      </c>
      <c r="C37" s="44">
        <f>DAY(B37+1)</f>
        <v>23</v>
      </c>
      <c r="D37" s="44">
        <f t="shared" ref="D37:F37" si="65">DAY(C37+1)</f>
        <v>24</v>
      </c>
      <c r="E37" s="44">
        <f t="shared" si="65"/>
        <v>25</v>
      </c>
      <c r="F37" s="44">
        <f t="shared" si="65"/>
        <v>26</v>
      </c>
      <c r="G37" s="44">
        <f>DAY(F37+1)</f>
        <v>27</v>
      </c>
      <c r="H37" s="220">
        <f t="shared" ref="H37" si="66">A39+B39+C39+D39+E39+F39+G39</f>
        <v>0</v>
      </c>
      <c r="I37" s="48">
        <f>DAY(O34+1)</f>
        <v>19</v>
      </c>
      <c r="J37" s="44">
        <f>DAY(I37+1)</f>
        <v>20</v>
      </c>
      <c r="K37" s="44">
        <f>DAY(J37+1)</f>
        <v>21</v>
      </c>
      <c r="L37" s="45">
        <f t="shared" ref="L37:N37" si="67">DAY(K37+1)</f>
        <v>22</v>
      </c>
      <c r="M37" s="44">
        <f t="shared" si="67"/>
        <v>23</v>
      </c>
      <c r="N37" s="44">
        <f t="shared" si="67"/>
        <v>24</v>
      </c>
      <c r="O37" s="44">
        <f>DAY(N37+1)</f>
        <v>25</v>
      </c>
      <c r="P37" s="220">
        <f t="shared" ref="P37" si="68">I39+J39+K39+L39+M39+N39+O39</f>
        <v>0</v>
      </c>
      <c r="Q37" s="48">
        <f>DAY(W34+1)</f>
        <v>16</v>
      </c>
      <c r="R37" s="44">
        <f>DAY(Q37+1)</f>
        <v>17</v>
      </c>
      <c r="S37" s="44">
        <f>DAY(R37+1)</f>
        <v>18</v>
      </c>
      <c r="T37" s="44">
        <f t="shared" ref="T37:V37" si="69">DAY(S37+1)</f>
        <v>19</v>
      </c>
      <c r="U37" s="44">
        <f t="shared" si="69"/>
        <v>20</v>
      </c>
      <c r="V37" s="45">
        <f t="shared" si="69"/>
        <v>21</v>
      </c>
      <c r="W37" s="45">
        <f>DAY(V37+1)</f>
        <v>22</v>
      </c>
      <c r="X37" s="220">
        <f t="shared" ref="X37" si="70">Q39+R39+S39+T39+U39+V39+W39</f>
        <v>0</v>
      </c>
      <c r="Z37" s="207"/>
      <c r="AA37" s="207"/>
      <c r="AB37" s="207"/>
      <c r="AC37" s="207"/>
      <c r="AD37" s="96"/>
      <c r="AE37" s="208"/>
      <c r="AF37" s="208"/>
      <c r="AG37" s="208"/>
      <c r="AH37" s="55"/>
      <c r="AI37" s="55"/>
      <c r="AJ37" s="55"/>
      <c r="AK37" s="55"/>
      <c r="AL37" s="56"/>
      <c r="AM37" s="56"/>
      <c r="AN37" s="56"/>
      <c r="AO37" s="56"/>
      <c r="AP37" s="57"/>
      <c r="AQ37" s="57"/>
      <c r="AR37" s="57"/>
    </row>
    <row r="38" spans="1:44" ht="11.25" customHeight="1">
      <c r="A38" s="77"/>
      <c r="B38" s="77"/>
      <c r="C38" s="77"/>
      <c r="D38" s="77"/>
      <c r="E38" s="77"/>
      <c r="F38" s="77"/>
      <c r="G38" s="77"/>
      <c r="H38" s="209"/>
      <c r="I38" s="77"/>
      <c r="J38" s="77"/>
      <c r="K38" s="77"/>
      <c r="L38" s="77"/>
      <c r="M38" s="77"/>
      <c r="N38" s="77"/>
      <c r="O38" s="77"/>
      <c r="P38" s="209"/>
      <c r="Q38" s="77"/>
      <c r="R38" s="77"/>
      <c r="S38" s="77"/>
      <c r="T38" s="77"/>
      <c r="U38" s="77"/>
      <c r="V38" s="77"/>
      <c r="W38" s="77"/>
      <c r="X38" s="209"/>
      <c r="Z38" s="207"/>
      <c r="AA38" s="207"/>
      <c r="AB38" s="207"/>
      <c r="AC38" s="207"/>
      <c r="AD38" s="96"/>
      <c r="AE38" s="208"/>
      <c r="AF38" s="208"/>
      <c r="AG38" s="208"/>
      <c r="AH38" s="27"/>
      <c r="AI38" s="27"/>
      <c r="AJ38" s="27"/>
      <c r="AK38" s="27"/>
      <c r="AL38" s="28"/>
      <c r="AM38" s="28"/>
      <c r="AN38" s="28"/>
      <c r="AO38" s="28"/>
      <c r="AP38" s="25"/>
      <c r="AQ38" s="25"/>
      <c r="AR38" s="25"/>
    </row>
    <row r="39" spans="1:44" ht="11.25" customHeight="1">
      <c r="A39" s="21">
        <f>IF(A38="出",$G$3,0)</f>
        <v>0</v>
      </c>
      <c r="B39" s="21">
        <f t="shared" ref="B39:G39" si="71">IF(B38="出",$G$3,0)</f>
        <v>0</v>
      </c>
      <c r="C39" s="21">
        <f t="shared" si="71"/>
        <v>0</v>
      </c>
      <c r="D39" s="21">
        <f t="shared" si="71"/>
        <v>0</v>
      </c>
      <c r="E39" s="21">
        <f t="shared" si="71"/>
        <v>0</v>
      </c>
      <c r="F39" s="21">
        <f t="shared" si="71"/>
        <v>0</v>
      </c>
      <c r="G39" s="21">
        <f t="shared" si="71"/>
        <v>0</v>
      </c>
      <c r="H39" s="212"/>
      <c r="I39" s="21">
        <f>IF(I38="出",$G$3,0)</f>
        <v>0</v>
      </c>
      <c r="J39" s="21">
        <f t="shared" ref="J39:O39" si="72">IF(J38="出",$G$3,0)</f>
        <v>0</v>
      </c>
      <c r="K39" s="21">
        <f t="shared" si="72"/>
        <v>0</v>
      </c>
      <c r="L39" s="21">
        <f t="shared" si="72"/>
        <v>0</v>
      </c>
      <c r="M39" s="21">
        <f t="shared" si="72"/>
        <v>0</v>
      </c>
      <c r="N39" s="21">
        <f t="shared" si="72"/>
        <v>0</v>
      </c>
      <c r="O39" s="21">
        <f t="shared" si="72"/>
        <v>0</v>
      </c>
      <c r="P39" s="212"/>
      <c r="Q39" s="21">
        <f>IF(Q38="出",$G$3,0)</f>
        <v>0</v>
      </c>
      <c r="R39" s="21">
        <f t="shared" ref="R39:W39" si="73">IF(R38="出",$G$3,0)</f>
        <v>0</v>
      </c>
      <c r="S39" s="21">
        <f t="shared" si="73"/>
        <v>0</v>
      </c>
      <c r="T39" s="21">
        <f t="shared" si="73"/>
        <v>0</v>
      </c>
      <c r="U39" s="21">
        <f t="shared" si="73"/>
        <v>0</v>
      </c>
      <c r="V39" s="21">
        <f t="shared" si="73"/>
        <v>0</v>
      </c>
      <c r="W39" s="21">
        <f t="shared" si="73"/>
        <v>0</v>
      </c>
      <c r="X39" s="212"/>
      <c r="Z39" s="207"/>
      <c r="AA39" s="207"/>
      <c r="AB39" s="207"/>
      <c r="AC39" s="207"/>
      <c r="AD39" s="96"/>
      <c r="AE39" s="208"/>
      <c r="AF39" s="208"/>
      <c r="AG39" s="208"/>
      <c r="AH39" s="27"/>
      <c r="AI39" s="27"/>
      <c r="AJ39" s="27"/>
      <c r="AK39" s="27"/>
      <c r="AL39" s="28"/>
      <c r="AM39" s="28"/>
      <c r="AN39" s="28"/>
      <c r="AO39" s="28"/>
      <c r="AP39" s="25"/>
      <c r="AQ39" s="25"/>
      <c r="AR39" s="25"/>
    </row>
    <row r="40" spans="1:44" s="46" customFormat="1" ht="17.25" customHeight="1">
      <c r="A40" s="49">
        <f>IF(DATE($B$1,A26,A37+7)&gt;EOMONTH(DATE($B$1,A26,1),0),"",DAY(G37+1))</f>
        <v>28</v>
      </c>
      <c r="B40" s="49">
        <f>IF(DATE($B$1,A26,B37+7)&gt;EOMONTH(DATE($B$1,A26,1),0),"",DAY(A40+1))</f>
        <v>29</v>
      </c>
      <c r="C40" s="45">
        <f>IF(DATE($B$1,A26,C37+7)&gt;EOMONTH(DATE($B$1,A26,1),0),"",DAY(B40+1))</f>
        <v>30</v>
      </c>
      <c r="D40" s="45" t="str">
        <f>IF(DATE($B$1,A26,D37+7)&gt;EOMONTH(DATE($B$1,A26,1),0),"",DAY(C40+1))</f>
        <v/>
      </c>
      <c r="E40" s="45" t="str">
        <f>IF(DATE($B$1,A26,E37+7)&gt;EOMONTH(DATE($B$1,A26,1),0),"",DAY(D40+1))</f>
        <v/>
      </c>
      <c r="F40" s="49" t="str">
        <f>IF(DATE($B$1,A26,F37+7)&gt;EOMONTH(DATE($B$1,A26,1),0),"",DAY(E40+1))</f>
        <v/>
      </c>
      <c r="G40" s="44" t="str">
        <f>IF(DATE($B$1,A26,G37+7)&gt;EOMONTH(DATE($B$1,A26,1),0),"",DAY(F40+1))</f>
        <v/>
      </c>
      <c r="H40" s="220">
        <f t="shared" ref="H40" si="74">A42+B42+C42+D42+E42+F42+G42</f>
        <v>0</v>
      </c>
      <c r="I40" s="48">
        <f>IF(DATE($B$1,I26,I37+7)&gt;EOMONTH(DATE($B$1,I26,1),0),"",DAY(O37+1))</f>
        <v>26</v>
      </c>
      <c r="J40" s="44">
        <f>IF(DATE($B$1,I26,J37+7)&gt;EOMONTH(DATE($B$1,I26,1),0),"",DAY(I40+1))</f>
        <v>27</v>
      </c>
      <c r="K40" s="44">
        <f>IF(DATE($B$1,I26,K37+7)&gt;EOMONTH(DATE($B$1,I26,1),0),"",DAY(J40+1))</f>
        <v>28</v>
      </c>
      <c r="L40" s="45">
        <f>IF(DATE($B$1,I26,L37+7)&gt;EOMONTH(DATE($B$1,I26,1),0),"",DAY(K40+1))</f>
        <v>29</v>
      </c>
      <c r="M40" s="45">
        <f>IF(DATE($B$1,I26,M37+7)&gt;EOMONTH(DATE($B$1,I26,1),0),"",DAY(L40+1))</f>
        <v>30</v>
      </c>
      <c r="N40" s="45">
        <f>IF(DATE($B$1,I26,N37+7)&gt;EOMONTH(DATE($B$1,I26,1),0),"",DAY(M40+1))</f>
        <v>31</v>
      </c>
      <c r="O40" s="45" t="str">
        <f>IF(DATE($B$1,I26,O37+7)&gt;EOMONTH(DATE($B$1,I26,1),0),"",DAY(N40+1))</f>
        <v/>
      </c>
      <c r="P40" s="220">
        <f t="shared" ref="P40" si="75">I42+J42+K42+L42+M42+N42+O42</f>
        <v>0</v>
      </c>
      <c r="Q40" s="48">
        <f>IF(DATE($B$1,Q26,Q37+7)&gt;EOMONTH(DATE($B$1,Q26,1),0),"",DAY(W37+1))</f>
        <v>23</v>
      </c>
      <c r="R40" s="44">
        <f>IF(DATE($B$1,Q26,R37+7)&gt;EOMONTH(DATE($B$1,Q26,1),0),"",DAY(Q40+1))</f>
        <v>24</v>
      </c>
      <c r="S40" s="45">
        <f>IF(DATE($B$1,Q26,S37+7)&gt;EOMONTH(DATE($B$1,Q26,1),0),"",DAY(R40+1))</f>
        <v>25</v>
      </c>
      <c r="T40" s="44">
        <f>IF(DATE($B$1,Q26,T37+7)&gt;EOMONTH(DATE($B$1,Q26,1),0),"",DAY(S40+1))</f>
        <v>26</v>
      </c>
      <c r="U40" s="45">
        <f>IF(DATE($B$1,Q26,U37+7)&gt;EOMONTH(DATE($B$1,Q26,1),0),"",DAY(T40+1))</f>
        <v>27</v>
      </c>
      <c r="V40" s="44">
        <f>IF(DATE($B$1,Q26,V37+7)&gt;EOMONTH(DATE($B$1,Q26,1),0),"",DAY(U40+1))</f>
        <v>28</v>
      </c>
      <c r="W40" s="44">
        <f>IF(DATE($B$1,Q26,W37+7)&gt;EOMONTH(DATE($B$1,Q26,1),0),"",DAY(V40+1))</f>
        <v>29</v>
      </c>
      <c r="X40" s="220">
        <f t="shared" ref="X40" si="76">Q42+R42+S42+T42+U42+V42+W42</f>
        <v>0</v>
      </c>
      <c r="Z40" s="207"/>
      <c r="AA40" s="207"/>
      <c r="AB40" s="207"/>
      <c r="AC40" s="207"/>
      <c r="AD40" s="96"/>
      <c r="AE40" s="208"/>
      <c r="AF40" s="208"/>
      <c r="AG40" s="208"/>
      <c r="AH40" s="55"/>
      <c r="AI40" s="55"/>
      <c r="AJ40" s="55"/>
      <c r="AK40" s="55"/>
      <c r="AL40" s="56"/>
      <c r="AM40" s="56"/>
      <c r="AN40" s="56"/>
      <c r="AO40" s="56"/>
      <c r="AP40" s="57"/>
      <c r="AQ40" s="57"/>
      <c r="AR40" s="57"/>
    </row>
    <row r="41" spans="1:44" ht="11.25" customHeight="1">
      <c r="A41" s="77"/>
      <c r="B41" s="77"/>
      <c r="C41" s="77"/>
      <c r="D41" s="77"/>
      <c r="E41" s="77"/>
      <c r="F41" s="77"/>
      <c r="G41" s="77"/>
      <c r="H41" s="209"/>
      <c r="I41" s="77"/>
      <c r="J41" s="77"/>
      <c r="K41" s="77"/>
      <c r="L41" s="77"/>
      <c r="M41" s="77"/>
      <c r="N41" s="77"/>
      <c r="O41" s="77"/>
      <c r="P41" s="209"/>
      <c r="Q41" s="77"/>
      <c r="R41" s="77"/>
      <c r="S41" s="77"/>
      <c r="T41" s="77"/>
      <c r="U41" s="77"/>
      <c r="V41" s="77"/>
      <c r="W41" s="77"/>
      <c r="X41" s="209"/>
      <c r="Z41" s="207"/>
      <c r="AA41" s="207"/>
      <c r="AB41" s="207"/>
      <c r="AC41" s="207"/>
      <c r="AD41" s="96"/>
      <c r="AE41" s="208"/>
      <c r="AF41" s="208"/>
      <c r="AG41" s="208"/>
      <c r="AH41" s="27"/>
      <c r="AI41" s="27"/>
      <c r="AJ41" s="27"/>
      <c r="AK41" s="27"/>
      <c r="AL41" s="28"/>
      <c r="AM41" s="28"/>
      <c r="AN41" s="28"/>
      <c r="AO41" s="28"/>
      <c r="AP41" s="25"/>
      <c r="AQ41" s="25"/>
      <c r="AR41" s="25"/>
    </row>
    <row r="42" spans="1:44" ht="11.25" customHeight="1">
      <c r="A42" s="21">
        <f>IF(A41="出",$G$3,0)</f>
        <v>0</v>
      </c>
      <c r="B42" s="21">
        <f t="shared" ref="B42:G42" si="77">IF(B41="出",$G$3,0)</f>
        <v>0</v>
      </c>
      <c r="C42" s="21">
        <f t="shared" si="77"/>
        <v>0</v>
      </c>
      <c r="D42" s="21">
        <f t="shared" si="77"/>
        <v>0</v>
      </c>
      <c r="E42" s="21">
        <f t="shared" si="77"/>
        <v>0</v>
      </c>
      <c r="F42" s="21">
        <f t="shared" si="77"/>
        <v>0</v>
      </c>
      <c r="G42" s="21">
        <f t="shared" si="77"/>
        <v>0</v>
      </c>
      <c r="H42" s="212"/>
      <c r="I42" s="21">
        <f>IF(I41="出",$G$3,0)</f>
        <v>0</v>
      </c>
      <c r="J42" s="21">
        <f t="shared" ref="J42:O42" si="78">IF(J41="出",$G$3,0)</f>
        <v>0</v>
      </c>
      <c r="K42" s="21">
        <f t="shared" si="78"/>
        <v>0</v>
      </c>
      <c r="L42" s="21">
        <f t="shared" si="78"/>
        <v>0</v>
      </c>
      <c r="M42" s="21">
        <f t="shared" si="78"/>
        <v>0</v>
      </c>
      <c r="N42" s="21">
        <f t="shared" si="78"/>
        <v>0</v>
      </c>
      <c r="O42" s="21">
        <f t="shared" si="78"/>
        <v>0</v>
      </c>
      <c r="P42" s="212"/>
      <c r="Q42" s="21">
        <f>IF(Q41="出",$G$3,0)</f>
        <v>0</v>
      </c>
      <c r="R42" s="21">
        <f t="shared" ref="R42:W42" si="79">IF(R41="出",$G$3,0)</f>
        <v>0</v>
      </c>
      <c r="S42" s="21">
        <f t="shared" si="79"/>
        <v>0</v>
      </c>
      <c r="T42" s="21">
        <f t="shared" si="79"/>
        <v>0</v>
      </c>
      <c r="U42" s="21">
        <f t="shared" si="79"/>
        <v>0</v>
      </c>
      <c r="V42" s="21">
        <f t="shared" si="79"/>
        <v>0</v>
      </c>
      <c r="W42" s="21">
        <f t="shared" si="79"/>
        <v>0</v>
      </c>
      <c r="X42" s="212"/>
      <c r="Z42" s="164"/>
      <c r="AA42" s="164"/>
      <c r="AB42" s="164"/>
      <c r="AC42" s="164"/>
      <c r="AD42" s="92"/>
      <c r="AE42" s="164"/>
      <c r="AF42" s="164"/>
      <c r="AG42" s="164"/>
      <c r="AH42" s="27"/>
      <c r="AI42" s="27"/>
      <c r="AJ42" s="27"/>
      <c r="AK42" s="27"/>
      <c r="AL42" s="28"/>
      <c r="AM42" s="28"/>
      <c r="AN42" s="28"/>
      <c r="AO42" s="28"/>
      <c r="AP42" s="25"/>
      <c r="AQ42" s="25"/>
      <c r="AR42" s="25"/>
    </row>
    <row r="43" spans="1:44" s="46" customFormat="1" ht="17.25" customHeight="1">
      <c r="A43" s="49" t="str">
        <f>IF(DATE($B$1,A26,A37+14)&gt;EOMONTH(DATE($B$1,A26,1),0),"",DAY(G40+1))</f>
        <v/>
      </c>
      <c r="B43" s="45" t="str">
        <f>IF(DATE($B$1,A26,B37+14)&gt;EOMONTH(DATE($B$1,A26,1),0),"",DAY(A43+1))</f>
        <v/>
      </c>
      <c r="C43" s="44" t="str">
        <f>IF(DATE($B$1,A26,C37+14)&gt;EOMONTH(DATE($B$1,A26,1),0),"",DAY(B43+1))</f>
        <v/>
      </c>
      <c r="D43" s="44" t="str">
        <f>IF(DATE($B$1,A26,D37+14)&gt;EOMONTH(DATE($B$1,A26,1),0),"",DAY(C43+1))</f>
        <v/>
      </c>
      <c r="E43" s="45" t="str">
        <f>IF(DATE($B$1,A26,E37+14)&gt;EOMONTH(DATE($B$1,A26,1),0),"",DAY(D43+1))</f>
        <v/>
      </c>
      <c r="F43" s="44" t="str">
        <f>IF(DATE($B$1,A26,F37+14)&gt;EOMONTH(DATE($B$1,A26,1),0),"",DAY(E43+1))</f>
        <v/>
      </c>
      <c r="G43" s="44" t="str">
        <f>IF(DATE($B$1,A26,G37+14)&gt;EOMONTH(DATE($B$1,A26,1),0),"",DAY(F43+1))</f>
        <v/>
      </c>
      <c r="H43" s="220">
        <f t="shared" ref="H43" si="80">A45+B45+C45+D45+E45+F45+G45</f>
        <v>0</v>
      </c>
      <c r="I43" s="49" t="str">
        <f>IF(DATE($B$1,I26,I37+14)&gt;EOMONTH(DATE($B$1,I26,1),0),"",DAY(O40+1))</f>
        <v/>
      </c>
      <c r="J43" s="45" t="str">
        <f>IF(DATE($B$1,I26,J37+14)&gt;EOMONTH(DATE($B$1,I26,1),0),"",DAY(I43+1))</f>
        <v/>
      </c>
      <c r="K43" s="44" t="str">
        <f>IF(DATE($B$1,I26,K37+14)&gt;EOMONTH(DATE($B$1,I26,1),0),"",DAY(J43+1))</f>
        <v/>
      </c>
      <c r="L43" s="44" t="str">
        <f>IF(DATE($B$1,I26,L37+14)&gt;EOMONTH(DATE($B$1,I26,1),0),"",DAY(K43+1))</f>
        <v/>
      </c>
      <c r="M43" s="45" t="str">
        <f>IF(DATE($B$1,I26,M37+14)&gt;EOMONTH(DATE($B$1,I26,1),0),"",DAY(L43+1))</f>
        <v/>
      </c>
      <c r="N43" s="44" t="str">
        <f>IF(DATE($B$1,I26,N37+14)&gt;EOMONTH(DATE($B$1,I26,1),0),"",DAY(M43+1))</f>
        <v/>
      </c>
      <c r="O43" s="44" t="str">
        <f>IF(DATE($B$1,I26,O37+14)&gt;EOMONTH(DATE($B$1,I26,1),0),"",DAY(N43+1))</f>
        <v/>
      </c>
      <c r="P43" s="220">
        <f t="shared" ref="P43" si="81">I45+J45+K45+L45+M45+N45+O45</f>
        <v>0</v>
      </c>
      <c r="Q43" s="48">
        <f>IF(DATE($B$1,Q26,Q37+14)&gt;EOMONTH(DATE($B$1,Q26,1),0),"",DAY(W40+1))</f>
        <v>30</v>
      </c>
      <c r="R43" s="44" t="str">
        <f>IF(DATE($B$1,Q26,R37+14)&gt;EOMONTH(DATE($B$1,Q26,1),0),"",DAY(Q43+1))</f>
        <v/>
      </c>
      <c r="S43" s="45" t="str">
        <f>IF(DATE($B$1,Q26,S37+14)&gt;EOMONTH(DATE($B$1,Q26,1),0),"",DAY(R43+1))</f>
        <v/>
      </c>
      <c r="T43" s="44" t="str">
        <f>IF(DATE($B$1,Q26,T37+14)&gt;EOMONTH(DATE($B$1,Q26,1),0),"",DAY(S43+1))</f>
        <v/>
      </c>
      <c r="U43" s="45" t="str">
        <f>IF(DATE($B$1,Q26,U37+14)&gt;EOMONTH(DATE($B$1,Q26,1),0),"",DAY(T43+1))</f>
        <v/>
      </c>
      <c r="V43" s="44" t="str">
        <f>IF(DATE($B$1,Q26,V37+14)&gt;EOMONTH(DATE($B$1,Q26,1),0),"",DAY(U43+1))</f>
        <v/>
      </c>
      <c r="W43" s="44" t="str">
        <f>IF(DATE($B$1,Q26,W37+14)&gt;EOMONTH(DATE($B$1,Q26,1),0),"",DAY(V43+1))</f>
        <v/>
      </c>
      <c r="X43" s="220">
        <f t="shared" ref="X43" si="82">Q45+R45+S45+T45+U45+V45+W45</f>
        <v>0</v>
      </c>
      <c r="Z43" s="164"/>
      <c r="AA43" s="164"/>
      <c r="AB43" s="164"/>
      <c r="AC43" s="164"/>
      <c r="AD43" s="92"/>
      <c r="AE43" s="164"/>
      <c r="AF43" s="164"/>
      <c r="AG43" s="164"/>
      <c r="AH43" s="55"/>
      <c r="AI43" s="55"/>
      <c r="AJ43" s="55"/>
      <c r="AK43" s="55"/>
      <c r="AL43" s="56"/>
      <c r="AM43" s="56"/>
      <c r="AN43" s="56"/>
      <c r="AO43" s="56"/>
      <c r="AP43" s="57"/>
      <c r="AQ43" s="57"/>
      <c r="AR43" s="57"/>
    </row>
    <row r="44" spans="1:44" ht="11.25" customHeight="1">
      <c r="A44" s="77"/>
      <c r="B44" s="77"/>
      <c r="C44" s="77"/>
      <c r="D44" s="77"/>
      <c r="E44" s="77"/>
      <c r="F44" s="77"/>
      <c r="G44" s="77"/>
      <c r="H44" s="209"/>
      <c r="I44" s="77"/>
      <c r="J44" s="77"/>
      <c r="K44" s="77"/>
      <c r="L44" s="77"/>
      <c r="M44" s="77"/>
      <c r="N44" s="77"/>
      <c r="O44" s="77"/>
      <c r="P44" s="209"/>
      <c r="Q44" s="77"/>
      <c r="R44" s="77"/>
      <c r="S44" s="77"/>
      <c r="T44" s="77"/>
      <c r="U44" s="77"/>
      <c r="V44" s="77"/>
      <c r="W44" s="77"/>
      <c r="X44" s="209"/>
      <c r="Z44" s="164"/>
      <c r="AA44" s="164"/>
      <c r="AB44" s="164"/>
      <c r="AC44" s="164"/>
      <c r="AD44" s="92"/>
      <c r="AE44" s="164"/>
      <c r="AF44" s="164"/>
      <c r="AG44" s="164"/>
      <c r="AH44" s="27"/>
      <c r="AI44" s="27"/>
      <c r="AJ44" s="27"/>
      <c r="AK44" s="27"/>
      <c r="AL44" s="28"/>
      <c r="AM44" s="28"/>
      <c r="AN44" s="28"/>
      <c r="AO44" s="28"/>
      <c r="AP44" s="25"/>
      <c r="AQ44" s="25"/>
      <c r="AR44" s="25"/>
    </row>
    <row r="45" spans="1:44" ht="11.25" customHeight="1" thickBot="1">
      <c r="A45" s="21">
        <f>IF(A44="出",$G$3,0)</f>
        <v>0</v>
      </c>
      <c r="B45" s="21">
        <f t="shared" ref="B45:G45" si="83">IF(B44="出",$G$3,0)</f>
        <v>0</v>
      </c>
      <c r="C45" s="21">
        <f t="shared" si="83"/>
        <v>0</v>
      </c>
      <c r="D45" s="21">
        <f t="shared" si="83"/>
        <v>0</v>
      </c>
      <c r="E45" s="21">
        <f t="shared" si="83"/>
        <v>0</v>
      </c>
      <c r="F45" s="21">
        <f t="shared" si="83"/>
        <v>0</v>
      </c>
      <c r="G45" s="21">
        <f t="shared" si="83"/>
        <v>0</v>
      </c>
      <c r="H45" s="210"/>
      <c r="I45" s="21">
        <f>IF(I44="出",$G$3,0)</f>
        <v>0</v>
      </c>
      <c r="J45" s="21">
        <f t="shared" ref="J45:O45" si="84">IF(J44="出",$G$3,0)</f>
        <v>0</v>
      </c>
      <c r="K45" s="21">
        <f t="shared" si="84"/>
        <v>0</v>
      </c>
      <c r="L45" s="21">
        <f t="shared" si="84"/>
        <v>0</v>
      </c>
      <c r="M45" s="21">
        <f t="shared" si="84"/>
        <v>0</v>
      </c>
      <c r="N45" s="21">
        <f t="shared" si="84"/>
        <v>0</v>
      </c>
      <c r="O45" s="21">
        <f t="shared" si="84"/>
        <v>0</v>
      </c>
      <c r="P45" s="210"/>
      <c r="Q45" s="21">
        <f>IF(Q44="出",$G$3,0)</f>
        <v>0</v>
      </c>
      <c r="R45" s="21">
        <f t="shared" ref="R45:W45" si="85">IF(R44="出",$G$3,0)</f>
        <v>0</v>
      </c>
      <c r="S45" s="21">
        <f t="shared" si="85"/>
        <v>0</v>
      </c>
      <c r="T45" s="21">
        <f t="shared" si="85"/>
        <v>0</v>
      </c>
      <c r="U45" s="21">
        <f t="shared" si="85"/>
        <v>0</v>
      </c>
      <c r="V45" s="21">
        <f t="shared" si="85"/>
        <v>0</v>
      </c>
      <c r="W45" s="21">
        <f t="shared" si="85"/>
        <v>0</v>
      </c>
      <c r="X45" s="210"/>
      <c r="Z45" s="27"/>
      <c r="AA45" s="27"/>
      <c r="AB45" s="28"/>
      <c r="AC45" s="28"/>
      <c r="AD45" s="28"/>
      <c r="AE45" s="165"/>
      <c r="AF45" s="165"/>
      <c r="AG45" s="165"/>
      <c r="AH45" s="27"/>
      <c r="AI45" s="27"/>
      <c r="AJ45" s="27"/>
      <c r="AK45" s="27"/>
      <c r="AL45" s="28"/>
      <c r="AM45" s="28"/>
      <c r="AN45" s="28"/>
      <c r="AO45" s="28"/>
      <c r="AP45" s="25"/>
      <c r="AQ45" s="25"/>
      <c r="AR45" s="25"/>
    </row>
    <row r="46" spans="1:44">
      <c r="A46" s="147" t="s">
        <v>60</v>
      </c>
      <c r="B46" s="148"/>
      <c r="C46" s="148"/>
      <c r="D46" s="148"/>
      <c r="E46" s="148"/>
      <c r="F46" s="148"/>
      <c r="G46" s="155"/>
      <c r="H46" s="71">
        <f>H28+H31+H34+H37+H40+H43</f>
        <v>0</v>
      </c>
      <c r="I46" s="147" t="s">
        <v>60</v>
      </c>
      <c r="J46" s="148"/>
      <c r="K46" s="148"/>
      <c r="L46" s="148"/>
      <c r="M46" s="148"/>
      <c r="N46" s="148"/>
      <c r="O46" s="155"/>
      <c r="P46" s="71">
        <f>P28+P31+P34+P37+P40+P43</f>
        <v>0</v>
      </c>
      <c r="Q46" s="147" t="s">
        <v>60</v>
      </c>
      <c r="R46" s="148"/>
      <c r="S46" s="148"/>
      <c r="T46" s="148"/>
      <c r="U46" s="148"/>
      <c r="V46" s="148"/>
      <c r="W46" s="155"/>
      <c r="X46" s="82">
        <f>X28+X31+X34+X37+X40+X43</f>
        <v>0</v>
      </c>
      <c r="Z46" s="91"/>
      <c r="AA46" s="91"/>
      <c r="AB46" s="28"/>
      <c r="AC46" s="28"/>
      <c r="AD46" s="28"/>
      <c r="AE46" s="165"/>
      <c r="AF46" s="165"/>
      <c r="AG46" s="165"/>
      <c r="AH46" s="27"/>
      <c r="AI46" s="27"/>
      <c r="AJ46" s="27"/>
      <c r="AK46" s="27"/>
      <c r="AL46" s="90"/>
      <c r="AM46" s="39"/>
      <c r="AN46" s="39"/>
      <c r="AO46" s="40"/>
      <c r="AP46" s="40"/>
      <c r="AQ46" s="40"/>
      <c r="AR46" s="15"/>
    </row>
    <row r="47" spans="1:44" ht="21" customHeight="1">
      <c r="A47" s="149"/>
      <c r="B47" s="150"/>
      <c r="C47" s="150"/>
      <c r="D47" s="150"/>
      <c r="E47" s="150"/>
      <c r="F47" s="150"/>
      <c r="G47" s="151"/>
      <c r="H47" s="75" t="str">
        <f>IF(H46-AC24&lt;=0,"OK","超過")</f>
        <v>OK</v>
      </c>
      <c r="I47" s="149"/>
      <c r="J47" s="150"/>
      <c r="K47" s="150"/>
      <c r="L47" s="150"/>
      <c r="M47" s="150"/>
      <c r="N47" s="150"/>
      <c r="O47" s="151"/>
      <c r="P47" s="75" t="str">
        <f>IF(P46-AC25&lt;=0,"OK","超過")</f>
        <v>OK</v>
      </c>
      <c r="Q47" s="149"/>
      <c r="R47" s="150"/>
      <c r="S47" s="150"/>
      <c r="T47" s="150"/>
      <c r="U47" s="150"/>
      <c r="V47" s="150"/>
      <c r="W47" s="151"/>
      <c r="X47" s="75" t="str">
        <f>IF(X46-AC26&lt;=0,"OK","超過")</f>
        <v>OK</v>
      </c>
      <c r="Z47" s="91"/>
      <c r="AA47" s="91"/>
      <c r="AB47" s="28"/>
      <c r="AC47" s="28"/>
      <c r="AD47" s="28"/>
      <c r="AE47" s="95"/>
      <c r="AF47" s="95"/>
      <c r="AG47" s="95"/>
      <c r="AH47" s="154"/>
      <c r="AI47" s="154"/>
      <c r="AJ47" s="154"/>
      <c r="AK47" s="154"/>
      <c r="AL47" s="90"/>
      <c r="AM47" s="152"/>
      <c r="AN47" s="152"/>
      <c r="AO47" s="153"/>
      <c r="AP47" s="153"/>
      <c r="AQ47" s="153"/>
    </row>
    <row r="48" spans="1:44" ht="13.5" customHeight="1">
      <c r="A48" s="42">
        <v>7</v>
      </c>
      <c r="B48" s="162" t="s">
        <v>79</v>
      </c>
      <c r="C48" s="162"/>
      <c r="D48" s="162" t="s">
        <v>89</v>
      </c>
      <c r="E48" s="162"/>
      <c r="F48" s="162"/>
      <c r="G48" s="163"/>
      <c r="H48" s="196" t="s">
        <v>81</v>
      </c>
      <c r="I48" s="42">
        <v>8</v>
      </c>
      <c r="J48" s="162" t="s">
        <v>79</v>
      </c>
      <c r="K48" s="162"/>
      <c r="L48" s="162" t="s">
        <v>90</v>
      </c>
      <c r="M48" s="162"/>
      <c r="N48" s="162"/>
      <c r="O48" s="163"/>
      <c r="P48" s="221" t="s">
        <v>81</v>
      </c>
      <c r="Q48" s="42">
        <v>9</v>
      </c>
      <c r="R48" s="162" t="s">
        <v>79</v>
      </c>
      <c r="S48" s="162"/>
      <c r="T48" s="162" t="s">
        <v>91</v>
      </c>
      <c r="U48" s="162"/>
      <c r="V48" s="162"/>
      <c r="W48" s="163"/>
      <c r="X48" s="221" t="s">
        <v>81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32"/>
      <c r="AN48" s="32"/>
      <c r="AO48" s="32"/>
      <c r="AP48" s="32"/>
      <c r="AQ48" s="32"/>
      <c r="AR48" s="32"/>
    </row>
    <row r="49" spans="1:44">
      <c r="A49" s="7" t="s">
        <v>83</v>
      </c>
      <c r="B49" s="8" t="s">
        <v>84</v>
      </c>
      <c r="C49" s="8" t="s">
        <v>85</v>
      </c>
      <c r="D49" s="9" t="s">
        <v>3</v>
      </c>
      <c r="E49" s="8" t="s">
        <v>4</v>
      </c>
      <c r="F49" s="10" t="s">
        <v>5</v>
      </c>
      <c r="G49" s="9" t="s">
        <v>6</v>
      </c>
      <c r="H49" s="197"/>
      <c r="I49" s="11" t="s">
        <v>83</v>
      </c>
      <c r="J49" s="12" t="s">
        <v>84</v>
      </c>
      <c r="K49" s="12" t="s">
        <v>85</v>
      </c>
      <c r="L49" s="12" t="s">
        <v>3</v>
      </c>
      <c r="M49" s="12" t="s">
        <v>4</v>
      </c>
      <c r="N49" s="12" t="s">
        <v>5</v>
      </c>
      <c r="O49" s="10" t="s">
        <v>6</v>
      </c>
      <c r="P49" s="197"/>
      <c r="Q49" s="11" t="s">
        <v>83</v>
      </c>
      <c r="R49" s="12" t="s">
        <v>84</v>
      </c>
      <c r="S49" s="12" t="s">
        <v>85</v>
      </c>
      <c r="T49" s="12" t="s">
        <v>3</v>
      </c>
      <c r="U49" s="12" t="s">
        <v>4</v>
      </c>
      <c r="V49" s="12" t="s">
        <v>5</v>
      </c>
      <c r="W49" s="13" t="s">
        <v>6</v>
      </c>
      <c r="X49" s="19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34"/>
      <c r="AN49" s="34"/>
      <c r="AO49" s="35"/>
      <c r="AP49" s="35"/>
      <c r="AQ49" s="36"/>
      <c r="AR49" s="32"/>
    </row>
    <row r="50" spans="1:44" s="46" customFormat="1" ht="17.25" customHeight="1">
      <c r="A50" s="49" t="str">
        <f>IF(WEEKDAY(DATE($B$1,A48,1))=1,DAY(DATE($B$1,A48,1)),"")</f>
        <v/>
      </c>
      <c r="B50" s="44">
        <f>IF(WEEKDAY(DATE($B$1,A48,1))=2,DAY(DATE($B$1,A48,1)),IF(A50="","",DAY(A50+1)))</f>
        <v>1</v>
      </c>
      <c r="C50" s="44">
        <f>IF(WEEKDAY(DATE($B$1,A48,1))=3,DAY(DATE($B$1,A48,1)),IF(B50="","",DAY(B50+1)))</f>
        <v>2</v>
      </c>
      <c r="D50" s="44">
        <f>IF(WEEKDAY(DATE($B$1,A48,1))=4,DAY(DATE($B$1,A48,1)),IF(C50="","",DAY(C50+1)))</f>
        <v>3</v>
      </c>
      <c r="E50" s="44">
        <f>IF(WEEKDAY(DATE($B$1,A48,1))=5,DAY(DATE($B$1,A48,1)),IF(D50="","",DAY(D50+1)))</f>
        <v>4</v>
      </c>
      <c r="F50" s="44">
        <f>IF(WEEKDAY(DATE($B$1,A48,1))=6,DAY(DATE($B$1,A48,1)),IF(E50="","",DAY(E50+1)))</f>
        <v>5</v>
      </c>
      <c r="G50" s="44">
        <f>IF(WEEKDAY(DATE($B$1,A48,1))=7,DAY(DATE($B$1,A48,1)),IF(F50="","",DAY(F50+1)))</f>
        <v>6</v>
      </c>
      <c r="H50" s="220">
        <f>A52+B52+C52+D52+E52+F52+G52</f>
        <v>0</v>
      </c>
      <c r="I50" s="48" t="str">
        <f>IF(WEEKDAY(DATE($B$1,I48,1))=1,DAY(DATE($B$1,I48,1)),"")</f>
        <v/>
      </c>
      <c r="J50" s="44" t="str">
        <f>IF(WEEKDAY(DATE($B$1,I48,1))=2,DAY(DATE($B$1,I48,1)),IF(I50="","",DAY(I50+1)))</f>
        <v/>
      </c>
      <c r="K50" s="44" t="str">
        <f>IF(WEEKDAY(DATE($B$1,I48,1))=3,DAY(DATE($B$1,I48,1)),IF(J50="","",DAY(J50+1)))</f>
        <v/>
      </c>
      <c r="L50" s="44" t="str">
        <f>IF(WEEKDAY(DATE($B$1,I48,1))=4,DAY(DATE($B$1,I48,1)),IF(K50="","",DAY(K50+1)))</f>
        <v/>
      </c>
      <c r="M50" s="45">
        <f>IF(WEEKDAY(DATE($B$1,I48,1))=5,DAY(DATE($B$1,I48,1)),IF(L50="","",DAY(L50+1)))</f>
        <v>1</v>
      </c>
      <c r="N50" s="44">
        <f>IF(WEEKDAY(DATE($B$1,I48,1))=6,DAY(DATE($B$1,I48,1)),IF(M50="","",DAY(M50+1)))</f>
        <v>2</v>
      </c>
      <c r="O50" s="44">
        <f>IF(WEEKDAY(DATE($B$1,I48,1))=7,DAY(DATE($B$1,I48,1)),IF(N50="","",DAY(N50+1)))</f>
        <v>3</v>
      </c>
      <c r="P50" s="220">
        <f>I52+J52+K52+L52+M52+N52+O52</f>
        <v>0</v>
      </c>
      <c r="Q50" s="48">
        <f>IF(WEEKDAY(DATE($B$1,Q48,1))=1,DAY(DATE($B$1,Q48,1)),"")</f>
        <v>1</v>
      </c>
      <c r="R50" s="44">
        <f>IF(WEEKDAY(DATE($B$1,Q48,1))=2,DAY(DATE($B$1,Q48,1)),IF(Q50="","",DAY(Q50+1)))</f>
        <v>2</v>
      </c>
      <c r="S50" s="44">
        <f>IF(WEEKDAY(DATE($B$1,Q48,1))=3,DAY(DATE($B$1,Q48,1)),IF(R50="","",DAY(R50+1)))</f>
        <v>3</v>
      </c>
      <c r="T50" s="44">
        <f>IF(WEEKDAY(DATE($B$1,Q48,1))=4,DAY(DATE($B$1,Q48,1)),IF(S50="","",DAY(S50+1)))</f>
        <v>4</v>
      </c>
      <c r="U50" s="44">
        <f>IF(WEEKDAY(DATE($B$1,Q48,1))=5,DAY(DATE($B$1,Q48,1)),IF(T50="","",DAY(T50+1)))</f>
        <v>5</v>
      </c>
      <c r="V50" s="44">
        <f>IF(WEEKDAY(DATE($B$1,Q48,1))=6,DAY(DATE($B$1,Q48,1)),IF(U50="","",DAY(U50+1)))</f>
        <v>6</v>
      </c>
      <c r="W50" s="44">
        <f>IF(WEEKDAY(DATE($B$1,Q48,1))=7,DAY(DATE($B$1,Q48,1)),IF(V50="","",DAY(V50+1)))</f>
        <v>7</v>
      </c>
      <c r="X50" s="220">
        <f>Q52+R52+S52+T52+U52+V52+W52</f>
        <v>0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58" t="s">
        <v>62</v>
      </c>
      <c r="AN50" s="58"/>
      <c r="AO50" s="58"/>
      <c r="AP50" s="58"/>
      <c r="AQ50" s="58"/>
      <c r="AR50" s="58"/>
    </row>
    <row r="51" spans="1:44" ht="11.25" customHeight="1">
      <c r="A51" s="77"/>
      <c r="B51" s="77"/>
      <c r="C51" s="77"/>
      <c r="D51" s="77"/>
      <c r="E51" s="77"/>
      <c r="F51" s="77"/>
      <c r="G51" s="77"/>
      <c r="H51" s="209"/>
      <c r="I51" s="77"/>
      <c r="J51" s="77"/>
      <c r="K51" s="77"/>
      <c r="L51" s="77"/>
      <c r="M51" s="77"/>
      <c r="N51" s="77"/>
      <c r="O51" s="77"/>
      <c r="P51" s="209"/>
      <c r="Q51" s="77"/>
      <c r="R51" s="77"/>
      <c r="S51" s="77"/>
      <c r="T51" s="77"/>
      <c r="U51" s="77"/>
      <c r="V51" s="77"/>
      <c r="W51" s="77"/>
      <c r="X51" s="209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34"/>
      <c r="AN51" s="34"/>
      <c r="AO51" s="35"/>
      <c r="AP51" s="35"/>
      <c r="AQ51" s="36"/>
      <c r="AR51" s="32"/>
    </row>
    <row r="52" spans="1:44" ht="11.25" customHeight="1">
      <c r="A52" s="21">
        <f>IF(A51="出",$G$3,0)</f>
        <v>0</v>
      </c>
      <c r="B52" s="21">
        <f t="shared" ref="B52:G52" si="86">IF(B51="出",$G$3,0)</f>
        <v>0</v>
      </c>
      <c r="C52" s="21">
        <f t="shared" si="86"/>
        <v>0</v>
      </c>
      <c r="D52" s="21">
        <f t="shared" si="86"/>
        <v>0</v>
      </c>
      <c r="E52" s="21">
        <f t="shared" si="86"/>
        <v>0</v>
      </c>
      <c r="F52" s="21">
        <f t="shared" si="86"/>
        <v>0</v>
      </c>
      <c r="G52" s="21">
        <f t="shared" si="86"/>
        <v>0</v>
      </c>
      <c r="H52" s="212"/>
      <c r="I52" s="21">
        <f>IF(I51="出",$G$3,0)</f>
        <v>0</v>
      </c>
      <c r="J52" s="21">
        <f t="shared" ref="J52:O52" si="87">IF(J51="出",$G$3,0)</f>
        <v>0</v>
      </c>
      <c r="K52" s="21">
        <f t="shared" si="87"/>
        <v>0</v>
      </c>
      <c r="L52" s="21">
        <f t="shared" si="87"/>
        <v>0</v>
      </c>
      <c r="M52" s="21">
        <f t="shared" si="87"/>
        <v>0</v>
      </c>
      <c r="N52" s="21">
        <f t="shared" si="87"/>
        <v>0</v>
      </c>
      <c r="O52" s="21">
        <f t="shared" si="87"/>
        <v>0</v>
      </c>
      <c r="P52" s="212"/>
      <c r="Q52" s="21">
        <f>IF(Q51="出",$G$3,0)</f>
        <v>0</v>
      </c>
      <c r="R52" s="21">
        <f t="shared" ref="R52:W52" si="88">IF(R51="出",$G$3,0)</f>
        <v>0</v>
      </c>
      <c r="S52" s="21">
        <f t="shared" si="88"/>
        <v>0</v>
      </c>
      <c r="T52" s="21">
        <f t="shared" si="88"/>
        <v>0</v>
      </c>
      <c r="U52" s="21">
        <f t="shared" si="88"/>
        <v>0</v>
      </c>
      <c r="V52" s="21">
        <f t="shared" si="88"/>
        <v>0</v>
      </c>
      <c r="W52" s="21">
        <f t="shared" si="88"/>
        <v>0</v>
      </c>
      <c r="X52" s="212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33"/>
      <c r="AN52" s="33"/>
      <c r="AO52" s="33"/>
      <c r="AP52" s="33"/>
      <c r="AQ52" s="33"/>
      <c r="AR52" s="33"/>
    </row>
    <row r="53" spans="1:44" s="46" customFormat="1" ht="17.25" customHeight="1">
      <c r="A53" s="48">
        <f>DAY(G50+1)</f>
        <v>7</v>
      </c>
      <c r="B53" s="45">
        <f>DAY(A53+1)</f>
        <v>8</v>
      </c>
      <c r="C53" s="44">
        <f>DAY(B53+1)</f>
        <v>9</v>
      </c>
      <c r="D53" s="44">
        <f t="shared" ref="D53:F53" si="89">DAY(C53+1)</f>
        <v>10</v>
      </c>
      <c r="E53" s="44">
        <f t="shared" si="89"/>
        <v>11</v>
      </c>
      <c r="F53" s="44">
        <f t="shared" si="89"/>
        <v>12</v>
      </c>
      <c r="G53" s="44">
        <f>DAY(F53+1)</f>
        <v>13</v>
      </c>
      <c r="H53" s="220">
        <f t="shared" ref="H53" si="90">A55+B55+C55+D55+E55+F55+G55</f>
        <v>0</v>
      </c>
      <c r="I53" s="48">
        <f>DAY(O50+1)</f>
        <v>4</v>
      </c>
      <c r="J53" s="44">
        <f>DAY(I53+1)</f>
        <v>5</v>
      </c>
      <c r="K53" s="44">
        <f>DAY(J53+1)</f>
        <v>6</v>
      </c>
      <c r="L53" s="44">
        <f t="shared" ref="L53:N53" si="91">DAY(K53+1)</f>
        <v>7</v>
      </c>
      <c r="M53" s="45">
        <f t="shared" si="91"/>
        <v>8</v>
      </c>
      <c r="N53" s="118">
        <f t="shared" si="91"/>
        <v>9</v>
      </c>
      <c r="O53" s="44">
        <f>DAY(N53+1)</f>
        <v>10</v>
      </c>
      <c r="P53" s="220">
        <f t="shared" ref="P53" si="92">I55+J55+K55+L55+M55+N55+O55</f>
        <v>0</v>
      </c>
      <c r="Q53" s="48">
        <f>DAY(W50+1)</f>
        <v>8</v>
      </c>
      <c r="R53" s="44">
        <f>DAY(Q53+1)</f>
        <v>9</v>
      </c>
      <c r="S53" s="44">
        <f>DAY(R53+1)</f>
        <v>10</v>
      </c>
      <c r="T53" s="44">
        <f t="shared" ref="T53:V53" si="93">DAY(S53+1)</f>
        <v>11</v>
      </c>
      <c r="U53" s="44">
        <f t="shared" si="93"/>
        <v>12</v>
      </c>
      <c r="V53" s="44">
        <f t="shared" si="93"/>
        <v>13</v>
      </c>
      <c r="W53" s="44">
        <f>DAY(V53+1)</f>
        <v>14</v>
      </c>
      <c r="X53" s="220">
        <f t="shared" ref="X53" si="94">Q55+R55+S55+T55+U55+V55+W55</f>
        <v>0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59"/>
      <c r="AN53" s="59"/>
      <c r="AO53" s="60"/>
      <c r="AP53" s="60"/>
      <c r="AQ53" s="36"/>
      <c r="AR53" s="61"/>
    </row>
    <row r="54" spans="1:44" ht="11.25" customHeight="1">
      <c r="A54" s="77"/>
      <c r="B54" s="77"/>
      <c r="C54" s="77"/>
      <c r="D54" s="77"/>
      <c r="E54" s="77"/>
      <c r="F54" s="77"/>
      <c r="G54" s="77"/>
      <c r="H54" s="209"/>
      <c r="I54" s="77"/>
      <c r="J54" s="77"/>
      <c r="K54" s="77"/>
      <c r="L54" s="77"/>
      <c r="M54" s="77"/>
      <c r="N54" s="77"/>
      <c r="O54" s="77"/>
      <c r="P54" s="209"/>
      <c r="Q54" s="77"/>
      <c r="R54" s="77"/>
      <c r="S54" s="77"/>
      <c r="T54" s="77"/>
      <c r="U54" s="77"/>
      <c r="V54" s="77"/>
      <c r="W54" s="77"/>
      <c r="X54" s="209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32"/>
      <c r="AN54" s="32"/>
      <c r="AO54" s="32"/>
      <c r="AP54" s="32"/>
      <c r="AQ54" s="32"/>
      <c r="AR54" s="32"/>
    </row>
    <row r="55" spans="1:44" ht="11.25" customHeight="1">
      <c r="A55" s="21">
        <f>IF(A54="出",$G$3,0)</f>
        <v>0</v>
      </c>
      <c r="B55" s="21">
        <f t="shared" ref="B55:G55" si="95">IF(B54="出",$G$3,0)</f>
        <v>0</v>
      </c>
      <c r="C55" s="21">
        <f t="shared" si="95"/>
        <v>0</v>
      </c>
      <c r="D55" s="21">
        <f t="shared" si="95"/>
        <v>0</v>
      </c>
      <c r="E55" s="21">
        <f t="shared" si="95"/>
        <v>0</v>
      </c>
      <c r="F55" s="21">
        <f t="shared" si="95"/>
        <v>0</v>
      </c>
      <c r="G55" s="21">
        <f t="shared" si="95"/>
        <v>0</v>
      </c>
      <c r="H55" s="212"/>
      <c r="I55" s="21">
        <f>IF(I54="出",$G$3,0)</f>
        <v>0</v>
      </c>
      <c r="J55" s="21">
        <f t="shared" ref="J55:O55" si="96">IF(J54="出",$G$3,0)</f>
        <v>0</v>
      </c>
      <c r="K55" s="21">
        <f t="shared" si="96"/>
        <v>0</v>
      </c>
      <c r="L55" s="21">
        <f t="shared" si="96"/>
        <v>0</v>
      </c>
      <c r="M55" s="21">
        <f t="shared" si="96"/>
        <v>0</v>
      </c>
      <c r="N55" s="21">
        <f t="shared" si="96"/>
        <v>0</v>
      </c>
      <c r="O55" s="21">
        <f t="shared" si="96"/>
        <v>0</v>
      </c>
      <c r="P55" s="212"/>
      <c r="Q55" s="21">
        <f>IF(Q54="出",$G$3,0)</f>
        <v>0</v>
      </c>
      <c r="R55" s="21">
        <f t="shared" ref="R55:W55" si="97">IF(R54="出",$G$3,0)</f>
        <v>0</v>
      </c>
      <c r="S55" s="21">
        <f t="shared" si="97"/>
        <v>0</v>
      </c>
      <c r="T55" s="21">
        <f t="shared" si="97"/>
        <v>0</v>
      </c>
      <c r="U55" s="21">
        <f t="shared" si="97"/>
        <v>0</v>
      </c>
      <c r="V55" s="21">
        <f t="shared" si="97"/>
        <v>0</v>
      </c>
      <c r="W55" s="21">
        <f t="shared" si="97"/>
        <v>0</v>
      </c>
      <c r="X55" s="212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31"/>
      <c r="AN55" s="31"/>
      <c r="AO55" s="31"/>
      <c r="AP55" s="31"/>
      <c r="AQ55" s="31"/>
      <c r="AR55" s="31"/>
    </row>
    <row r="56" spans="1:44" s="46" customFormat="1" ht="17.25" customHeight="1">
      <c r="A56" s="48">
        <f>DAY(G53+1)</f>
        <v>14</v>
      </c>
      <c r="B56" s="49">
        <f>DAY(A56+1)</f>
        <v>15</v>
      </c>
      <c r="C56" s="44">
        <f>DAY(B56+1)</f>
        <v>16</v>
      </c>
      <c r="D56" s="44">
        <f t="shared" ref="D56:F56" si="98">DAY(C56+1)</f>
        <v>17</v>
      </c>
      <c r="E56" s="44">
        <f t="shared" si="98"/>
        <v>18</v>
      </c>
      <c r="F56" s="44">
        <f t="shared" si="98"/>
        <v>19</v>
      </c>
      <c r="G56" s="44">
        <f>DAY(F56+1)</f>
        <v>20</v>
      </c>
      <c r="H56" s="220">
        <f t="shared" ref="H56" si="99">A58+B58+C58+D58+E58+F58+G58</f>
        <v>0</v>
      </c>
      <c r="I56" s="48">
        <f>DAY(O53+1)</f>
        <v>11</v>
      </c>
      <c r="J56" s="48">
        <f>DAY(I56+1)</f>
        <v>12</v>
      </c>
      <c r="K56" s="44">
        <f>DAY(J56+1)</f>
        <v>13</v>
      </c>
      <c r="L56" s="44">
        <f t="shared" ref="L56:N56" si="100">DAY(K56+1)</f>
        <v>14</v>
      </c>
      <c r="M56" s="45">
        <f t="shared" si="100"/>
        <v>15</v>
      </c>
      <c r="N56" s="44">
        <f t="shared" si="100"/>
        <v>16</v>
      </c>
      <c r="O56" s="44">
        <f>DAY(N56+1)</f>
        <v>17</v>
      </c>
      <c r="P56" s="220">
        <f t="shared" ref="P56" si="101">I58+J58+K58+L58+M58+N58+O58</f>
        <v>0</v>
      </c>
      <c r="Q56" s="48">
        <f>DAY(W53+1)</f>
        <v>15</v>
      </c>
      <c r="R56" s="48">
        <f>DAY(Q56+1)</f>
        <v>16</v>
      </c>
      <c r="S56" s="44">
        <f>DAY(R56+1)</f>
        <v>17</v>
      </c>
      <c r="T56" s="44">
        <f t="shared" ref="T56:V56" si="102">DAY(S56+1)</f>
        <v>18</v>
      </c>
      <c r="U56" s="44">
        <f t="shared" si="102"/>
        <v>19</v>
      </c>
      <c r="V56" s="44">
        <f t="shared" si="102"/>
        <v>20</v>
      </c>
      <c r="W56" s="44">
        <f>DAY(V56+1)</f>
        <v>21</v>
      </c>
      <c r="X56" s="220">
        <f t="shared" ref="X56" si="103">Q58+R58+S58+T58+U58+V58+W58</f>
        <v>0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</row>
    <row r="57" spans="1:44" ht="11.25" customHeight="1">
      <c r="A57" s="77"/>
      <c r="B57" s="77"/>
      <c r="C57" s="77"/>
      <c r="D57" s="77"/>
      <c r="E57" s="77"/>
      <c r="F57" s="77"/>
      <c r="G57" s="77"/>
      <c r="H57" s="209"/>
      <c r="I57" s="77"/>
      <c r="J57" s="77"/>
      <c r="K57" s="77"/>
      <c r="L57" s="77"/>
      <c r="M57" s="77"/>
      <c r="N57" s="77"/>
      <c r="O57" s="77"/>
      <c r="P57" s="209"/>
      <c r="Q57" s="77"/>
      <c r="R57" s="140"/>
      <c r="S57" s="77"/>
      <c r="T57" s="77"/>
      <c r="U57" s="77"/>
      <c r="V57" s="77"/>
      <c r="W57" s="77"/>
      <c r="X57" s="209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32"/>
      <c r="AN57" s="32"/>
      <c r="AO57" s="32"/>
      <c r="AP57" s="32"/>
      <c r="AQ57" s="32"/>
      <c r="AR57" s="32"/>
    </row>
    <row r="58" spans="1:44" ht="11.25" customHeight="1">
      <c r="A58" s="21">
        <f>IF(A57="出",$G$3,0)</f>
        <v>0</v>
      </c>
      <c r="B58" s="21">
        <f t="shared" ref="B58:G58" si="104">IF(B57="出",$G$3,0)</f>
        <v>0</v>
      </c>
      <c r="C58" s="21">
        <f t="shared" si="104"/>
        <v>0</v>
      </c>
      <c r="D58" s="21">
        <f t="shared" si="104"/>
        <v>0</v>
      </c>
      <c r="E58" s="21">
        <f t="shared" si="104"/>
        <v>0</v>
      </c>
      <c r="F58" s="21">
        <f t="shared" si="104"/>
        <v>0</v>
      </c>
      <c r="G58" s="21">
        <f t="shared" si="104"/>
        <v>0</v>
      </c>
      <c r="H58" s="212"/>
      <c r="I58" s="21">
        <f>IF(I57="出",$G$3,0)</f>
        <v>0</v>
      </c>
      <c r="J58" s="21">
        <f t="shared" ref="J58:O58" si="105">IF(J57="出",$G$3,0)</f>
        <v>0</v>
      </c>
      <c r="K58" s="21">
        <f t="shared" si="105"/>
        <v>0</v>
      </c>
      <c r="L58" s="21">
        <f t="shared" si="105"/>
        <v>0</v>
      </c>
      <c r="M58" s="21">
        <f t="shared" si="105"/>
        <v>0</v>
      </c>
      <c r="N58" s="21">
        <f t="shared" si="105"/>
        <v>0</v>
      </c>
      <c r="O58" s="21">
        <f t="shared" si="105"/>
        <v>0</v>
      </c>
      <c r="P58" s="212"/>
      <c r="Q58" s="21">
        <f>IF(Q57="出",$G$3,0)</f>
        <v>0</v>
      </c>
      <c r="R58" s="21">
        <f t="shared" ref="R58:W58" si="106">IF(R57="出",$G$3,0)</f>
        <v>0</v>
      </c>
      <c r="S58" s="21">
        <f t="shared" si="106"/>
        <v>0</v>
      </c>
      <c r="T58" s="21">
        <f t="shared" si="106"/>
        <v>0</v>
      </c>
      <c r="U58" s="21">
        <f t="shared" si="106"/>
        <v>0</v>
      </c>
      <c r="V58" s="21">
        <f t="shared" si="106"/>
        <v>0</v>
      </c>
      <c r="W58" s="21">
        <f t="shared" si="106"/>
        <v>0</v>
      </c>
      <c r="X58" s="212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32"/>
      <c r="AN58" s="32"/>
      <c r="AO58" s="32"/>
      <c r="AP58" s="32"/>
      <c r="AQ58" s="32"/>
      <c r="AR58" s="32"/>
    </row>
    <row r="59" spans="1:44" s="46" customFormat="1" ht="17.25" customHeight="1">
      <c r="A59" s="48">
        <f>DAY(G56+1)</f>
        <v>21</v>
      </c>
      <c r="B59" s="45">
        <f>DAY(A59+1)</f>
        <v>22</v>
      </c>
      <c r="C59" s="44">
        <f>DAY(B59+1)</f>
        <v>23</v>
      </c>
      <c r="D59" s="44">
        <f t="shared" ref="D59:F59" si="107">DAY(C59+1)</f>
        <v>24</v>
      </c>
      <c r="E59" s="44">
        <f t="shared" si="107"/>
        <v>25</v>
      </c>
      <c r="F59" s="44">
        <f t="shared" si="107"/>
        <v>26</v>
      </c>
      <c r="G59" s="44">
        <f>DAY(F59+1)</f>
        <v>27</v>
      </c>
      <c r="H59" s="220">
        <f t="shared" ref="H59" si="108">A61+B61+C61+D61+E61+F61+G61</f>
        <v>0</v>
      </c>
      <c r="I59" s="48">
        <f>DAY(O56+1)</f>
        <v>18</v>
      </c>
      <c r="J59" s="44">
        <f>DAY(I59+1)</f>
        <v>19</v>
      </c>
      <c r="K59" s="44">
        <f>DAY(J59+1)</f>
        <v>20</v>
      </c>
      <c r="L59" s="44">
        <f t="shared" ref="L59:N59" si="109">DAY(K59+1)</f>
        <v>21</v>
      </c>
      <c r="M59" s="45">
        <f t="shared" si="109"/>
        <v>22</v>
      </c>
      <c r="N59" s="45">
        <f t="shared" si="109"/>
        <v>23</v>
      </c>
      <c r="O59" s="44">
        <f>DAY(N59+1)</f>
        <v>24</v>
      </c>
      <c r="P59" s="220">
        <f t="shared" ref="P59" si="110">I61+J61+K61+L61+M61+N61+O61</f>
        <v>0</v>
      </c>
      <c r="Q59" s="48">
        <f>DAY(W56+1)</f>
        <v>22</v>
      </c>
      <c r="R59" s="48">
        <f>DAY(Q59+1)</f>
        <v>23</v>
      </c>
      <c r="S59" s="44">
        <f>DAY(R59+1)</f>
        <v>24</v>
      </c>
      <c r="T59" s="44">
        <f t="shared" ref="T59:V59" si="111">DAY(S59+1)</f>
        <v>25</v>
      </c>
      <c r="U59" s="44">
        <f t="shared" si="111"/>
        <v>26</v>
      </c>
      <c r="V59" s="44">
        <f t="shared" si="111"/>
        <v>27</v>
      </c>
      <c r="W59" s="44">
        <f>DAY(V59+1)</f>
        <v>28</v>
      </c>
      <c r="X59" s="220">
        <f t="shared" ref="X59" si="112">Q61+R61+S61+T61+U61+V61+W61</f>
        <v>0</v>
      </c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</row>
    <row r="60" spans="1:44" ht="11.25" customHeight="1">
      <c r="A60" s="77"/>
      <c r="B60" s="77"/>
      <c r="C60" s="77"/>
      <c r="D60" s="77"/>
      <c r="E60" s="77"/>
      <c r="F60" s="77"/>
      <c r="G60" s="77"/>
      <c r="H60" s="209"/>
      <c r="I60" s="77"/>
      <c r="J60" s="77"/>
      <c r="K60" s="77"/>
      <c r="L60" s="77"/>
      <c r="M60" s="77"/>
      <c r="N60" s="77"/>
      <c r="O60" s="77"/>
      <c r="P60" s="209"/>
      <c r="Q60" s="77"/>
      <c r="R60" s="77"/>
      <c r="S60" s="77"/>
      <c r="T60" s="77"/>
      <c r="U60" s="77"/>
      <c r="V60" s="77"/>
      <c r="W60" s="77"/>
      <c r="X60" s="209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44" ht="11.25" customHeight="1">
      <c r="A61" s="21">
        <f>IF(A60="出",$G$3,0)</f>
        <v>0</v>
      </c>
      <c r="B61" s="21">
        <f t="shared" ref="B61:G61" si="113">IF(B60="出",$G$3,0)</f>
        <v>0</v>
      </c>
      <c r="C61" s="21">
        <f t="shared" si="113"/>
        <v>0</v>
      </c>
      <c r="D61" s="21">
        <f t="shared" si="113"/>
        <v>0</v>
      </c>
      <c r="E61" s="21">
        <f t="shared" si="113"/>
        <v>0</v>
      </c>
      <c r="F61" s="21">
        <f t="shared" si="113"/>
        <v>0</v>
      </c>
      <c r="G61" s="21">
        <f t="shared" si="113"/>
        <v>0</v>
      </c>
      <c r="H61" s="212"/>
      <c r="I61" s="21">
        <f>IF(I60="出",$G$3,0)</f>
        <v>0</v>
      </c>
      <c r="J61" s="21">
        <f t="shared" ref="J61:O61" si="114">IF(J60="出",$G$3,0)</f>
        <v>0</v>
      </c>
      <c r="K61" s="21">
        <f t="shared" si="114"/>
        <v>0</v>
      </c>
      <c r="L61" s="21">
        <f t="shared" si="114"/>
        <v>0</v>
      </c>
      <c r="M61" s="21">
        <f t="shared" si="114"/>
        <v>0</v>
      </c>
      <c r="N61" s="21">
        <f t="shared" si="114"/>
        <v>0</v>
      </c>
      <c r="O61" s="21">
        <f t="shared" si="114"/>
        <v>0</v>
      </c>
      <c r="P61" s="212"/>
      <c r="Q61" s="21">
        <f>IF(Q60="出",$G$3,0)</f>
        <v>0</v>
      </c>
      <c r="R61" s="21">
        <f t="shared" ref="R61:W61" si="115">IF(R60="出",$G$3,0)</f>
        <v>0</v>
      </c>
      <c r="S61" s="21">
        <f t="shared" si="115"/>
        <v>0</v>
      </c>
      <c r="T61" s="21">
        <f t="shared" si="115"/>
        <v>0</v>
      </c>
      <c r="U61" s="21">
        <f t="shared" si="115"/>
        <v>0</v>
      </c>
      <c r="V61" s="21">
        <f t="shared" si="115"/>
        <v>0</v>
      </c>
      <c r="W61" s="21">
        <f t="shared" si="115"/>
        <v>0</v>
      </c>
      <c r="X61" s="212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203"/>
      <c r="AN61" s="203"/>
      <c r="AO61" s="204"/>
      <c r="AP61" s="204"/>
      <c r="AQ61" s="204"/>
    </row>
    <row r="62" spans="1:44" s="46" customFormat="1" ht="17.25" customHeight="1">
      <c r="A62" s="48">
        <f>IF(DATE($B$1,A48,A59+7)&gt;EOMONTH(DATE($B$1,A48,1),0),"",DAY(G59+1))</f>
        <v>28</v>
      </c>
      <c r="B62" s="45">
        <f>IF(DATE($B$1,A48,B59+7)&gt;EOMONTH(DATE($B$1,A48,1),0),"",DAY(A62+1))</f>
        <v>29</v>
      </c>
      <c r="C62" s="45">
        <f>IF(DATE($B$1,A48,C59+7)&gt;EOMONTH(DATE($B$1,A48,1),0),"",DAY(B62+1))</f>
        <v>30</v>
      </c>
      <c r="D62" s="45">
        <f>IF(DATE($B$1,A48,D59+7)&gt;EOMONTH(DATE($B$1,A48,1),0),"",DAY(C62+1))</f>
        <v>31</v>
      </c>
      <c r="E62" s="45" t="str">
        <f>IF(DATE($B$1,A48,E59+7)&gt;EOMONTH(DATE($B$1,A48,1),0),"",DAY(D62+1))</f>
        <v/>
      </c>
      <c r="F62" s="45" t="str">
        <f>IF(DATE($B$1,A48,F59+7)&gt;EOMONTH(DATE($B$1,A48,1),0),"",DAY(E62+1))</f>
        <v/>
      </c>
      <c r="G62" s="45" t="str">
        <f>IF(DATE($B$1,A48,G59+7)&gt;EOMONTH(DATE($B$1,A48,1),0),"",DAY(F62+1))</f>
        <v/>
      </c>
      <c r="H62" s="220">
        <f t="shared" ref="H62" si="116">A64+B64+C64+D64+E64+F64+G64</f>
        <v>0</v>
      </c>
      <c r="I62" s="48">
        <f>IF(DATE($B$1,I48,I59+7)&gt;EOMONTH(DATE($B$1,I48,1),0),"",DAY(O59+1))</f>
        <v>25</v>
      </c>
      <c r="J62" s="44">
        <f>IF(DATE($B$1,I48,J59+7)&gt;EOMONTH(DATE($B$1,I48,1),0),"",DAY(I62+1))</f>
        <v>26</v>
      </c>
      <c r="K62" s="44">
        <f>IF(DATE($B$1,I48,K59+7)&gt;EOMONTH(DATE($B$1,I48,1),0),"",DAY(J62+1))</f>
        <v>27</v>
      </c>
      <c r="L62" s="45">
        <f>IF(DATE($B$1,I48,L59+7)&gt;EOMONTH(DATE($B$1,I48,1),0),"",DAY(K62+1))</f>
        <v>28</v>
      </c>
      <c r="M62" s="45">
        <f>IF(DATE($B$1,I48,M59+7)&gt;EOMONTH(DATE($B$1,I48,1),0),"",DAY(L62+1))</f>
        <v>29</v>
      </c>
      <c r="N62" s="44">
        <f>IF(DATE($B$1,I48,N59+7)&gt;EOMONTH(DATE($B$1,I48,1),0),"",DAY(M62+1))</f>
        <v>30</v>
      </c>
      <c r="O62" s="44">
        <f>IF(DATE($B$1,I48,O59+7)&gt;EOMONTH(DATE($B$1,I48,1),0),"",DAY(N62+1))</f>
        <v>31</v>
      </c>
      <c r="P62" s="220">
        <f t="shared" ref="P62" si="117">I64+J64+K64+L64+M64+N64+O64</f>
        <v>0</v>
      </c>
      <c r="Q62" s="48">
        <f>IF(DATE($B$1,Q48,Q59+7)&gt;EOMONTH(DATE($B$1,Q48,1),0),"",DAY(W59+1))</f>
        <v>29</v>
      </c>
      <c r="R62" s="44">
        <f>IF(DATE($B$1,Q48,R59+7)&gt;EOMONTH(DATE($B$1,Q48,1),0),"",DAY(Q62+1))</f>
        <v>30</v>
      </c>
      <c r="S62" s="44" t="str">
        <f>IF(DATE($B$1,Q48,S59+7)&gt;EOMONTH(DATE($B$1,Q48,1),0),"",DAY(R62+1))</f>
        <v/>
      </c>
      <c r="T62" s="44" t="str">
        <f>IF(DATE($B$1,Q48,T59+7)&gt;EOMONTH(DATE($B$1,Q48,1),0),"",DAY(S62+1))</f>
        <v/>
      </c>
      <c r="U62" s="44" t="str">
        <f>IF(DATE($B$1,Q48,U59+7)&gt;EOMONTH(DATE($B$1,Q48,1),0),"",DAY(T62+1))</f>
        <v/>
      </c>
      <c r="V62" s="44" t="str">
        <f>IF(DATE($B$1,Q48,V59+7)&gt;EOMONTH(DATE($B$1,Q48,1),0),"",DAY(U62+1))</f>
        <v/>
      </c>
      <c r="W62" s="44" t="str">
        <f>IF(DATE($B$1,Q48,W59+7)&gt;EOMONTH(DATE($B$1,Q48,1),0),"",DAY(V62+1))</f>
        <v/>
      </c>
      <c r="X62" s="220">
        <f t="shared" ref="X62" si="118">Q64+R64+S64+T64+U64+V64+W64</f>
        <v>0</v>
      </c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51"/>
      <c r="AN62" s="52"/>
      <c r="AO62" s="52"/>
      <c r="AP62" s="52"/>
      <c r="AQ62" s="52"/>
    </row>
    <row r="63" spans="1:44" ht="11.25" customHeight="1">
      <c r="A63" s="77"/>
      <c r="B63" s="77"/>
      <c r="C63" s="77"/>
      <c r="D63" s="77"/>
      <c r="E63" s="77"/>
      <c r="F63" s="77"/>
      <c r="G63" s="77"/>
      <c r="H63" s="209"/>
      <c r="I63" s="77"/>
      <c r="J63" s="77"/>
      <c r="K63" s="77"/>
      <c r="L63" s="77"/>
      <c r="M63" s="77"/>
      <c r="N63" s="77"/>
      <c r="O63" s="77"/>
      <c r="P63" s="209"/>
      <c r="Q63" s="77"/>
      <c r="R63" s="77"/>
      <c r="S63" s="77"/>
      <c r="T63" s="77"/>
      <c r="U63" s="77"/>
      <c r="V63" s="77"/>
      <c r="W63" s="77"/>
      <c r="X63" s="209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44" ht="11.25" customHeight="1">
      <c r="A64" s="21">
        <f>IF(A63="出",$G$3,0)</f>
        <v>0</v>
      </c>
      <c r="B64" s="21">
        <f t="shared" ref="B64:G64" si="119">IF(B63="出",$G$3,0)</f>
        <v>0</v>
      </c>
      <c r="C64" s="21">
        <f t="shared" si="119"/>
        <v>0</v>
      </c>
      <c r="D64" s="21">
        <f t="shared" si="119"/>
        <v>0</v>
      </c>
      <c r="E64" s="21">
        <f t="shared" si="119"/>
        <v>0</v>
      </c>
      <c r="F64" s="21">
        <f t="shared" si="119"/>
        <v>0</v>
      </c>
      <c r="G64" s="21">
        <f t="shared" si="119"/>
        <v>0</v>
      </c>
      <c r="H64" s="212"/>
      <c r="I64" s="21">
        <f>IF(I63="出",$G$3,0)</f>
        <v>0</v>
      </c>
      <c r="J64" s="21">
        <f t="shared" ref="J64:O64" si="120">IF(J63="出",$G$3,0)</f>
        <v>0</v>
      </c>
      <c r="K64" s="21">
        <f t="shared" si="120"/>
        <v>0</v>
      </c>
      <c r="L64" s="21">
        <f t="shared" si="120"/>
        <v>0</v>
      </c>
      <c r="M64" s="21">
        <f t="shared" si="120"/>
        <v>0</v>
      </c>
      <c r="N64" s="21">
        <f t="shared" si="120"/>
        <v>0</v>
      </c>
      <c r="O64" s="21">
        <f t="shared" si="120"/>
        <v>0</v>
      </c>
      <c r="P64" s="212"/>
      <c r="Q64" s="21">
        <f>IF(Q63="出",$G$3,0)</f>
        <v>0</v>
      </c>
      <c r="R64" s="21">
        <f t="shared" ref="R64:W64" si="121">IF(R63="出",$G$3,0)</f>
        <v>0</v>
      </c>
      <c r="S64" s="21">
        <f t="shared" si="121"/>
        <v>0</v>
      </c>
      <c r="T64" s="21">
        <f t="shared" si="121"/>
        <v>0</v>
      </c>
      <c r="U64" s="21">
        <f t="shared" si="121"/>
        <v>0</v>
      </c>
      <c r="V64" s="21">
        <f t="shared" si="121"/>
        <v>0</v>
      </c>
      <c r="W64" s="21">
        <f t="shared" si="121"/>
        <v>0</v>
      </c>
      <c r="X64" s="212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203"/>
      <c r="AN64" s="203"/>
      <c r="AO64" s="204"/>
      <c r="AP64" s="204"/>
      <c r="AQ64" s="204"/>
    </row>
    <row r="65" spans="1:43" s="46" customFormat="1" ht="17.25" customHeight="1">
      <c r="A65" s="49" t="str">
        <f>IF(DATE($B$1,A48,A59+14)&gt;EOMONTH(DATE($B$1,A48,1),0),"",DAY(G62+1))</f>
        <v/>
      </c>
      <c r="B65" s="45" t="str">
        <f>IF(DATE($B$1,A48,B59+14)&gt;EOMONTH(DATE($B$1,A48,1),0),"",DAY(A65+1))</f>
        <v/>
      </c>
      <c r="C65" s="44" t="str">
        <f>IF(DATE($B$1,A48,C59+14)&gt;EOMONTH(DATE($B$1,A48,1),0),"",DAY(B65+1))</f>
        <v/>
      </c>
      <c r="D65" s="44" t="str">
        <f>IF(DATE($B$1,A48,D59+14)&gt;EOMONTH(DATE($B$1,A48,1),0),"",DAY(C65+1))</f>
        <v/>
      </c>
      <c r="E65" s="45" t="str">
        <f>IF(DATE($B$1,A48,E59+14)&gt;EOMONTH(DATE($B$1,A48,1),0),"",DAY(D65+1))</f>
        <v/>
      </c>
      <c r="F65" s="44" t="str">
        <f>IF(DATE($B$1,A48,F59+14)&gt;EOMONTH(DATE($B$1,A48,1),0),"",DAY(E65+1))</f>
        <v/>
      </c>
      <c r="G65" s="44" t="str">
        <f>IF(DATE($B$1,A48,G59+14)&gt;EOMONTH(DATE($B$1,A48,1),0),"",DAY(F65+1))</f>
        <v/>
      </c>
      <c r="H65" s="220">
        <f t="shared" ref="H65" si="122">A67+B67+C67+D67+E67+F67+G67</f>
        <v>0</v>
      </c>
      <c r="I65" s="49" t="str">
        <f>IF(DATE($B$1,I48,I59+14)&gt;EOMONTH(DATE($B$1,I48,1),0),"",DAY(O62+1))</f>
        <v/>
      </c>
      <c r="J65" s="45" t="str">
        <f>IF(DATE($B$1,I48,J59+14)&gt;EOMONTH(DATE($B$1,I48,1),0),"",DAY(I65+1))</f>
        <v/>
      </c>
      <c r="K65" s="44" t="str">
        <f>IF(DATE($B$1,I48,K59+14)&gt;EOMONTH(DATE($B$1,I48,1),0),"",DAY(J65+1))</f>
        <v/>
      </c>
      <c r="L65" s="44" t="str">
        <f>IF(DATE($B$1,I48,L59+14)&gt;EOMONTH(DATE($B$1,I48,1),0),"",DAY(K65+1))</f>
        <v/>
      </c>
      <c r="M65" s="45" t="str">
        <f>IF(DATE($B$1,I48,M59+14)&gt;EOMONTH(DATE($B$1,I48,1),0),"",DAY(L65+1))</f>
        <v/>
      </c>
      <c r="N65" s="44" t="str">
        <f>IF(DATE($B$1,I48,N59+14)&gt;EOMONTH(DATE($B$1,I48,1),0),"",DAY(M65+1))</f>
        <v/>
      </c>
      <c r="O65" s="44" t="str">
        <f>IF(DATE($B$1,I48,O59+14)&gt;EOMONTH(DATE($B$1,I48,1),0),"",DAY(N65+1))</f>
        <v/>
      </c>
      <c r="P65" s="220">
        <f t="shared" ref="P65" si="123">I67+J67+K67+L67+M67+N67+O67</f>
        <v>0</v>
      </c>
      <c r="Q65" s="48" t="str">
        <f>IF(DATE($B$1,Q48,Q59+14)&gt;EOMONTH(DATE($B$1,Q48,1),0),"",DAY(W62+1))</f>
        <v/>
      </c>
      <c r="R65" s="44" t="str">
        <f>IF(DATE($B$1,Q48,R59+14)&gt;EOMONTH(DATE($B$1,Q48,1),0),"",DAY(Q65+1))</f>
        <v/>
      </c>
      <c r="S65" s="45" t="str">
        <f>IF(DATE($B$1,Q48,S59+14)&gt;EOMONTH(DATE($B$1,Q48,1),0),"",DAY(R65+1))</f>
        <v/>
      </c>
      <c r="T65" s="44" t="str">
        <f>IF(DATE($B$1,Q48,T59+14)&gt;EOMONTH(DATE($B$1,Q48,1),0),"",DAY(S65+1))</f>
        <v/>
      </c>
      <c r="U65" s="45" t="str">
        <f>IF(DATE($B$1,Q48,U59+14)&gt;EOMONTH(DATE($B$1,Q48,1),0),"",DAY(T65+1))</f>
        <v/>
      </c>
      <c r="V65" s="44" t="str">
        <f>IF(DATE($B$1,Q48,V59+14)&gt;EOMONTH(DATE($B$1,Q48,1),0),"",DAY(U65+1))</f>
        <v/>
      </c>
      <c r="W65" s="44" t="str">
        <f>IF(DATE($B$1,Q48,W59+14)&gt;EOMONTH(DATE($B$1,Q48,1),0),"",DAY(V65+1))</f>
        <v/>
      </c>
      <c r="X65" s="220">
        <f t="shared" ref="X65" si="124">Q67+R67+S67+T67+U67+V67+W67</f>
        <v>0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201"/>
      <c r="AN65" s="201"/>
      <c r="AO65" s="202"/>
      <c r="AP65" s="202"/>
      <c r="AQ65" s="202"/>
    </row>
    <row r="66" spans="1:43" ht="11.25" customHeight="1">
      <c r="A66" s="77"/>
      <c r="B66" s="77"/>
      <c r="C66" s="77"/>
      <c r="D66" s="77"/>
      <c r="E66" s="77"/>
      <c r="F66" s="77"/>
      <c r="G66" s="77"/>
      <c r="H66" s="209"/>
      <c r="I66" s="77"/>
      <c r="J66" s="77"/>
      <c r="K66" s="77"/>
      <c r="L66" s="77"/>
      <c r="M66" s="77"/>
      <c r="N66" s="77"/>
      <c r="O66" s="77"/>
      <c r="P66" s="209"/>
      <c r="Q66" s="77"/>
      <c r="R66" s="77"/>
      <c r="S66" s="77"/>
      <c r="T66" s="77"/>
      <c r="U66" s="77"/>
      <c r="V66" s="77"/>
      <c r="W66" s="77"/>
      <c r="X66" s="209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43" ht="11.25" customHeight="1" thickBot="1">
      <c r="A67" s="21">
        <f>IF(A66="出",$G$3,0)</f>
        <v>0</v>
      </c>
      <c r="B67" s="21">
        <f t="shared" ref="B67:G67" si="125">IF(B66="出",$G$3,0)</f>
        <v>0</v>
      </c>
      <c r="C67" s="21">
        <f t="shared" si="125"/>
        <v>0</v>
      </c>
      <c r="D67" s="21">
        <f t="shared" si="125"/>
        <v>0</v>
      </c>
      <c r="E67" s="21">
        <f t="shared" si="125"/>
        <v>0</v>
      </c>
      <c r="F67" s="21">
        <f t="shared" si="125"/>
        <v>0</v>
      </c>
      <c r="G67" s="21">
        <f t="shared" si="125"/>
        <v>0</v>
      </c>
      <c r="H67" s="210"/>
      <c r="I67" s="21">
        <f>IF(I66="出",$G$3,0)</f>
        <v>0</v>
      </c>
      <c r="J67" s="21">
        <f t="shared" ref="J67:O67" si="126">IF(J66="出",$G$3,0)</f>
        <v>0</v>
      </c>
      <c r="K67" s="21">
        <f t="shared" si="126"/>
        <v>0</v>
      </c>
      <c r="L67" s="21">
        <f t="shared" si="126"/>
        <v>0</v>
      </c>
      <c r="M67" s="21">
        <f t="shared" si="126"/>
        <v>0</v>
      </c>
      <c r="N67" s="21">
        <f t="shared" si="126"/>
        <v>0</v>
      </c>
      <c r="O67" s="21">
        <f t="shared" si="126"/>
        <v>0</v>
      </c>
      <c r="P67" s="210"/>
      <c r="Q67" s="21">
        <f>IF(Q66="出",$G$3,0)</f>
        <v>0</v>
      </c>
      <c r="R67" s="21">
        <f t="shared" ref="R67:W67" si="127">IF(R66="出",$G$3,0)</f>
        <v>0</v>
      </c>
      <c r="S67" s="21">
        <f t="shared" si="127"/>
        <v>0</v>
      </c>
      <c r="T67" s="21">
        <f t="shared" si="127"/>
        <v>0</v>
      </c>
      <c r="U67" s="21">
        <f t="shared" si="127"/>
        <v>0</v>
      </c>
      <c r="V67" s="21">
        <f t="shared" si="127"/>
        <v>0</v>
      </c>
      <c r="W67" s="21">
        <f t="shared" si="127"/>
        <v>0</v>
      </c>
      <c r="X67" s="21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152"/>
      <c r="AN67" s="152"/>
      <c r="AO67" s="153"/>
      <c r="AP67" s="153"/>
      <c r="AQ67" s="153"/>
    </row>
    <row r="68" spans="1:43" ht="13.5" customHeight="1">
      <c r="A68" s="147" t="s">
        <v>42</v>
      </c>
      <c r="B68" s="148"/>
      <c r="C68" s="148"/>
      <c r="D68" s="148"/>
      <c r="E68" s="148"/>
      <c r="F68" s="148"/>
      <c r="G68" s="155"/>
      <c r="H68" s="71">
        <f>H50+H53+H56+H59+H62+H65</f>
        <v>0</v>
      </c>
      <c r="I68" s="147" t="s">
        <v>42</v>
      </c>
      <c r="J68" s="148"/>
      <c r="K68" s="148"/>
      <c r="L68" s="148"/>
      <c r="M68" s="148"/>
      <c r="N68" s="148"/>
      <c r="O68" s="155"/>
      <c r="P68" s="71">
        <f>P50+P53+P56+P59+P62+P65</f>
        <v>0</v>
      </c>
      <c r="Q68" s="147" t="s">
        <v>42</v>
      </c>
      <c r="R68" s="148"/>
      <c r="S68" s="148"/>
      <c r="T68" s="148"/>
      <c r="U68" s="148"/>
      <c r="V68" s="148"/>
      <c r="W68" s="155"/>
      <c r="X68" s="82">
        <f>X50+X53+X56+X59+X62+X65</f>
        <v>0</v>
      </c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152"/>
      <c r="AN68" s="152"/>
      <c r="AO68" s="153"/>
      <c r="AP68" s="153"/>
      <c r="AQ68" s="153"/>
    </row>
    <row r="69" spans="1:43" ht="21" customHeight="1">
      <c r="A69" s="149"/>
      <c r="B69" s="150"/>
      <c r="C69" s="150"/>
      <c r="D69" s="150"/>
      <c r="E69" s="150"/>
      <c r="F69" s="150"/>
      <c r="G69" s="151"/>
      <c r="H69" s="75" t="str">
        <f>IF(H68-AC27&lt;=0,"OK","超過")</f>
        <v>OK</v>
      </c>
      <c r="I69" s="149"/>
      <c r="J69" s="150"/>
      <c r="K69" s="150"/>
      <c r="L69" s="150"/>
      <c r="M69" s="150"/>
      <c r="N69" s="150"/>
      <c r="O69" s="151"/>
      <c r="P69" s="75" t="str">
        <f>IF(P68-AC28&lt;=0,"OK","超過")</f>
        <v>OK</v>
      </c>
      <c r="Q69" s="149"/>
      <c r="R69" s="150"/>
      <c r="S69" s="150"/>
      <c r="T69" s="150"/>
      <c r="U69" s="150"/>
      <c r="V69" s="150"/>
      <c r="W69" s="151"/>
      <c r="X69" s="75" t="str">
        <f>IF(X68-AC29&lt;=0,"OK","超過")</f>
        <v>OK</v>
      </c>
      <c r="Z69" s="91"/>
      <c r="AA69" s="91"/>
      <c r="AB69" s="28"/>
      <c r="AC69" s="28"/>
      <c r="AD69" s="28"/>
      <c r="AE69" s="95"/>
      <c r="AF69" s="95"/>
      <c r="AG69" s="95"/>
      <c r="AH69" s="154"/>
      <c r="AI69" s="154"/>
      <c r="AJ69" s="154"/>
      <c r="AK69" s="154"/>
      <c r="AL69" s="90"/>
      <c r="AM69" s="152"/>
      <c r="AN69" s="152"/>
      <c r="AO69" s="153"/>
      <c r="AP69" s="153"/>
      <c r="AQ69" s="153"/>
    </row>
    <row r="70" spans="1:43" ht="13.5" customHeight="1">
      <c r="A70" s="42">
        <v>10</v>
      </c>
      <c r="B70" s="162" t="s">
        <v>79</v>
      </c>
      <c r="C70" s="162"/>
      <c r="D70" s="162" t="s">
        <v>92</v>
      </c>
      <c r="E70" s="162"/>
      <c r="F70" s="162"/>
      <c r="G70" s="163"/>
      <c r="H70" s="196" t="s">
        <v>81</v>
      </c>
      <c r="I70" s="42">
        <v>11</v>
      </c>
      <c r="J70" s="162" t="s">
        <v>79</v>
      </c>
      <c r="K70" s="162"/>
      <c r="L70" s="162" t="s">
        <v>93</v>
      </c>
      <c r="M70" s="162"/>
      <c r="N70" s="162"/>
      <c r="O70" s="163"/>
      <c r="P70" s="221" t="s">
        <v>81</v>
      </c>
      <c r="Q70" s="42">
        <v>12</v>
      </c>
      <c r="R70" s="162" t="s">
        <v>79</v>
      </c>
      <c r="S70" s="162"/>
      <c r="T70" s="162" t="s">
        <v>94</v>
      </c>
      <c r="U70" s="162"/>
      <c r="V70" s="162"/>
      <c r="W70" s="163"/>
      <c r="X70" s="221" t="s">
        <v>81</v>
      </c>
      <c r="AH70" s="6"/>
      <c r="AI70" s="6"/>
      <c r="AJ70" s="6"/>
      <c r="AK70" s="6"/>
      <c r="AL70" s="14"/>
    </row>
    <row r="71" spans="1:43">
      <c r="A71" s="7" t="s">
        <v>83</v>
      </c>
      <c r="B71" s="8" t="s">
        <v>84</v>
      </c>
      <c r="C71" s="8" t="s">
        <v>85</v>
      </c>
      <c r="D71" s="9" t="s">
        <v>3</v>
      </c>
      <c r="E71" s="8" t="s">
        <v>4</v>
      </c>
      <c r="F71" s="10" t="s">
        <v>5</v>
      </c>
      <c r="G71" s="9" t="s">
        <v>6</v>
      </c>
      <c r="H71" s="197"/>
      <c r="I71" s="11" t="s">
        <v>83</v>
      </c>
      <c r="J71" s="12" t="s">
        <v>84</v>
      </c>
      <c r="K71" s="12" t="s">
        <v>85</v>
      </c>
      <c r="L71" s="12" t="s">
        <v>3</v>
      </c>
      <c r="M71" s="12" t="s">
        <v>4</v>
      </c>
      <c r="N71" s="12" t="s">
        <v>5</v>
      </c>
      <c r="O71" s="10" t="s">
        <v>6</v>
      </c>
      <c r="P71" s="197"/>
      <c r="Q71" s="11" t="s">
        <v>83</v>
      </c>
      <c r="R71" s="12" t="s">
        <v>84</v>
      </c>
      <c r="S71" s="12" t="s">
        <v>85</v>
      </c>
      <c r="T71" s="12" t="s">
        <v>3</v>
      </c>
      <c r="U71" s="12" t="s">
        <v>4</v>
      </c>
      <c r="V71" s="12" t="s">
        <v>5</v>
      </c>
      <c r="W71" s="13" t="s">
        <v>6</v>
      </c>
      <c r="X71" s="197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19"/>
    </row>
    <row r="72" spans="1:43" s="46" customFormat="1" ht="17.25" customHeight="1">
      <c r="A72" s="49" t="str">
        <f>IF(WEEKDAY(DATE($B$1,A70,1))=1,DAY(DATE($B$1,A70,1)),"")</f>
        <v/>
      </c>
      <c r="B72" s="44" t="str">
        <f>IF(WEEKDAY(DATE($B$1,A70,1))=2,DAY(DATE($B$1,A70,1)),IF(A72="","",DAY(A72+1)))</f>
        <v/>
      </c>
      <c r="C72" s="44">
        <f>IF(WEEKDAY(DATE($B$1,A70,1))=3,DAY(DATE($B$1,A70,1)),IF(B72="","",DAY(B72+1)))</f>
        <v>1</v>
      </c>
      <c r="D72" s="44">
        <f>IF(WEEKDAY(DATE($B$1,A70,1))=4,DAY(DATE($B$1,A70,1)),IF(C72="","",DAY(C72+1)))</f>
        <v>2</v>
      </c>
      <c r="E72" s="44">
        <f>IF(WEEKDAY(DATE($B$1,A70,1))=5,DAY(DATE($B$1,A70,1)),IF(D72="","",DAY(D72+1)))</f>
        <v>3</v>
      </c>
      <c r="F72" s="44">
        <f>IF(WEEKDAY(DATE($B$1,A70,1))=6,DAY(DATE($B$1,A70,1)),IF(E72="","",DAY(E72+1)))</f>
        <v>4</v>
      </c>
      <c r="G72" s="44">
        <f>IF(WEEKDAY(DATE($B$1,A70,1))=7,DAY(DATE($B$1,A70,1)),IF(F72="","",DAY(F72+1)))</f>
        <v>5</v>
      </c>
      <c r="H72" s="220">
        <f>A74+B74+C74+D74+E74+F74+G74</f>
        <v>0</v>
      </c>
      <c r="I72" s="48" t="str">
        <f>IF(WEEKDAY(DATE($B$1,I70,1))=1,DAY(DATE($B$1,I70,1)),"")</f>
        <v/>
      </c>
      <c r="J72" s="44" t="str">
        <f>IF(WEEKDAY(DATE($B$1,I70,1))=2,DAY(DATE($B$1,I70,1)),IF(I72="","",DAY(I72+1)))</f>
        <v/>
      </c>
      <c r="K72" s="44" t="str">
        <f>IF(WEEKDAY(DATE($B$1,I70,1))=3,DAY(DATE($B$1,I70,1)),IF(J72="","",DAY(J72+1)))</f>
        <v/>
      </c>
      <c r="L72" s="44" t="str">
        <f>IF(WEEKDAY(DATE($B$1,I70,1))=4,DAY(DATE($B$1,I70,1)),IF(K72="","",DAY(K72+1)))</f>
        <v/>
      </c>
      <c r="M72" s="48" t="str">
        <f>IF(WEEKDAY(DATE($B$1,I70,1))=5,DAY(DATE($B$1,I70,1)),IF(L72="","",DAY(L72+1)))</f>
        <v/>
      </c>
      <c r="N72" s="44">
        <f>IF(WEEKDAY(DATE($B$1,I70,1))=6,DAY(DATE($B$1,I70,1)),IF(M72="","",DAY(M72+1)))</f>
        <v>1</v>
      </c>
      <c r="O72" s="44">
        <f>IF(WEEKDAY(DATE($B$1,I70,1))=7,DAY(DATE($B$1,I70,1)),IF(N72="","",DAY(N72+1)))</f>
        <v>2</v>
      </c>
      <c r="P72" s="220">
        <f>I74+J74+K74+L74+M74+N74+O74</f>
        <v>0</v>
      </c>
      <c r="Q72" s="48">
        <f>IF(WEEKDAY(DATE($B$1,Q70,1))=1,DAY(DATE($B$1,Q70,1)),"")</f>
        <v>1</v>
      </c>
      <c r="R72" s="44">
        <f>IF(WEEKDAY(DATE($B$1,Q70,1))=2,DAY(DATE($B$1,Q70,1)),IF(Q72="","",DAY(Q72+1)))</f>
        <v>2</v>
      </c>
      <c r="S72" s="44">
        <f>IF(WEEKDAY(DATE($B$1,Q70,1))=3,DAY(DATE($B$1,Q70,1)),IF(R72="","",DAY(R72+1)))</f>
        <v>3</v>
      </c>
      <c r="T72" s="44">
        <f>IF(WEEKDAY(DATE($B$1,Q70,1))=4,DAY(DATE($B$1,Q70,1)),IF(S72="","",DAY(S72+1)))</f>
        <v>4</v>
      </c>
      <c r="U72" s="44">
        <f>IF(WEEKDAY(DATE($B$1,Q70,1))=5,DAY(DATE($B$1,Q70,1)),IF(T72="","",DAY(T72+1)))</f>
        <v>5</v>
      </c>
      <c r="V72" s="44">
        <f>IF(WEEKDAY(DATE($B$1,Q70,1))=6,DAY(DATE($B$1,Q70,1)),IF(U72="","",DAY(U72+1)))</f>
        <v>6</v>
      </c>
      <c r="W72" s="44">
        <f>IF(WEEKDAY(DATE($B$1,Q70,1))=7,DAY(DATE($B$1,Q70,1)),IF(V72="","",DAY(V72+1)))</f>
        <v>7</v>
      </c>
      <c r="X72" s="220">
        <f>Q74+R74+S74+T74+U74+V74+W74</f>
        <v>0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47"/>
    </row>
    <row r="73" spans="1:43" ht="11.25" customHeight="1">
      <c r="A73" s="77"/>
      <c r="B73" s="77"/>
      <c r="C73" s="77"/>
      <c r="D73" s="77"/>
      <c r="E73" s="77"/>
      <c r="F73" s="77"/>
      <c r="G73" s="77"/>
      <c r="H73" s="209"/>
      <c r="I73" s="77"/>
      <c r="J73" s="77"/>
      <c r="K73" s="77"/>
      <c r="L73" s="77"/>
      <c r="M73" s="77"/>
      <c r="N73" s="77"/>
      <c r="O73" s="77"/>
      <c r="P73" s="209"/>
      <c r="Q73" s="77"/>
      <c r="R73" s="77"/>
      <c r="S73" s="77"/>
      <c r="T73" s="77"/>
      <c r="U73" s="77"/>
      <c r="V73" s="77"/>
      <c r="W73" s="77"/>
      <c r="X73" s="209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</row>
    <row r="74" spans="1:43" ht="11.25" customHeight="1">
      <c r="A74" s="21">
        <f>IF(A73="出",$G$3,0)</f>
        <v>0</v>
      </c>
      <c r="B74" s="21">
        <f t="shared" ref="B74:G74" si="128">IF(B73="出",$G$3,0)</f>
        <v>0</v>
      </c>
      <c r="C74" s="21">
        <f t="shared" si="128"/>
        <v>0</v>
      </c>
      <c r="D74" s="21">
        <f t="shared" si="128"/>
        <v>0</v>
      </c>
      <c r="E74" s="21">
        <f t="shared" si="128"/>
        <v>0</v>
      </c>
      <c r="F74" s="21">
        <f t="shared" si="128"/>
        <v>0</v>
      </c>
      <c r="G74" s="21">
        <f t="shared" si="128"/>
        <v>0</v>
      </c>
      <c r="H74" s="212"/>
      <c r="I74" s="21">
        <f>IF(I73="出",$G$3,0)</f>
        <v>0</v>
      </c>
      <c r="J74" s="21">
        <f t="shared" ref="J74:O74" si="129">IF(J73="出",$G$3,0)</f>
        <v>0</v>
      </c>
      <c r="K74" s="21">
        <f t="shared" si="129"/>
        <v>0</v>
      </c>
      <c r="L74" s="21">
        <f t="shared" si="129"/>
        <v>0</v>
      </c>
      <c r="M74" s="21">
        <f t="shared" si="129"/>
        <v>0</v>
      </c>
      <c r="N74" s="21">
        <f t="shared" si="129"/>
        <v>0</v>
      </c>
      <c r="O74" s="21">
        <f t="shared" si="129"/>
        <v>0</v>
      </c>
      <c r="P74" s="212"/>
      <c r="Q74" s="21">
        <f>IF(Q73="出",$G$3,0)</f>
        <v>0</v>
      </c>
      <c r="R74" s="21">
        <f t="shared" ref="R74:W74" si="130">IF(R73="出",$G$3,0)</f>
        <v>0</v>
      </c>
      <c r="S74" s="21">
        <f t="shared" si="130"/>
        <v>0</v>
      </c>
      <c r="T74" s="21">
        <f t="shared" si="130"/>
        <v>0</v>
      </c>
      <c r="U74" s="21">
        <f t="shared" si="130"/>
        <v>0</v>
      </c>
      <c r="V74" s="21">
        <f t="shared" si="130"/>
        <v>0</v>
      </c>
      <c r="W74" s="21">
        <f t="shared" si="130"/>
        <v>0</v>
      </c>
      <c r="X74" s="212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</row>
    <row r="75" spans="1:43" s="46" customFormat="1" ht="17.25" customHeight="1">
      <c r="A75" s="48">
        <f>DAY(G72+1)</f>
        <v>6</v>
      </c>
      <c r="B75" s="45">
        <f>DAY(A75+1)</f>
        <v>7</v>
      </c>
      <c r="C75" s="45">
        <f>DAY(B75+1)</f>
        <v>8</v>
      </c>
      <c r="D75" s="45">
        <f t="shared" ref="D75:F75" si="131">DAY(C75+1)</f>
        <v>9</v>
      </c>
      <c r="E75" s="45">
        <f t="shared" si="131"/>
        <v>10</v>
      </c>
      <c r="F75" s="45">
        <f t="shared" si="131"/>
        <v>11</v>
      </c>
      <c r="G75" s="45">
        <f>DAY(F75+1)</f>
        <v>12</v>
      </c>
      <c r="H75" s="220">
        <f t="shared" ref="H75" si="132">A77+B77+C77+D77+E77+F77+G77</f>
        <v>0</v>
      </c>
      <c r="I75" s="48">
        <f>DAY(O72+1)</f>
        <v>3</v>
      </c>
      <c r="J75" s="48">
        <f>DAY(I75+1)</f>
        <v>4</v>
      </c>
      <c r="K75" s="44">
        <f>DAY(J75+1)</f>
        <v>5</v>
      </c>
      <c r="L75" s="44">
        <f t="shared" ref="L75:N75" si="133">DAY(K75+1)</f>
        <v>6</v>
      </c>
      <c r="M75" s="44">
        <f t="shared" si="133"/>
        <v>7</v>
      </c>
      <c r="N75" s="44">
        <f t="shared" si="133"/>
        <v>8</v>
      </c>
      <c r="O75" s="44">
        <f>DAY(N75+1)</f>
        <v>9</v>
      </c>
      <c r="P75" s="220">
        <f t="shared" ref="P75" si="134">I77+J77+K77+L77+M77+N77+O77</f>
        <v>0</v>
      </c>
      <c r="Q75" s="48">
        <f>DAY(W72+1)</f>
        <v>8</v>
      </c>
      <c r="R75" s="44">
        <f>DAY(Q75+1)</f>
        <v>9</v>
      </c>
      <c r="S75" s="44">
        <f>DAY(R75+1)</f>
        <v>10</v>
      </c>
      <c r="T75" s="44">
        <f t="shared" ref="T75:V75" si="135">DAY(S75+1)</f>
        <v>11</v>
      </c>
      <c r="U75" s="44">
        <f t="shared" si="135"/>
        <v>12</v>
      </c>
      <c r="V75" s="44">
        <f t="shared" si="135"/>
        <v>13</v>
      </c>
      <c r="W75" s="44">
        <f>DAY(V75+1)</f>
        <v>14</v>
      </c>
      <c r="X75" s="220">
        <f t="shared" ref="X75" si="136">Q77+R77+S77+T77+U77+V77+W77</f>
        <v>0</v>
      </c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</row>
    <row r="76" spans="1:43" ht="11.25" customHeight="1">
      <c r="A76" s="77"/>
      <c r="B76" s="77"/>
      <c r="C76" s="77"/>
      <c r="D76" s="77"/>
      <c r="E76" s="77"/>
      <c r="F76" s="77"/>
      <c r="G76" s="77"/>
      <c r="H76" s="209"/>
      <c r="I76" s="77"/>
      <c r="J76" s="77"/>
      <c r="K76" s="77"/>
      <c r="L76" s="77"/>
      <c r="M76" s="77"/>
      <c r="N76" s="77"/>
      <c r="O76" s="77"/>
      <c r="P76" s="209"/>
      <c r="Q76" s="77"/>
      <c r="R76" s="77"/>
      <c r="S76" s="77"/>
      <c r="T76" s="77"/>
      <c r="U76" s="77"/>
      <c r="V76" s="77"/>
      <c r="W76" s="77"/>
      <c r="X76" s="209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</row>
    <row r="77" spans="1:43" ht="11.25" customHeight="1">
      <c r="A77" s="21">
        <f>IF(A76="出",$G$3,0)</f>
        <v>0</v>
      </c>
      <c r="B77" s="21">
        <f t="shared" ref="B77:G77" si="137">IF(B76="出",$G$3,0)</f>
        <v>0</v>
      </c>
      <c r="C77" s="21">
        <f t="shared" si="137"/>
        <v>0</v>
      </c>
      <c r="D77" s="21">
        <f t="shared" si="137"/>
        <v>0</v>
      </c>
      <c r="E77" s="21">
        <f t="shared" si="137"/>
        <v>0</v>
      </c>
      <c r="F77" s="21">
        <f t="shared" si="137"/>
        <v>0</v>
      </c>
      <c r="G77" s="21">
        <f t="shared" si="137"/>
        <v>0</v>
      </c>
      <c r="H77" s="212"/>
      <c r="I77" s="21">
        <f>IF(I76="出",$G$3,0)</f>
        <v>0</v>
      </c>
      <c r="J77" s="21">
        <f t="shared" ref="J77:O77" si="138">IF(J76="出",$G$3,0)</f>
        <v>0</v>
      </c>
      <c r="K77" s="21">
        <f t="shared" si="138"/>
        <v>0</v>
      </c>
      <c r="L77" s="21">
        <f t="shared" si="138"/>
        <v>0</v>
      </c>
      <c r="M77" s="21">
        <f t="shared" si="138"/>
        <v>0</v>
      </c>
      <c r="N77" s="21">
        <f t="shared" si="138"/>
        <v>0</v>
      </c>
      <c r="O77" s="21">
        <f t="shared" si="138"/>
        <v>0</v>
      </c>
      <c r="P77" s="212"/>
      <c r="Q77" s="21">
        <f>IF(Q76="出",$G$3,0)</f>
        <v>0</v>
      </c>
      <c r="R77" s="21">
        <f t="shared" ref="R77:W77" si="139">IF(R76="出",$G$3,0)</f>
        <v>0</v>
      </c>
      <c r="S77" s="21">
        <f t="shared" si="139"/>
        <v>0</v>
      </c>
      <c r="T77" s="21">
        <f t="shared" si="139"/>
        <v>0</v>
      </c>
      <c r="U77" s="21">
        <f t="shared" si="139"/>
        <v>0</v>
      </c>
      <c r="V77" s="21">
        <f t="shared" si="139"/>
        <v>0</v>
      </c>
      <c r="W77" s="21">
        <f t="shared" si="139"/>
        <v>0</v>
      </c>
      <c r="X77" s="212"/>
      <c r="Z77" s="27"/>
      <c r="AA77" s="27"/>
      <c r="AB77" s="28"/>
      <c r="AC77" s="28"/>
      <c r="AD77" s="28"/>
      <c r="AE77" s="25"/>
      <c r="AF77" s="25"/>
      <c r="AG77" s="25"/>
      <c r="AH77" s="29"/>
      <c r="AI77" s="18"/>
      <c r="AJ77" s="29"/>
      <c r="AK77" s="30"/>
      <c r="AL77" s="30"/>
    </row>
    <row r="78" spans="1:43" s="46" customFormat="1" ht="17.25" customHeight="1">
      <c r="A78" s="48">
        <f>DAY(G75+1)</f>
        <v>13</v>
      </c>
      <c r="B78" s="49">
        <f>DAY(A78+1)</f>
        <v>14</v>
      </c>
      <c r="C78" s="44">
        <f>DAY(B78+1)</f>
        <v>15</v>
      </c>
      <c r="D78" s="44">
        <f t="shared" ref="D78:F78" si="140">DAY(C78+1)</f>
        <v>16</v>
      </c>
      <c r="E78" s="44">
        <f t="shared" si="140"/>
        <v>17</v>
      </c>
      <c r="F78" s="44">
        <f t="shared" si="140"/>
        <v>18</v>
      </c>
      <c r="G78" s="44">
        <f>DAY(F78+1)</f>
        <v>19</v>
      </c>
      <c r="H78" s="220">
        <f t="shared" ref="H78" si="141">A80+B80+C80+D80+E80+F80+G80</f>
        <v>0</v>
      </c>
      <c r="I78" s="48">
        <f>DAY(O75+1)</f>
        <v>10</v>
      </c>
      <c r="J78" s="44">
        <f>DAY(I78+1)</f>
        <v>11</v>
      </c>
      <c r="K78" s="44">
        <f>DAY(J78+1)</f>
        <v>12</v>
      </c>
      <c r="L78" s="44">
        <f t="shared" ref="L78:N78" si="142">DAY(K78+1)</f>
        <v>13</v>
      </c>
      <c r="M78" s="44">
        <f t="shared" si="142"/>
        <v>14</v>
      </c>
      <c r="N78" s="44">
        <f t="shared" si="142"/>
        <v>15</v>
      </c>
      <c r="O78" s="44">
        <f>DAY(N78+1)</f>
        <v>16</v>
      </c>
      <c r="P78" s="220">
        <f t="shared" ref="P78" si="143">I80+J80+K80+L80+M80+N80+O80</f>
        <v>0</v>
      </c>
      <c r="Q78" s="48">
        <f>DAY(W75+1)</f>
        <v>15</v>
      </c>
      <c r="R78" s="44">
        <f>DAY(Q78+1)</f>
        <v>16</v>
      </c>
      <c r="S78" s="44">
        <f>DAY(R78+1)</f>
        <v>17</v>
      </c>
      <c r="T78" s="44">
        <f t="shared" ref="T78:V78" si="144">DAY(S78+1)</f>
        <v>18</v>
      </c>
      <c r="U78" s="44">
        <f t="shared" si="144"/>
        <v>19</v>
      </c>
      <c r="V78" s="44">
        <f t="shared" si="144"/>
        <v>20</v>
      </c>
      <c r="W78" s="44">
        <f>DAY(V78+1)</f>
        <v>21</v>
      </c>
      <c r="X78" s="220">
        <f t="shared" ref="X78" si="145">Q80+R80+S80+T80+U80+V80+W80</f>
        <v>0</v>
      </c>
      <c r="Z78" s="55"/>
      <c r="AA78" s="55"/>
      <c r="AB78" s="56"/>
      <c r="AC78" s="56"/>
      <c r="AD78" s="56"/>
      <c r="AE78" s="57"/>
      <c r="AF78" s="57"/>
      <c r="AG78" s="57"/>
      <c r="AH78" s="63"/>
      <c r="AJ78" s="63"/>
      <c r="AK78" s="64"/>
      <c r="AL78" s="64"/>
    </row>
    <row r="79" spans="1:43" ht="11.25" customHeight="1">
      <c r="A79" s="77"/>
      <c r="B79" s="77"/>
      <c r="C79" s="77"/>
      <c r="D79" s="77"/>
      <c r="E79" s="77"/>
      <c r="F79" s="77"/>
      <c r="G79" s="77"/>
      <c r="H79" s="209"/>
      <c r="I79" s="77"/>
      <c r="J79" s="77"/>
      <c r="K79" s="77"/>
      <c r="L79" s="77"/>
      <c r="M79" s="77"/>
      <c r="N79" s="77"/>
      <c r="O79" s="77"/>
      <c r="P79" s="209"/>
      <c r="Q79" s="77"/>
      <c r="R79" s="77"/>
      <c r="S79" s="77"/>
      <c r="T79" s="77"/>
      <c r="U79" s="77"/>
      <c r="V79" s="77"/>
      <c r="W79" s="77"/>
      <c r="X79" s="209"/>
      <c r="Z79" s="27"/>
      <c r="AA79" s="27"/>
      <c r="AB79" s="28"/>
      <c r="AC79" s="28"/>
      <c r="AD79" s="28"/>
      <c r="AE79" s="25"/>
      <c r="AF79" s="25"/>
      <c r="AG79" s="25"/>
      <c r="AH79" s="29"/>
      <c r="AI79" s="18"/>
      <c r="AJ79" s="29"/>
      <c r="AK79" s="30"/>
      <c r="AL79" s="30"/>
    </row>
    <row r="80" spans="1:43" ht="11.25" customHeight="1">
      <c r="A80" s="21">
        <f>IF(A79="出",$G$3,0)</f>
        <v>0</v>
      </c>
      <c r="B80" s="21">
        <f t="shared" ref="B80:G80" si="146">IF(B79="出",$G$3,0)</f>
        <v>0</v>
      </c>
      <c r="C80" s="21">
        <f t="shared" si="146"/>
        <v>0</v>
      </c>
      <c r="D80" s="21">
        <f t="shared" si="146"/>
        <v>0</v>
      </c>
      <c r="E80" s="21">
        <f t="shared" si="146"/>
        <v>0</v>
      </c>
      <c r="F80" s="21">
        <f t="shared" si="146"/>
        <v>0</v>
      </c>
      <c r="G80" s="21">
        <f t="shared" si="146"/>
        <v>0</v>
      </c>
      <c r="H80" s="212"/>
      <c r="I80" s="21">
        <f>IF(I79="出",$G$3,0)</f>
        <v>0</v>
      </c>
      <c r="J80" s="21">
        <f t="shared" ref="J80:O80" si="147">IF(J79="出",$G$3,0)</f>
        <v>0</v>
      </c>
      <c r="K80" s="21">
        <f t="shared" si="147"/>
        <v>0</v>
      </c>
      <c r="L80" s="21">
        <f t="shared" si="147"/>
        <v>0</v>
      </c>
      <c r="M80" s="21">
        <f t="shared" si="147"/>
        <v>0</v>
      </c>
      <c r="N80" s="21">
        <f t="shared" si="147"/>
        <v>0</v>
      </c>
      <c r="O80" s="21">
        <f t="shared" si="147"/>
        <v>0</v>
      </c>
      <c r="P80" s="212"/>
      <c r="Q80" s="21">
        <f>IF(Q79="出",$G$3,0)</f>
        <v>0</v>
      </c>
      <c r="R80" s="21">
        <f t="shared" ref="R80:W80" si="148">IF(R79="出",$G$3,0)</f>
        <v>0</v>
      </c>
      <c r="S80" s="21">
        <f t="shared" si="148"/>
        <v>0</v>
      </c>
      <c r="T80" s="21">
        <f t="shared" si="148"/>
        <v>0</v>
      </c>
      <c r="U80" s="21">
        <f t="shared" si="148"/>
        <v>0</v>
      </c>
      <c r="V80" s="21">
        <f t="shared" si="148"/>
        <v>0</v>
      </c>
      <c r="W80" s="21">
        <f t="shared" si="148"/>
        <v>0</v>
      </c>
      <c r="X80" s="212"/>
      <c r="Z80" s="27"/>
      <c r="AA80" s="27"/>
      <c r="AB80" s="28"/>
      <c r="AC80" s="28"/>
      <c r="AD80" s="28"/>
      <c r="AE80" s="25"/>
      <c r="AF80" s="25"/>
      <c r="AG80" s="25"/>
      <c r="AH80" s="29"/>
      <c r="AI80" s="18"/>
      <c r="AJ80" s="29"/>
      <c r="AK80" s="30"/>
      <c r="AL80" s="30"/>
    </row>
    <row r="81" spans="1:43" s="46" customFormat="1" ht="17.25" customHeight="1">
      <c r="A81" s="48">
        <f>DAY(G78+1)</f>
        <v>20</v>
      </c>
      <c r="B81" s="45">
        <f>DAY(A81+1)</f>
        <v>21</v>
      </c>
      <c r="C81" s="45">
        <f>DAY(B81+1)</f>
        <v>22</v>
      </c>
      <c r="D81" s="45">
        <f t="shared" ref="D81:F81" si="149">DAY(C81+1)</f>
        <v>23</v>
      </c>
      <c r="E81" s="45">
        <f t="shared" si="149"/>
        <v>24</v>
      </c>
      <c r="F81" s="45">
        <f t="shared" si="149"/>
        <v>25</v>
      </c>
      <c r="G81" s="45">
        <f>DAY(F81+1)</f>
        <v>26</v>
      </c>
      <c r="H81" s="220">
        <f t="shared" ref="H81" si="150">A83+B83+C83+D83+E83+F83+G83</f>
        <v>0</v>
      </c>
      <c r="I81" s="48">
        <f>DAY(O78+1)</f>
        <v>17</v>
      </c>
      <c r="J81" s="44">
        <f>DAY(I81+1)</f>
        <v>18</v>
      </c>
      <c r="K81" s="44">
        <f>DAY(J81+1)</f>
        <v>19</v>
      </c>
      <c r="L81" s="44">
        <f t="shared" ref="L81:N81" si="151">DAY(K81+1)</f>
        <v>20</v>
      </c>
      <c r="M81" s="44">
        <f t="shared" si="151"/>
        <v>21</v>
      </c>
      <c r="N81" s="44">
        <f t="shared" si="151"/>
        <v>22</v>
      </c>
      <c r="O81" s="48">
        <f>DAY(N81+1)</f>
        <v>23</v>
      </c>
      <c r="P81" s="220">
        <f t="shared" ref="P81" si="152">I83+J83+K83+L83+M83+N83+O83</f>
        <v>0</v>
      </c>
      <c r="Q81" s="48">
        <f>DAY(W78+1)</f>
        <v>22</v>
      </c>
      <c r="R81" s="44">
        <f>DAY(Q81+1)</f>
        <v>23</v>
      </c>
      <c r="S81" s="44">
        <f>DAY(R81+1)</f>
        <v>24</v>
      </c>
      <c r="T81" s="44">
        <f t="shared" ref="T81:V81" si="153">DAY(S81+1)</f>
        <v>25</v>
      </c>
      <c r="U81" s="44">
        <f t="shared" si="153"/>
        <v>26</v>
      </c>
      <c r="V81" s="44">
        <f t="shared" si="153"/>
        <v>27</v>
      </c>
      <c r="W81" s="118">
        <f>DAY(V81+1)</f>
        <v>28</v>
      </c>
      <c r="X81" s="220">
        <f t="shared" ref="X81" si="154">Q83+R83+S83+T83+U83+V83+W83</f>
        <v>0</v>
      </c>
      <c r="Z81" s="55"/>
      <c r="AA81" s="55"/>
      <c r="AB81" s="56"/>
      <c r="AC81" s="56"/>
      <c r="AD81" s="56"/>
      <c r="AE81" s="57"/>
      <c r="AF81" s="57"/>
      <c r="AG81" s="57"/>
      <c r="AH81" s="63"/>
      <c r="AJ81" s="63"/>
      <c r="AK81" s="64"/>
      <c r="AL81" s="64"/>
      <c r="AM81" s="51"/>
      <c r="AN81" s="52"/>
      <c r="AO81" s="52"/>
      <c r="AP81" s="52"/>
      <c r="AQ81" s="52"/>
    </row>
    <row r="82" spans="1:43" ht="11.25" customHeight="1">
      <c r="A82" s="77"/>
      <c r="B82" s="77"/>
      <c r="C82" s="77"/>
      <c r="D82" s="77"/>
      <c r="E82" s="77"/>
      <c r="F82" s="77"/>
      <c r="G82" s="77"/>
      <c r="H82" s="209"/>
      <c r="I82" s="77"/>
      <c r="J82" s="77"/>
      <c r="K82" s="77"/>
      <c r="L82" s="77"/>
      <c r="M82" s="77"/>
      <c r="N82" s="77"/>
      <c r="O82" s="77"/>
      <c r="P82" s="209"/>
      <c r="Q82" s="77"/>
      <c r="R82" s="77"/>
      <c r="S82" s="77"/>
      <c r="T82" s="77"/>
      <c r="U82" s="77"/>
      <c r="V82" s="77"/>
      <c r="W82" s="77"/>
      <c r="X82" s="209"/>
      <c r="Z82" s="27"/>
      <c r="AA82" s="27"/>
      <c r="AB82" s="28"/>
      <c r="AC82" s="28"/>
      <c r="AD82" s="28"/>
      <c r="AE82" s="25"/>
      <c r="AF82" s="25"/>
      <c r="AG82" s="25"/>
      <c r="AH82" s="29"/>
      <c r="AI82" s="18"/>
      <c r="AJ82" s="29"/>
      <c r="AK82" s="30"/>
      <c r="AL82" s="30"/>
    </row>
    <row r="83" spans="1:43" ht="11.25" customHeight="1">
      <c r="A83" s="21">
        <f>IF(A82="出",$G$3,0)</f>
        <v>0</v>
      </c>
      <c r="B83" s="21">
        <f t="shared" ref="B83:G83" si="155">IF(B82="出",$G$3,0)</f>
        <v>0</v>
      </c>
      <c r="C83" s="21">
        <f t="shared" si="155"/>
        <v>0</v>
      </c>
      <c r="D83" s="21">
        <f t="shared" si="155"/>
        <v>0</v>
      </c>
      <c r="E83" s="21">
        <f t="shared" si="155"/>
        <v>0</v>
      </c>
      <c r="F83" s="21">
        <f t="shared" si="155"/>
        <v>0</v>
      </c>
      <c r="G83" s="21">
        <f t="shared" si="155"/>
        <v>0</v>
      </c>
      <c r="H83" s="212"/>
      <c r="I83" s="21">
        <f>IF(I82="出",$G$3,0)</f>
        <v>0</v>
      </c>
      <c r="J83" s="21">
        <f t="shared" ref="J83:O83" si="156">IF(J82="出",$G$3,0)</f>
        <v>0</v>
      </c>
      <c r="K83" s="21">
        <f t="shared" si="156"/>
        <v>0</v>
      </c>
      <c r="L83" s="21">
        <f t="shared" si="156"/>
        <v>0</v>
      </c>
      <c r="M83" s="21">
        <f t="shared" si="156"/>
        <v>0</v>
      </c>
      <c r="N83" s="21">
        <f t="shared" si="156"/>
        <v>0</v>
      </c>
      <c r="O83" s="21">
        <f t="shared" si="156"/>
        <v>0</v>
      </c>
      <c r="P83" s="212"/>
      <c r="Q83" s="21">
        <f>IF(Q82="出",$G$3,0)</f>
        <v>0</v>
      </c>
      <c r="R83" s="21">
        <f t="shared" ref="R83:W83" si="157">IF(R82="出",$G$3,0)</f>
        <v>0</v>
      </c>
      <c r="S83" s="21">
        <f t="shared" si="157"/>
        <v>0</v>
      </c>
      <c r="T83" s="21">
        <f t="shared" si="157"/>
        <v>0</v>
      </c>
      <c r="U83" s="21">
        <f t="shared" si="157"/>
        <v>0</v>
      </c>
      <c r="V83" s="21">
        <f t="shared" si="157"/>
        <v>0</v>
      </c>
      <c r="W83" s="21">
        <f t="shared" si="157"/>
        <v>0</v>
      </c>
      <c r="X83" s="212"/>
      <c r="Z83" s="27"/>
      <c r="AA83" s="27"/>
      <c r="AB83" s="28"/>
      <c r="AC83" s="28"/>
      <c r="AD83" s="28"/>
      <c r="AE83" s="25"/>
      <c r="AF83" s="25"/>
      <c r="AG83" s="25"/>
      <c r="AH83" s="29"/>
      <c r="AI83" s="18"/>
      <c r="AJ83" s="29"/>
      <c r="AK83" s="30"/>
      <c r="AL83" s="30"/>
      <c r="AM83" s="203"/>
      <c r="AN83" s="203"/>
      <c r="AO83" s="204"/>
      <c r="AP83" s="204"/>
      <c r="AQ83" s="204"/>
    </row>
    <row r="84" spans="1:43" s="46" customFormat="1" ht="17.25" customHeight="1">
      <c r="A84" s="48">
        <f>IF(DATE($B$1,A70,A81+7)&gt;EOMONTH(DATE($B$1,A70,1),0),"",DAY(G81+1))</f>
        <v>27</v>
      </c>
      <c r="B84" s="45">
        <f>IF(DATE($B$1,A70,B81+7)&gt;EOMONTH(DATE($B$1,A70,1),0),"",DAY(A84+1))</f>
        <v>28</v>
      </c>
      <c r="C84" s="45">
        <f>IF(DATE($B$1,A70,C81+7)&gt;EOMONTH(DATE($B$1,A70,1),0),"",DAY(B84+1))</f>
        <v>29</v>
      </c>
      <c r="D84" s="45">
        <f>IF(DATE($B$1,A70,D81+7)&gt;EOMONTH(DATE($B$1,A70,1),0),"",DAY(C84+1))</f>
        <v>30</v>
      </c>
      <c r="E84" s="45">
        <f>IF(DATE($B$1,A70,E81+7)&gt;EOMONTH(DATE($B$1,A70,1),0),"",DAY(D84+1))</f>
        <v>31</v>
      </c>
      <c r="F84" s="45" t="str">
        <f>IF(DATE($B$1,A70,F81+7)&gt;EOMONTH(DATE($B$1,A70,1),0),"",DAY(E84+1))</f>
        <v/>
      </c>
      <c r="G84" s="45" t="str">
        <f>IF(DATE($B$1,A70,G81+7)&gt;EOMONTH(DATE($B$1,A70,1),0),"",DAY(F84+1))</f>
        <v/>
      </c>
      <c r="H84" s="220">
        <f t="shared" ref="H84" si="158">A86+B86+C86+D86+E86+F86+G86</f>
        <v>0</v>
      </c>
      <c r="I84" s="48">
        <f>IF(DATE($B$1,I70,I81+7)&gt;EOMONTH(DATE($B$1,I70,1),0),"",DAY(O81+1))</f>
        <v>24</v>
      </c>
      <c r="J84" s="44">
        <f>IF(DATE($B$1,I70,J81+7)&gt;EOMONTH(DATE($B$1,I70,1),0),"",DAY(I84+1))</f>
        <v>25</v>
      </c>
      <c r="K84" s="44">
        <f>IF(DATE($B$1,I70,K81+7)&gt;EOMONTH(DATE($B$1,I70,1),0),"",DAY(J84+1))</f>
        <v>26</v>
      </c>
      <c r="L84" s="45">
        <f>IF(DATE($B$1,I70,L81+7)&gt;EOMONTH(DATE($B$1,I70,1),0),"",DAY(K84+1))</f>
        <v>27</v>
      </c>
      <c r="M84" s="45">
        <f>IF(DATE($B$1,I70,M81+7)&gt;EOMONTH(DATE($B$1,I70,1),0),"",DAY(L84+1))</f>
        <v>28</v>
      </c>
      <c r="N84" s="44">
        <f>IF(DATE($B$1,I70,N81+7)&gt;EOMONTH(DATE($B$1,I70,1),0),"",DAY(M84+1))</f>
        <v>29</v>
      </c>
      <c r="O84" s="44">
        <f>IF(DATE($B$1,I70,O81+7)&gt;EOMONTH(DATE($B$1,I70,1),0),"",DAY(N84+1))</f>
        <v>30</v>
      </c>
      <c r="P84" s="220">
        <f t="shared" ref="P84" si="159">I86+J86+K86+L86+M86+N86+O86</f>
        <v>0</v>
      </c>
      <c r="Q84" s="48">
        <f>IF(DATE($B$1,Q70,Q81+7)&gt;EOMONTH(DATE($B$1,Q70,1),0),"",DAY(W81+1))</f>
        <v>29</v>
      </c>
      <c r="R84" s="44">
        <f>IF(DATE($B$1,Q70,R81+7)&gt;EOMONTH(DATE($B$1,Q70,1),0),"",DAY(Q84+1))</f>
        <v>30</v>
      </c>
      <c r="S84" s="44">
        <f>IF(DATE($B$1,Q70,S81+7)&gt;EOMONTH(DATE($B$1,Q70,1),0),"",DAY(R84+1))</f>
        <v>31</v>
      </c>
      <c r="T84" s="44" t="str">
        <f>IF(DATE($B$1,Q70,T81+7)&gt;EOMONTH(DATE($B$1,Q70,1),0),"",DAY(S84+1))</f>
        <v/>
      </c>
      <c r="U84" s="44" t="str">
        <f>IF(DATE($B$1,Q70,U81+7)&gt;EOMONTH(DATE($B$1,Q70,1),0),"",DAY(T84+1))</f>
        <v/>
      </c>
      <c r="V84" s="44" t="str">
        <f>IF(DATE($B$1,Q70,V81+7)&gt;EOMONTH(DATE($B$1,Q70,1),0),"",DAY(U84+1))</f>
        <v/>
      </c>
      <c r="W84" s="44" t="str">
        <f>IF(DATE($B$1,Q70,W81+7)&gt;EOMONTH(DATE($B$1,Q70,1),0),"",DAY(V84+1))</f>
        <v/>
      </c>
      <c r="X84" s="220">
        <f t="shared" ref="X84" si="160">Q86+R86+S86+T86+U86+V86+W86</f>
        <v>0</v>
      </c>
      <c r="Z84" s="55"/>
      <c r="AA84" s="55"/>
      <c r="AB84" s="56"/>
      <c r="AC84" s="56"/>
      <c r="AD84" s="56"/>
      <c r="AE84" s="57"/>
      <c r="AF84" s="57"/>
      <c r="AG84" s="57"/>
      <c r="AH84" s="63"/>
      <c r="AJ84" s="63"/>
      <c r="AK84" s="64"/>
      <c r="AL84" s="64"/>
      <c r="AM84" s="51"/>
      <c r="AN84" s="52"/>
      <c r="AO84" s="52"/>
      <c r="AP84" s="52"/>
      <c r="AQ84" s="52"/>
    </row>
    <row r="85" spans="1:43" ht="11.25" customHeight="1">
      <c r="A85" s="77"/>
      <c r="B85" s="77"/>
      <c r="C85" s="77"/>
      <c r="D85" s="77"/>
      <c r="E85" s="77"/>
      <c r="F85" s="77"/>
      <c r="G85" s="77"/>
      <c r="H85" s="209"/>
      <c r="I85" s="77"/>
      <c r="J85" s="77"/>
      <c r="K85" s="77"/>
      <c r="L85" s="77"/>
      <c r="M85" s="77"/>
      <c r="N85" s="77"/>
      <c r="O85" s="77"/>
      <c r="P85" s="209"/>
      <c r="Q85" s="77"/>
      <c r="R85" s="77"/>
      <c r="S85" s="77"/>
      <c r="T85" s="77"/>
      <c r="U85" s="77"/>
      <c r="V85" s="77"/>
      <c r="W85" s="77"/>
      <c r="X85" s="209"/>
      <c r="Z85" s="27"/>
      <c r="AA85" s="27"/>
      <c r="AB85" s="28"/>
      <c r="AC85" s="28"/>
      <c r="AD85" s="28"/>
      <c r="AE85" s="25"/>
      <c r="AF85" s="25"/>
      <c r="AG85" s="25"/>
      <c r="AH85" s="29"/>
      <c r="AI85" s="18"/>
      <c r="AJ85" s="29"/>
      <c r="AK85" s="30"/>
      <c r="AL85" s="30"/>
    </row>
    <row r="86" spans="1:43" ht="11.25" customHeight="1">
      <c r="A86" s="21">
        <f>IF(A85="出",$G$3,0)</f>
        <v>0</v>
      </c>
      <c r="B86" s="21">
        <f t="shared" ref="B86:G86" si="161">IF(B85="出",$G$3,0)</f>
        <v>0</v>
      </c>
      <c r="C86" s="21">
        <f t="shared" si="161"/>
        <v>0</v>
      </c>
      <c r="D86" s="21">
        <f t="shared" si="161"/>
        <v>0</v>
      </c>
      <c r="E86" s="21">
        <f t="shared" si="161"/>
        <v>0</v>
      </c>
      <c r="F86" s="21">
        <f t="shared" si="161"/>
        <v>0</v>
      </c>
      <c r="G86" s="21">
        <f t="shared" si="161"/>
        <v>0</v>
      </c>
      <c r="H86" s="212"/>
      <c r="I86" s="21">
        <f>IF(I85="出",$G$3,0)</f>
        <v>0</v>
      </c>
      <c r="J86" s="21">
        <f t="shared" ref="J86:O86" si="162">IF(J85="出",$G$3,0)</f>
        <v>0</v>
      </c>
      <c r="K86" s="21">
        <f t="shared" si="162"/>
        <v>0</v>
      </c>
      <c r="L86" s="21">
        <f t="shared" si="162"/>
        <v>0</v>
      </c>
      <c r="M86" s="21">
        <f t="shared" si="162"/>
        <v>0</v>
      </c>
      <c r="N86" s="21">
        <f t="shared" si="162"/>
        <v>0</v>
      </c>
      <c r="O86" s="21">
        <f t="shared" si="162"/>
        <v>0</v>
      </c>
      <c r="P86" s="212"/>
      <c r="Q86" s="21">
        <f>IF(Q85="出",$G$3,0)</f>
        <v>0</v>
      </c>
      <c r="R86" s="21">
        <f t="shared" ref="R86:W86" si="163">IF(R85="出",$G$3,0)</f>
        <v>0</v>
      </c>
      <c r="S86" s="21">
        <f t="shared" si="163"/>
        <v>0</v>
      </c>
      <c r="T86" s="21">
        <f t="shared" si="163"/>
        <v>0</v>
      </c>
      <c r="U86" s="21">
        <f t="shared" si="163"/>
        <v>0</v>
      </c>
      <c r="V86" s="21">
        <f t="shared" si="163"/>
        <v>0</v>
      </c>
      <c r="W86" s="21">
        <f t="shared" si="163"/>
        <v>0</v>
      </c>
      <c r="X86" s="212"/>
      <c r="Z86" s="27"/>
      <c r="AA86" s="27"/>
      <c r="AB86" s="28"/>
      <c r="AC86" s="28"/>
      <c r="AD86" s="28"/>
      <c r="AE86" s="25"/>
      <c r="AF86" s="25"/>
      <c r="AG86" s="25"/>
      <c r="AH86" s="29"/>
      <c r="AI86" s="18"/>
      <c r="AJ86" s="29"/>
      <c r="AK86" s="30"/>
      <c r="AL86" s="30"/>
      <c r="AM86" s="203"/>
      <c r="AN86" s="203"/>
      <c r="AO86" s="204"/>
      <c r="AP86" s="204"/>
      <c r="AQ86" s="204"/>
    </row>
    <row r="87" spans="1:43" s="46" customFormat="1" ht="17.25" customHeight="1">
      <c r="A87" s="49" t="str">
        <f>IF(DATE($B$1,A70,A81+14)&gt;EOMONTH(DATE($B$1,A70,1),0),"",DAY(G84+1))</f>
        <v/>
      </c>
      <c r="B87" s="45" t="str">
        <f>IF(DATE($B$1,A70,B81+14)&gt;EOMONTH(DATE($B$1,A70,1),0),"",DAY(A87+1))</f>
        <v/>
      </c>
      <c r="C87" s="44" t="str">
        <f>IF(DATE($B$1,A70,C81+14)&gt;EOMONTH(DATE($B$1,A70,1),0),"",DAY(B87+1))</f>
        <v/>
      </c>
      <c r="D87" s="44" t="str">
        <f>IF(DATE($B$1,A70,D81+14)&gt;EOMONTH(DATE($B$1,A70,1),0),"",DAY(C87+1))</f>
        <v/>
      </c>
      <c r="E87" s="45" t="str">
        <f>IF(DATE($B$1,A70,E81+14)&gt;EOMONTH(DATE($B$1,A70,1),0),"",DAY(D87+1))</f>
        <v/>
      </c>
      <c r="F87" s="44" t="str">
        <f>IF(DATE($B$1,A70,F81+14)&gt;EOMONTH(DATE($B$1,A70,1),0),"",DAY(E87+1))</f>
        <v/>
      </c>
      <c r="G87" s="44" t="str">
        <f>IF(DATE($B$1,A70,G81+14)&gt;EOMONTH(DATE($B$1,A70,1),0),"",DAY(F87+1))</f>
        <v/>
      </c>
      <c r="H87" s="220">
        <f t="shared" ref="H87" si="164">A89+B89+C89+D89+E89+F89+G89</f>
        <v>0</v>
      </c>
      <c r="I87" s="49" t="str">
        <f>IF(DATE($B$1,I70,I81+14)&gt;EOMONTH(DATE($B$1,I70,1),0),"",DAY(O84+1))</f>
        <v/>
      </c>
      <c r="J87" s="45" t="str">
        <f>IF(DATE($B$1,I70,J81+14)&gt;EOMONTH(DATE($B$1,I70,1),0),"",DAY(I87+1))</f>
        <v/>
      </c>
      <c r="K87" s="44" t="str">
        <f>IF(DATE($B$1,I70,K81+14)&gt;EOMONTH(DATE($B$1,I70,1),0),"",DAY(J87+1))</f>
        <v/>
      </c>
      <c r="L87" s="44" t="str">
        <f>IF(DATE($B$1,I70,L81+14)&gt;EOMONTH(DATE($B$1,I70,1),0),"",DAY(K87+1))</f>
        <v/>
      </c>
      <c r="M87" s="45" t="str">
        <f>IF(DATE($B$1,I70,M81+14)&gt;EOMONTH(DATE($B$1,I70,1),0),"",DAY(L87+1))</f>
        <v/>
      </c>
      <c r="N87" s="44" t="str">
        <f>IF(DATE($B$1,I70,N81+14)&gt;EOMONTH(DATE($B$1,I70,1),0),"",DAY(M87+1))</f>
        <v/>
      </c>
      <c r="O87" s="44" t="str">
        <f>IF(DATE($B$1,I70,O81+14)&gt;EOMONTH(DATE($B$1,I70,1),0),"",DAY(N87+1))</f>
        <v/>
      </c>
      <c r="P87" s="220">
        <f t="shared" ref="P87" si="165">I89+J89+K89+L89+M89+N89+O89</f>
        <v>0</v>
      </c>
      <c r="Q87" s="48" t="str">
        <f>IF(DATE($B$1,Q70,Q81+14)&gt;EOMONTH(DATE($B$1,Q70,1),0),"",DAY(W84+1))</f>
        <v/>
      </c>
      <c r="R87" s="44" t="str">
        <f>IF(DATE($B$1,Q70,R81+14)&gt;EOMONTH(DATE($B$1,Q70,1),0),"",DAY(Q87+1))</f>
        <v/>
      </c>
      <c r="S87" s="45" t="str">
        <f>IF(DATE($B$1,Q70,S81+14)&gt;EOMONTH(DATE($B$1,Q70,1),0),"",DAY(R87+1))</f>
        <v/>
      </c>
      <c r="T87" s="44" t="str">
        <f>IF(DATE($B$1,Q70,T81+14)&gt;EOMONTH(DATE($B$1,Q70,1),0),"",DAY(S87+1))</f>
        <v/>
      </c>
      <c r="U87" s="45" t="str">
        <f>IF(DATE($B$1,Q70,U81+14)&gt;EOMONTH(DATE($B$1,Q70,1),0),"",DAY(T87+1))</f>
        <v/>
      </c>
      <c r="V87" s="44" t="str">
        <f>IF(DATE($B$1,Q70,V81+14)&gt;EOMONTH(DATE($B$1,Q70,1),0),"",DAY(U87+1))</f>
        <v/>
      </c>
      <c r="W87" s="44" t="str">
        <f>IF(DATE($B$1,Q70,W81+14)&gt;EOMONTH(DATE($B$1,Q70,1),0),"",DAY(V87+1))</f>
        <v/>
      </c>
      <c r="X87" s="220">
        <f t="shared" ref="X87" si="166">Q89+R89+S89+T89+U89+V89+W89</f>
        <v>0</v>
      </c>
      <c r="Z87" s="55"/>
      <c r="AA87" s="55"/>
      <c r="AB87" s="56"/>
      <c r="AC87" s="56"/>
      <c r="AD87" s="56"/>
      <c r="AE87" s="57"/>
      <c r="AF87" s="57"/>
      <c r="AG87" s="57"/>
      <c r="AH87" s="63"/>
      <c r="AJ87" s="63"/>
      <c r="AK87" s="64"/>
      <c r="AL87" s="64"/>
      <c r="AM87" s="201"/>
      <c r="AN87" s="201"/>
      <c r="AO87" s="202"/>
      <c r="AP87" s="202"/>
      <c r="AQ87" s="202"/>
    </row>
    <row r="88" spans="1:43" ht="11.25" customHeight="1">
      <c r="A88" s="77"/>
      <c r="B88" s="77"/>
      <c r="C88" s="77"/>
      <c r="D88" s="77"/>
      <c r="E88" s="77"/>
      <c r="F88" s="77"/>
      <c r="G88" s="77"/>
      <c r="H88" s="209"/>
      <c r="I88" s="77"/>
      <c r="J88" s="77"/>
      <c r="K88" s="77"/>
      <c r="L88" s="77"/>
      <c r="M88" s="77"/>
      <c r="N88" s="77"/>
      <c r="O88" s="77"/>
      <c r="P88" s="209"/>
      <c r="Q88" s="77"/>
      <c r="R88" s="77"/>
      <c r="S88" s="77"/>
      <c r="T88" s="77"/>
      <c r="U88" s="77"/>
      <c r="V88" s="77"/>
      <c r="W88" s="77"/>
      <c r="X88" s="209"/>
      <c r="Z88" s="27"/>
      <c r="AA88" s="27"/>
      <c r="AB88" s="28"/>
      <c r="AC88" s="28"/>
      <c r="AD88" s="28"/>
      <c r="AE88" s="25"/>
      <c r="AF88" s="25"/>
      <c r="AG88" s="25"/>
      <c r="AH88" s="29"/>
      <c r="AI88" s="18"/>
      <c r="AJ88" s="29"/>
      <c r="AK88" s="30"/>
      <c r="AL88" s="30"/>
    </row>
    <row r="89" spans="1:43" ht="11.25" customHeight="1" thickBot="1">
      <c r="A89" s="21">
        <f>IF(A88="出",$G$3,0)</f>
        <v>0</v>
      </c>
      <c r="B89" s="21">
        <f t="shared" ref="B89:G89" si="167">IF(B88="出",$G$3,0)</f>
        <v>0</v>
      </c>
      <c r="C89" s="21">
        <f t="shared" si="167"/>
        <v>0</v>
      </c>
      <c r="D89" s="21">
        <f t="shared" si="167"/>
        <v>0</v>
      </c>
      <c r="E89" s="21">
        <f t="shared" si="167"/>
        <v>0</v>
      </c>
      <c r="F89" s="21">
        <f t="shared" si="167"/>
        <v>0</v>
      </c>
      <c r="G89" s="21">
        <f t="shared" si="167"/>
        <v>0</v>
      </c>
      <c r="H89" s="210"/>
      <c r="I89" s="21">
        <f>IF(I88="出",$G$3,0)</f>
        <v>0</v>
      </c>
      <c r="J89" s="21">
        <f t="shared" ref="J89:O89" si="168">IF(J88="出",$G$3,0)</f>
        <v>0</v>
      </c>
      <c r="K89" s="21">
        <f t="shared" si="168"/>
        <v>0</v>
      </c>
      <c r="L89" s="21">
        <f t="shared" si="168"/>
        <v>0</v>
      </c>
      <c r="M89" s="21">
        <f t="shared" si="168"/>
        <v>0</v>
      </c>
      <c r="N89" s="21">
        <f t="shared" si="168"/>
        <v>0</v>
      </c>
      <c r="O89" s="21">
        <f t="shared" si="168"/>
        <v>0</v>
      </c>
      <c r="P89" s="210"/>
      <c r="Q89" s="21">
        <f>IF(Q88="出",$G$3,0)</f>
        <v>0</v>
      </c>
      <c r="R89" s="21">
        <f t="shared" ref="R89:W89" si="169">IF(R88="出",$G$3,0)</f>
        <v>0</v>
      </c>
      <c r="S89" s="21">
        <f t="shared" si="169"/>
        <v>0</v>
      </c>
      <c r="T89" s="21">
        <f t="shared" si="169"/>
        <v>0</v>
      </c>
      <c r="U89" s="21">
        <f t="shared" si="169"/>
        <v>0</v>
      </c>
      <c r="V89" s="21">
        <f t="shared" si="169"/>
        <v>0</v>
      </c>
      <c r="W89" s="21">
        <f t="shared" si="169"/>
        <v>0</v>
      </c>
      <c r="X89" s="210"/>
      <c r="Z89" s="27"/>
      <c r="AA89" s="27"/>
      <c r="AB89" s="28"/>
      <c r="AC89" s="28"/>
      <c r="AD89" s="28"/>
      <c r="AE89" s="25"/>
      <c r="AF89" s="25"/>
      <c r="AG89" s="25"/>
      <c r="AH89" s="29"/>
      <c r="AI89" s="18"/>
      <c r="AJ89" s="29"/>
      <c r="AK89" s="30"/>
      <c r="AL89" s="30"/>
      <c r="AM89" s="152"/>
      <c r="AN89" s="152"/>
      <c r="AO89" s="153"/>
      <c r="AP89" s="153"/>
      <c r="AQ89" s="153"/>
    </row>
    <row r="90" spans="1:43" ht="13.5" customHeight="1">
      <c r="A90" s="147" t="s">
        <v>42</v>
      </c>
      <c r="B90" s="148"/>
      <c r="C90" s="148"/>
      <c r="D90" s="148"/>
      <c r="E90" s="148"/>
      <c r="F90" s="148"/>
      <c r="G90" s="155"/>
      <c r="H90" s="71">
        <f>H72+H75+H78+H81+H84+H87</f>
        <v>0</v>
      </c>
      <c r="I90" s="147" t="s">
        <v>42</v>
      </c>
      <c r="J90" s="148"/>
      <c r="K90" s="148"/>
      <c r="L90" s="148"/>
      <c r="M90" s="148"/>
      <c r="N90" s="148"/>
      <c r="O90" s="155"/>
      <c r="P90" s="71">
        <f>P72+P75+P78+P81+P84+P87</f>
        <v>0</v>
      </c>
      <c r="Q90" s="147" t="s">
        <v>42</v>
      </c>
      <c r="R90" s="148"/>
      <c r="S90" s="148"/>
      <c r="T90" s="148"/>
      <c r="U90" s="148"/>
      <c r="V90" s="148"/>
      <c r="W90" s="155"/>
      <c r="X90" s="82">
        <f>X72+X75+X78+X81+X84+X87</f>
        <v>0</v>
      </c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152"/>
      <c r="AN90" s="152"/>
      <c r="AO90" s="153"/>
      <c r="AP90" s="153"/>
      <c r="AQ90" s="153"/>
    </row>
    <row r="91" spans="1:43" ht="21" customHeight="1">
      <c r="A91" s="149"/>
      <c r="B91" s="150"/>
      <c r="C91" s="150"/>
      <c r="D91" s="150"/>
      <c r="E91" s="150"/>
      <c r="F91" s="150"/>
      <c r="G91" s="151"/>
      <c r="H91" s="75" t="str">
        <f>IF(H90-AC30&lt;=0,"OK","超過")</f>
        <v>OK</v>
      </c>
      <c r="I91" s="149"/>
      <c r="J91" s="150"/>
      <c r="K91" s="150"/>
      <c r="L91" s="150"/>
      <c r="M91" s="150"/>
      <c r="N91" s="150"/>
      <c r="O91" s="151"/>
      <c r="P91" s="75" t="str">
        <f>IF(P90-AC31&lt;=0,"OK","超過")</f>
        <v>OK</v>
      </c>
      <c r="Q91" s="149"/>
      <c r="R91" s="150"/>
      <c r="S91" s="150"/>
      <c r="T91" s="150"/>
      <c r="U91" s="150"/>
      <c r="V91" s="150"/>
      <c r="W91" s="151"/>
      <c r="X91" s="75" t="str">
        <f>IF(X90-AC32&lt;=0,"OK","超過")</f>
        <v>OK</v>
      </c>
      <c r="Z91" s="91"/>
      <c r="AA91" s="91"/>
      <c r="AB91" s="28"/>
      <c r="AC91" s="28"/>
      <c r="AD91" s="28"/>
      <c r="AE91" s="95"/>
      <c r="AF91" s="95"/>
      <c r="AG91" s="95"/>
      <c r="AH91" s="154"/>
      <c r="AI91" s="154"/>
      <c r="AJ91" s="154"/>
      <c r="AK91" s="154"/>
      <c r="AL91" s="90"/>
      <c r="AM91" s="152"/>
      <c r="AN91" s="152"/>
      <c r="AO91" s="153"/>
      <c r="AP91" s="153"/>
      <c r="AQ91" s="153"/>
    </row>
    <row r="92" spans="1:43">
      <c r="Z92" s="15"/>
      <c r="AA92" s="15"/>
      <c r="AB92" s="15"/>
      <c r="AC92" s="15"/>
      <c r="AD92" s="15"/>
      <c r="AE92" s="15"/>
      <c r="AF92" s="15"/>
      <c r="AG92" s="15"/>
      <c r="AH92" s="15"/>
    </row>
  </sheetData>
  <sheetProtection formatCells="0"/>
  <mergeCells count="233">
    <mergeCell ref="J4:K4"/>
    <mergeCell ref="L4:O4"/>
    <mergeCell ref="P4:P5"/>
    <mergeCell ref="R4:S4"/>
    <mergeCell ref="T4:W4"/>
    <mergeCell ref="X4:X5"/>
    <mergeCell ref="E1:G1"/>
    <mergeCell ref="G3:H3"/>
    <mergeCell ref="B4:C4"/>
    <mergeCell ref="D4:G4"/>
    <mergeCell ref="H4:H5"/>
    <mergeCell ref="B1:D1"/>
    <mergeCell ref="Z5:AA5"/>
    <mergeCell ref="AB5:AG5"/>
    <mergeCell ref="H6:H8"/>
    <mergeCell ref="P6:P8"/>
    <mergeCell ref="X6:X8"/>
    <mergeCell ref="Z6:AA8"/>
    <mergeCell ref="AB6:AC6"/>
    <mergeCell ref="AE6:AG6"/>
    <mergeCell ref="AB7:AC8"/>
    <mergeCell ref="AD7:AD8"/>
    <mergeCell ref="AE7:AG8"/>
    <mergeCell ref="H9:H11"/>
    <mergeCell ref="P9:P11"/>
    <mergeCell ref="X9:X11"/>
    <mergeCell ref="Z9:AA11"/>
    <mergeCell ref="AB9:AC9"/>
    <mergeCell ref="AE9:AG9"/>
    <mergeCell ref="AB10:AC11"/>
    <mergeCell ref="AD10:AD11"/>
    <mergeCell ref="AE10:AG11"/>
    <mergeCell ref="H12:H14"/>
    <mergeCell ref="P12:P14"/>
    <mergeCell ref="X12:X14"/>
    <mergeCell ref="Z12:AA14"/>
    <mergeCell ref="AB12:AC12"/>
    <mergeCell ref="AE12:AG12"/>
    <mergeCell ref="AB13:AC14"/>
    <mergeCell ref="AD13:AD14"/>
    <mergeCell ref="AE13:AG14"/>
    <mergeCell ref="AO17:AQ17"/>
    <mergeCell ref="H18:H20"/>
    <mergeCell ref="P18:P20"/>
    <mergeCell ref="X18:X20"/>
    <mergeCell ref="Z18:AA20"/>
    <mergeCell ref="AB18:AC20"/>
    <mergeCell ref="AE18:AG20"/>
    <mergeCell ref="H15:H17"/>
    <mergeCell ref="P15:P17"/>
    <mergeCell ref="X15:X17"/>
    <mergeCell ref="Z15:AA17"/>
    <mergeCell ref="AB15:AC15"/>
    <mergeCell ref="AE15:AG15"/>
    <mergeCell ref="AB16:AC17"/>
    <mergeCell ref="AD16:AD17"/>
    <mergeCell ref="AE16:AG17"/>
    <mergeCell ref="H21:H23"/>
    <mergeCell ref="P21:P23"/>
    <mergeCell ref="X21:X23"/>
    <mergeCell ref="AC21:AD21"/>
    <mergeCell ref="AH21:AI21"/>
    <mergeCell ref="AJ21:AK21"/>
    <mergeCell ref="AH17:AI17"/>
    <mergeCell ref="AJ17:AK17"/>
    <mergeCell ref="AM17:AN17"/>
    <mergeCell ref="AM21:AN21"/>
    <mergeCell ref="AO21:AQ21"/>
    <mergeCell ref="AC22:AD22"/>
    <mergeCell ref="AC23:AD23"/>
    <mergeCell ref="AH23:AI23"/>
    <mergeCell ref="AJ23:AK23"/>
    <mergeCell ref="AM23:AN23"/>
    <mergeCell ref="AO23:AQ23"/>
    <mergeCell ref="AH20:AI20"/>
    <mergeCell ref="AJ20:AK20"/>
    <mergeCell ref="AM20:AN20"/>
    <mergeCell ref="AO20:AQ20"/>
    <mergeCell ref="B26:C26"/>
    <mergeCell ref="D26:G26"/>
    <mergeCell ref="H26:H27"/>
    <mergeCell ref="J26:K26"/>
    <mergeCell ref="L26:O26"/>
    <mergeCell ref="P26:P27"/>
    <mergeCell ref="AM24:AN24"/>
    <mergeCell ref="AO24:AQ24"/>
    <mergeCell ref="AC25:AD25"/>
    <mergeCell ref="AH25:AI25"/>
    <mergeCell ref="AJ25:AK25"/>
    <mergeCell ref="AM25:AN25"/>
    <mergeCell ref="AO25:AQ25"/>
    <mergeCell ref="A24:G25"/>
    <mergeCell ref="I24:O25"/>
    <mergeCell ref="Q24:W25"/>
    <mergeCell ref="AC24:AD24"/>
    <mergeCell ref="AH24:AI24"/>
    <mergeCell ref="AJ24:AK24"/>
    <mergeCell ref="AC30:AD30"/>
    <mergeCell ref="H31:H33"/>
    <mergeCell ref="P31:P33"/>
    <mergeCell ref="X31:X33"/>
    <mergeCell ref="AC31:AD31"/>
    <mergeCell ref="AC32:AD32"/>
    <mergeCell ref="Z33:AA35"/>
    <mergeCell ref="AB33:AC35"/>
    <mergeCell ref="R26:S26"/>
    <mergeCell ref="T26:W26"/>
    <mergeCell ref="X26:X27"/>
    <mergeCell ref="AC26:AD26"/>
    <mergeCell ref="AC27:AD27"/>
    <mergeCell ref="H28:H30"/>
    <mergeCell ref="P28:P30"/>
    <mergeCell ref="X28:X30"/>
    <mergeCell ref="AC28:AD28"/>
    <mergeCell ref="AC29:AD29"/>
    <mergeCell ref="AE33:AG35"/>
    <mergeCell ref="H34:H36"/>
    <mergeCell ref="P34:P36"/>
    <mergeCell ref="X34:X36"/>
    <mergeCell ref="Z36:AA38"/>
    <mergeCell ref="AB36:AC38"/>
    <mergeCell ref="AE36:AG38"/>
    <mergeCell ref="H37:H39"/>
    <mergeCell ref="P37:P39"/>
    <mergeCell ref="X37:X39"/>
    <mergeCell ref="P43:P45"/>
    <mergeCell ref="X43:X45"/>
    <mergeCell ref="AE45:AG46"/>
    <mergeCell ref="A46:G47"/>
    <mergeCell ref="I46:O47"/>
    <mergeCell ref="Q46:W47"/>
    <mergeCell ref="Z39:AA41"/>
    <mergeCell ref="AB39:AC41"/>
    <mergeCell ref="AE39:AG41"/>
    <mergeCell ref="H40:H42"/>
    <mergeCell ref="P40:P42"/>
    <mergeCell ref="X40:X42"/>
    <mergeCell ref="Z42:AA44"/>
    <mergeCell ref="AB42:AC44"/>
    <mergeCell ref="AE42:AG44"/>
    <mergeCell ref="H43:H45"/>
    <mergeCell ref="AH47:AI47"/>
    <mergeCell ref="AJ47:AK47"/>
    <mergeCell ref="AM47:AN47"/>
    <mergeCell ref="AO47:AQ47"/>
    <mergeCell ref="B48:C48"/>
    <mergeCell ref="D48:G48"/>
    <mergeCell ref="H48:H49"/>
    <mergeCell ref="J48:K48"/>
    <mergeCell ref="L48:O48"/>
    <mergeCell ref="P48:P49"/>
    <mergeCell ref="H53:H55"/>
    <mergeCell ref="P53:P55"/>
    <mergeCell ref="X53:X55"/>
    <mergeCell ref="H56:H58"/>
    <mergeCell ref="P56:P58"/>
    <mergeCell ref="X56:X58"/>
    <mergeCell ref="R48:S48"/>
    <mergeCell ref="T48:W48"/>
    <mergeCell ref="X48:X49"/>
    <mergeCell ref="H50:H52"/>
    <mergeCell ref="P50:P52"/>
    <mergeCell ref="X50:X52"/>
    <mergeCell ref="H59:H61"/>
    <mergeCell ref="P59:P61"/>
    <mergeCell ref="X59:X61"/>
    <mergeCell ref="AM61:AN61"/>
    <mergeCell ref="AO61:AQ61"/>
    <mergeCell ref="H62:H64"/>
    <mergeCell ref="P62:P64"/>
    <mergeCell ref="X62:X64"/>
    <mergeCell ref="AM64:AN64"/>
    <mergeCell ref="AO64:AQ64"/>
    <mergeCell ref="AM68:AN68"/>
    <mergeCell ref="AO68:AQ68"/>
    <mergeCell ref="AH69:AI69"/>
    <mergeCell ref="AJ69:AK69"/>
    <mergeCell ref="AM69:AN69"/>
    <mergeCell ref="AO69:AQ69"/>
    <mergeCell ref="H65:H67"/>
    <mergeCell ref="P65:P67"/>
    <mergeCell ref="X65:X67"/>
    <mergeCell ref="AM65:AN65"/>
    <mergeCell ref="AO65:AQ65"/>
    <mergeCell ref="AM67:AN67"/>
    <mergeCell ref="AO67:AQ67"/>
    <mergeCell ref="B70:C70"/>
    <mergeCell ref="D70:G70"/>
    <mergeCell ref="H70:H71"/>
    <mergeCell ref="J70:K70"/>
    <mergeCell ref="L70:O70"/>
    <mergeCell ref="P70:P71"/>
    <mergeCell ref="A68:G69"/>
    <mergeCell ref="I68:O69"/>
    <mergeCell ref="Q68:W69"/>
    <mergeCell ref="H75:H77"/>
    <mergeCell ref="P75:P77"/>
    <mergeCell ref="X75:X77"/>
    <mergeCell ref="H78:H80"/>
    <mergeCell ref="P78:P80"/>
    <mergeCell ref="X78:X80"/>
    <mergeCell ref="R70:S70"/>
    <mergeCell ref="T70:W70"/>
    <mergeCell ref="X70:X71"/>
    <mergeCell ref="H72:H74"/>
    <mergeCell ref="P72:P74"/>
    <mergeCell ref="X72:X74"/>
    <mergeCell ref="H87:H89"/>
    <mergeCell ref="P87:P89"/>
    <mergeCell ref="X87:X89"/>
    <mergeCell ref="AM87:AN87"/>
    <mergeCell ref="AO87:AQ87"/>
    <mergeCell ref="AM89:AN89"/>
    <mergeCell ref="AO89:AQ89"/>
    <mergeCell ref="H81:H83"/>
    <mergeCell ref="P81:P83"/>
    <mergeCell ref="X81:X83"/>
    <mergeCell ref="AM83:AN83"/>
    <mergeCell ref="AO83:AQ83"/>
    <mergeCell ref="H84:H86"/>
    <mergeCell ref="P84:P86"/>
    <mergeCell ref="X84:X86"/>
    <mergeCell ref="AM86:AN86"/>
    <mergeCell ref="AO86:AQ86"/>
    <mergeCell ref="A90:G91"/>
    <mergeCell ref="I90:O91"/>
    <mergeCell ref="Q90:W91"/>
    <mergeCell ref="AM90:AN90"/>
    <mergeCell ref="AO90:AQ90"/>
    <mergeCell ref="AH91:AI91"/>
    <mergeCell ref="AJ91:AK91"/>
    <mergeCell ref="AM91:AN91"/>
    <mergeCell ref="AO91:AQ91"/>
  </mergeCells>
  <phoneticPr fontId="2"/>
  <conditionalFormatting sqref="D41">
    <cfRule type="containsText" dxfId="594" priority="191" stopIfTrue="1" operator="containsText" text="○">
      <formula>NOT(ISERROR(SEARCH("○",D41)))</formula>
    </cfRule>
  </conditionalFormatting>
  <conditionalFormatting sqref="G38">
    <cfRule type="containsText" dxfId="593" priority="196" stopIfTrue="1" operator="containsText" text="○">
      <formula>NOT(ISERROR(SEARCH("○",G38)))</formula>
    </cfRule>
  </conditionalFormatting>
  <conditionalFormatting sqref="A29:G29">
    <cfRule type="containsText" dxfId="592" priority="206" stopIfTrue="1" operator="containsText" text="○">
      <formula>NOT(ISERROR(SEARCH("○",A29)))</formula>
    </cfRule>
  </conditionalFormatting>
  <conditionalFormatting sqref="G35">
    <cfRule type="containsText" dxfId="591" priority="204" stopIfTrue="1" operator="containsText" text="○">
      <formula>NOT(ISERROR(SEARCH("○",G35)))</formula>
    </cfRule>
  </conditionalFormatting>
  <conditionalFormatting sqref="A32">
    <cfRule type="containsText" dxfId="590" priority="203" stopIfTrue="1" operator="containsText" text="○">
      <formula>NOT(ISERROR(SEARCH("○",A32)))</formula>
    </cfRule>
  </conditionalFormatting>
  <conditionalFormatting sqref="D44:G44">
    <cfRule type="containsText" dxfId="589" priority="205" stopIfTrue="1" operator="containsText" text="○">
      <formula>NOT(ISERROR(SEARCH("○",D44)))</formula>
    </cfRule>
  </conditionalFormatting>
  <conditionalFormatting sqref="A35">
    <cfRule type="containsText" dxfId="588" priority="202" stopIfTrue="1" operator="containsText" text="○">
      <formula>NOT(ISERROR(SEARCH("○",A35)))</formula>
    </cfRule>
  </conditionalFormatting>
  <conditionalFormatting sqref="A38">
    <cfRule type="containsText" dxfId="587" priority="201" stopIfTrue="1" operator="containsText" text="○">
      <formula>NOT(ISERROR(SEARCH("○",A38)))</formula>
    </cfRule>
  </conditionalFormatting>
  <conditionalFormatting sqref="A44">
    <cfRule type="containsText" dxfId="586" priority="200" stopIfTrue="1" operator="containsText" text="○">
      <formula>NOT(ISERROR(SEARCH("○",A44)))</formula>
    </cfRule>
  </conditionalFormatting>
  <conditionalFormatting sqref="B32:G32">
    <cfRule type="containsText" dxfId="585" priority="199" stopIfTrue="1" operator="containsText" text="○">
      <formula>NOT(ISERROR(SEARCH("○",B32)))</formula>
    </cfRule>
  </conditionalFormatting>
  <conditionalFormatting sqref="B35:F35">
    <cfRule type="containsText" dxfId="584" priority="198" stopIfTrue="1" operator="containsText" text="○">
      <formula>NOT(ISERROR(SEARCH("○",B35)))</formula>
    </cfRule>
  </conditionalFormatting>
  <conditionalFormatting sqref="C38:F38">
    <cfRule type="containsText" dxfId="583" priority="197" stopIfTrue="1" operator="containsText" text="○">
      <formula>NOT(ISERROR(SEARCH("○",C38)))</formula>
    </cfRule>
  </conditionalFormatting>
  <conditionalFormatting sqref="B44:C44">
    <cfRule type="containsText" dxfId="582" priority="195" stopIfTrue="1" operator="containsText" text="○">
      <formula>NOT(ISERROR(SEARCH("○",B44)))</formula>
    </cfRule>
  </conditionalFormatting>
  <conditionalFormatting sqref="G41">
    <cfRule type="containsText" dxfId="581" priority="192" stopIfTrue="1" operator="containsText" text="○">
      <formula>NOT(ISERROR(SEARCH("○",G41)))</formula>
    </cfRule>
  </conditionalFormatting>
  <conditionalFormatting sqref="A41">
    <cfRule type="containsText" dxfId="580" priority="194" stopIfTrue="1" operator="containsText" text="○">
      <formula>NOT(ISERROR(SEARCH("○",A41)))</formula>
    </cfRule>
  </conditionalFormatting>
  <conditionalFormatting sqref="B41:C41 E41:F41">
    <cfRule type="containsText" dxfId="579" priority="193" stopIfTrue="1" operator="containsText" text="○">
      <formula>NOT(ISERROR(SEARCH("○",B41)))</formula>
    </cfRule>
  </conditionalFormatting>
  <conditionalFormatting sqref="B38">
    <cfRule type="containsText" dxfId="578" priority="190" stopIfTrue="1" operator="containsText" text="○">
      <formula>NOT(ISERROR(SEARCH("○",B38)))</formula>
    </cfRule>
  </conditionalFormatting>
  <conditionalFormatting sqref="J35:L35">
    <cfRule type="containsText" dxfId="577" priority="183" stopIfTrue="1" operator="containsText" text="○">
      <formula>NOT(ISERROR(SEARCH("○",J35)))</formula>
    </cfRule>
  </conditionalFormatting>
  <conditionalFormatting sqref="N41">
    <cfRule type="containsText" dxfId="576" priority="176" stopIfTrue="1" operator="containsText" text="○">
      <formula>NOT(ISERROR(SEARCH("○",N41)))</formula>
    </cfRule>
  </conditionalFormatting>
  <conditionalFormatting sqref="K44">
    <cfRule type="containsText" dxfId="575" priority="180" stopIfTrue="1" operator="containsText" text="○">
      <formula>NOT(ISERROR(SEARCH("○",K44)))</formula>
    </cfRule>
  </conditionalFormatting>
  <conditionalFormatting sqref="J44">
    <cfRule type="containsText" dxfId="574" priority="173" stopIfTrue="1" operator="containsText" text="○">
      <formula>NOT(ISERROR(SEARCH("○",J44)))</formula>
    </cfRule>
  </conditionalFormatting>
  <conditionalFormatting sqref="M35:O35">
    <cfRule type="containsText" dxfId="573" priority="172" stopIfTrue="1" operator="containsText" text="○">
      <formula>NOT(ISERROR(SEARCH("○",M35)))</formula>
    </cfRule>
  </conditionalFormatting>
  <conditionalFormatting sqref="I35">
    <cfRule type="containsText" dxfId="572" priority="186" stopIfTrue="1" operator="containsText" text="○">
      <formula>NOT(ISERROR(SEARCH("○",I35)))</formula>
    </cfRule>
  </conditionalFormatting>
  <conditionalFormatting sqref="O38">
    <cfRule type="containsText" dxfId="571" priority="181" stopIfTrue="1" operator="containsText" text="○">
      <formula>NOT(ISERROR(SEARCH("○",O38)))</formula>
    </cfRule>
  </conditionalFormatting>
  <conditionalFormatting sqref="I29:O29">
    <cfRule type="containsText" dxfId="570" priority="189" stopIfTrue="1" operator="containsText" text="○">
      <formula>NOT(ISERROR(SEARCH("○",I29)))</formula>
    </cfRule>
  </conditionalFormatting>
  <conditionalFormatting sqref="I32">
    <cfRule type="containsText" dxfId="569" priority="187" stopIfTrue="1" operator="containsText" text="○">
      <formula>NOT(ISERROR(SEARCH("○",I32)))</formula>
    </cfRule>
  </conditionalFormatting>
  <conditionalFormatting sqref="L44:O44">
    <cfRule type="containsText" dxfId="568" priority="188" stopIfTrue="1" operator="containsText" text="○">
      <formula>NOT(ISERROR(SEARCH("○",L44)))</formula>
    </cfRule>
  </conditionalFormatting>
  <conditionalFormatting sqref="I38">
    <cfRule type="containsText" dxfId="567" priority="185" stopIfTrue="1" operator="containsText" text="○">
      <formula>NOT(ISERROR(SEARCH("○",I38)))</formula>
    </cfRule>
  </conditionalFormatting>
  <conditionalFormatting sqref="J32:O32">
    <cfRule type="containsText" dxfId="566" priority="184" stopIfTrue="1" operator="containsText" text="○">
      <formula>NOT(ISERROR(SEARCH("○",J32)))</formula>
    </cfRule>
  </conditionalFormatting>
  <conditionalFormatting sqref="J38:N38">
    <cfRule type="containsText" dxfId="565" priority="182" stopIfTrue="1" operator="containsText" text="○">
      <formula>NOT(ISERROR(SEARCH("○",J38)))</formula>
    </cfRule>
  </conditionalFormatting>
  <conditionalFormatting sqref="I41">
    <cfRule type="containsText" dxfId="564" priority="179" stopIfTrue="1" operator="containsText" text="○">
      <formula>NOT(ISERROR(SEARCH("○",I41)))</formula>
    </cfRule>
  </conditionalFormatting>
  <conditionalFormatting sqref="J41:K41 M41">
    <cfRule type="containsText" dxfId="563" priority="178" stopIfTrue="1" operator="containsText" text="○">
      <formula>NOT(ISERROR(SEARCH("○",J41)))</formula>
    </cfRule>
  </conditionalFormatting>
  <conditionalFormatting sqref="I44">
    <cfRule type="containsText" dxfId="562" priority="177" stopIfTrue="1" operator="containsText" text="○">
      <formula>NOT(ISERROR(SEARCH("○",I44)))</formula>
    </cfRule>
  </conditionalFormatting>
  <conditionalFormatting sqref="L41">
    <cfRule type="containsText" dxfId="561" priority="175" stopIfTrue="1" operator="containsText" text="○">
      <formula>NOT(ISERROR(SEARCH("○",L41)))</formula>
    </cfRule>
  </conditionalFormatting>
  <conditionalFormatting sqref="O41">
    <cfRule type="containsText" dxfId="560" priority="174" stopIfTrue="1" operator="containsText" text="○">
      <formula>NOT(ISERROR(SEARCH("○",O41)))</formula>
    </cfRule>
  </conditionalFormatting>
  <conditionalFormatting sqref="Q29">
    <cfRule type="containsText" dxfId="559" priority="162" stopIfTrue="1" operator="containsText" text="○">
      <formula>NOT(ISERROR(SEARCH("○",Q29)))</formula>
    </cfRule>
  </conditionalFormatting>
  <conditionalFormatting sqref="Q41">
    <cfRule type="containsText" dxfId="558" priority="158" stopIfTrue="1" operator="containsText" text="○">
      <formula>NOT(ISERROR(SEARCH("○",Q41)))</formula>
    </cfRule>
  </conditionalFormatting>
  <conditionalFormatting sqref="R32:V32">
    <cfRule type="containsText" dxfId="557" priority="153" stopIfTrue="1" operator="containsText" text="○">
      <formula>NOT(ISERROR(SEARCH("○",R32)))</formula>
    </cfRule>
  </conditionalFormatting>
  <conditionalFormatting sqref="Q38">
    <cfRule type="containsText" dxfId="556" priority="159" stopIfTrue="1" operator="containsText" text="○">
      <formula>NOT(ISERROR(SEARCH("○",Q38)))</formula>
    </cfRule>
  </conditionalFormatting>
  <conditionalFormatting sqref="W35">
    <cfRule type="containsText" dxfId="555" priority="155" stopIfTrue="1" operator="containsText" text="○">
      <formula>NOT(ISERROR(SEARCH("○",W35)))</formula>
    </cfRule>
  </conditionalFormatting>
  <conditionalFormatting sqref="R44:S44">
    <cfRule type="containsText" dxfId="554" priority="169" stopIfTrue="1" operator="containsText" text="○">
      <formula>NOT(ISERROR(SEARCH("○",R44)))</formula>
    </cfRule>
  </conditionalFormatting>
  <conditionalFormatting sqref="R35:V35">
    <cfRule type="containsText" dxfId="553" priority="152" stopIfTrue="1" operator="containsText" text="○">
      <formula>NOT(ISERROR(SEARCH("○",R35)))</formula>
    </cfRule>
  </conditionalFormatting>
  <conditionalFormatting sqref="W29">
    <cfRule type="containsText" dxfId="552" priority="157" stopIfTrue="1" operator="containsText" text="○">
      <formula>NOT(ISERROR(SEARCH("○",W29)))</formula>
    </cfRule>
  </conditionalFormatting>
  <conditionalFormatting sqref="T41:W41">
    <cfRule type="containsText" dxfId="551" priority="163" stopIfTrue="1" operator="containsText" text="○">
      <formula>NOT(ISERROR(SEARCH("○",T41)))</formula>
    </cfRule>
  </conditionalFormatting>
  <conditionalFormatting sqref="W41">
    <cfRule type="containsText" dxfId="550" priority="164" stopIfTrue="1" operator="containsText" text="○">
      <formula>NOT(ISERROR(SEARCH("○",W41)))</formula>
    </cfRule>
  </conditionalFormatting>
  <conditionalFormatting sqref="W32">
    <cfRule type="containsText" dxfId="549" priority="156" stopIfTrue="1" operator="containsText" text="○">
      <formula>NOT(ISERROR(SEARCH("○",W32)))</formula>
    </cfRule>
  </conditionalFormatting>
  <conditionalFormatting sqref="R38:V38">
    <cfRule type="containsText" dxfId="548" priority="151" stopIfTrue="1" operator="containsText" text="○">
      <formula>NOT(ISERROR(SEARCH("○",R38)))</formula>
    </cfRule>
  </conditionalFormatting>
  <conditionalFormatting sqref="R41">
    <cfRule type="containsText" dxfId="547" priority="149" stopIfTrue="1" operator="containsText" text="○">
      <formula>NOT(ISERROR(SEARCH("○",R41)))</formula>
    </cfRule>
  </conditionalFormatting>
  <conditionalFormatting sqref="U41">
    <cfRule type="containsText" dxfId="546" priority="168" stopIfTrue="1" operator="containsText" text="○">
      <formula>NOT(ISERROR(SEARCH("○",U41)))</formula>
    </cfRule>
  </conditionalFormatting>
  <conditionalFormatting sqref="Q29">
    <cfRule type="containsText" dxfId="545" priority="171" stopIfTrue="1" operator="containsText" text="○">
      <formula>NOT(ISERROR(SEARCH("○",Q29)))</formula>
    </cfRule>
  </conditionalFormatting>
  <conditionalFormatting sqref="T44:W44">
    <cfRule type="containsText" dxfId="544" priority="170" stopIfTrue="1" operator="containsText" text="○">
      <formula>NOT(ISERROR(SEARCH("○",T44)))</formula>
    </cfRule>
  </conditionalFormatting>
  <conditionalFormatting sqref="Q44">
    <cfRule type="containsText" dxfId="543" priority="167" stopIfTrue="1" operator="containsText" text="○">
      <formula>NOT(ISERROR(SEARCH("○",Q44)))</formula>
    </cfRule>
  </conditionalFormatting>
  <conditionalFormatting sqref="V41">
    <cfRule type="containsText" dxfId="542" priority="166" stopIfTrue="1" operator="containsText" text="○">
      <formula>NOT(ISERROR(SEARCH("○",V41)))</formula>
    </cfRule>
  </conditionalFormatting>
  <conditionalFormatting sqref="T41">
    <cfRule type="containsText" dxfId="541" priority="165" stopIfTrue="1" operator="containsText" text="○">
      <formula>NOT(ISERROR(SEARCH("○",T41)))</formula>
    </cfRule>
  </conditionalFormatting>
  <conditionalFormatting sqref="Q32">
    <cfRule type="containsText" dxfId="540" priority="161" stopIfTrue="1" operator="containsText" text="○">
      <formula>NOT(ISERROR(SEARCH("○",Q32)))</formula>
    </cfRule>
  </conditionalFormatting>
  <conditionalFormatting sqref="Q35">
    <cfRule type="containsText" dxfId="539" priority="160" stopIfTrue="1" operator="containsText" text="○">
      <formula>NOT(ISERROR(SEARCH("○",Q35)))</formula>
    </cfRule>
  </conditionalFormatting>
  <conditionalFormatting sqref="S41">
    <cfRule type="containsText" dxfId="538" priority="148" stopIfTrue="1" operator="containsText" text="○">
      <formula>NOT(ISERROR(SEARCH("○",S41)))</formula>
    </cfRule>
  </conditionalFormatting>
  <conditionalFormatting sqref="R29:V29">
    <cfRule type="containsText" dxfId="537" priority="154" stopIfTrue="1" operator="containsText" text="○">
      <formula>NOT(ISERROR(SEARCH("○",R29)))</formula>
    </cfRule>
  </conditionalFormatting>
  <conditionalFormatting sqref="W38">
    <cfRule type="containsText" dxfId="536" priority="150" stopIfTrue="1" operator="containsText" text="○">
      <formula>NOT(ISERROR(SEARCH("○",W38)))</formula>
    </cfRule>
  </conditionalFormatting>
  <conditionalFormatting sqref="D63">
    <cfRule type="containsText" dxfId="535" priority="135" stopIfTrue="1" operator="containsText" text="○">
      <formula>NOT(ISERROR(SEARCH("○",D63)))</formula>
    </cfRule>
  </conditionalFormatting>
  <conditionalFormatting sqref="A51:F51">
    <cfRule type="containsText" dxfId="534" priority="147" stopIfTrue="1" operator="containsText" text="○">
      <formula>NOT(ISERROR(SEARCH("○",A51)))</formula>
    </cfRule>
  </conditionalFormatting>
  <conditionalFormatting sqref="A54">
    <cfRule type="containsText" dxfId="533" priority="145" stopIfTrue="1" operator="containsText" text="○">
      <formula>NOT(ISERROR(SEARCH("○",A54)))</formula>
    </cfRule>
  </conditionalFormatting>
  <conditionalFormatting sqref="D66:G66">
    <cfRule type="containsText" dxfId="532" priority="146" stopIfTrue="1" operator="containsText" text="○">
      <formula>NOT(ISERROR(SEARCH("○",D66)))</formula>
    </cfRule>
  </conditionalFormatting>
  <conditionalFormatting sqref="A57">
    <cfRule type="containsText" dxfId="531" priority="144" stopIfTrue="1" operator="containsText" text="○">
      <formula>NOT(ISERROR(SEARCH("○",A57)))</formula>
    </cfRule>
  </conditionalFormatting>
  <conditionalFormatting sqref="A60">
    <cfRule type="containsText" dxfId="530" priority="143" stopIfTrue="1" operator="containsText" text="○">
      <formula>NOT(ISERROR(SEARCH("○",A60)))</formula>
    </cfRule>
  </conditionalFormatting>
  <conditionalFormatting sqref="A66">
    <cfRule type="containsText" dxfId="529" priority="142" stopIfTrue="1" operator="containsText" text="○">
      <formula>NOT(ISERROR(SEARCH("○",A66)))</formula>
    </cfRule>
  </conditionalFormatting>
  <conditionalFormatting sqref="B54:G54">
    <cfRule type="containsText" dxfId="528" priority="141" stopIfTrue="1" operator="containsText" text="○">
      <formula>NOT(ISERROR(SEARCH("○",B54)))</formula>
    </cfRule>
  </conditionalFormatting>
  <conditionalFormatting sqref="C57:F57">
    <cfRule type="containsText" dxfId="527" priority="140" stopIfTrue="1" operator="containsText" text="○">
      <formula>NOT(ISERROR(SEARCH("○",C57)))</formula>
    </cfRule>
  </conditionalFormatting>
  <conditionalFormatting sqref="C60:F60">
    <cfRule type="containsText" dxfId="526" priority="139" stopIfTrue="1" operator="containsText" text="○">
      <formula>NOT(ISERROR(SEARCH("○",C60)))</formula>
    </cfRule>
  </conditionalFormatting>
  <conditionalFormatting sqref="B66:C66">
    <cfRule type="containsText" dxfId="525" priority="138" stopIfTrue="1" operator="containsText" text="○">
      <formula>NOT(ISERROR(SEARCH("○",B66)))</formula>
    </cfRule>
  </conditionalFormatting>
  <conditionalFormatting sqref="A63">
    <cfRule type="containsText" dxfId="524" priority="137" stopIfTrue="1" operator="containsText" text="○">
      <formula>NOT(ISERROR(SEARCH("○",A63)))</formula>
    </cfRule>
  </conditionalFormatting>
  <conditionalFormatting sqref="B63:C63 E63:F63">
    <cfRule type="containsText" dxfId="523" priority="136" stopIfTrue="1" operator="containsText" text="○">
      <formula>NOT(ISERROR(SEARCH("○",B63)))</formula>
    </cfRule>
  </conditionalFormatting>
  <conditionalFormatting sqref="G57">
    <cfRule type="containsText" dxfId="522" priority="134" stopIfTrue="1" operator="containsText" text="○">
      <formula>NOT(ISERROR(SEARCH("○",G57)))</formula>
    </cfRule>
  </conditionalFormatting>
  <conditionalFormatting sqref="G60">
    <cfRule type="containsText" dxfId="521" priority="133" stopIfTrue="1" operator="containsText" text="○">
      <formula>NOT(ISERROR(SEARCH("○",G60)))</formula>
    </cfRule>
  </conditionalFormatting>
  <conditionalFormatting sqref="G63">
    <cfRule type="containsText" dxfId="520" priority="132" stopIfTrue="1" operator="containsText" text="○">
      <formula>NOT(ISERROR(SEARCH("○",G63)))</formula>
    </cfRule>
  </conditionalFormatting>
  <conditionalFormatting sqref="B60">
    <cfRule type="containsText" dxfId="519" priority="131" stopIfTrue="1" operator="containsText" text="○">
      <formula>NOT(ISERROR(SEARCH("○",B60)))</formula>
    </cfRule>
  </conditionalFormatting>
  <conditionalFormatting sqref="B57">
    <cfRule type="containsText" dxfId="518" priority="130" stopIfTrue="1" operator="containsText" text="○">
      <formula>NOT(ISERROR(SEARCH("○",B57)))</formula>
    </cfRule>
  </conditionalFormatting>
  <conditionalFormatting sqref="G51">
    <cfRule type="containsText" dxfId="517" priority="129" stopIfTrue="1" operator="containsText" text="○">
      <formula>NOT(ISERROR(SEARCH("○",G51)))</formula>
    </cfRule>
  </conditionalFormatting>
  <conditionalFormatting sqref="J57:N57">
    <cfRule type="containsText" dxfId="516" priority="122" stopIfTrue="1" operator="containsText" text="○">
      <formula>NOT(ISERROR(SEARCH("○",J57)))</formula>
    </cfRule>
  </conditionalFormatting>
  <conditionalFormatting sqref="N63">
    <cfRule type="containsText" dxfId="515" priority="115" stopIfTrue="1" operator="containsText" text="○">
      <formula>NOT(ISERROR(SEARCH("○",N63)))</formula>
    </cfRule>
  </conditionalFormatting>
  <conditionalFormatting sqref="K66">
    <cfRule type="containsText" dxfId="514" priority="119" stopIfTrue="1" operator="containsText" text="○">
      <formula>NOT(ISERROR(SEARCH("○",K66)))</formula>
    </cfRule>
  </conditionalFormatting>
  <conditionalFormatting sqref="J66">
    <cfRule type="containsText" dxfId="513" priority="112" stopIfTrue="1" operator="containsText" text="○">
      <formula>NOT(ISERROR(SEARCH("○",J66)))</formula>
    </cfRule>
  </conditionalFormatting>
  <conditionalFormatting sqref="O57">
    <cfRule type="containsText" dxfId="512" priority="111" stopIfTrue="1" operator="containsText" text="○">
      <formula>NOT(ISERROR(SEARCH("○",O57)))</formula>
    </cfRule>
  </conditionalFormatting>
  <conditionalFormatting sqref="I63">
    <cfRule type="containsText" dxfId="511" priority="118" stopIfTrue="1" operator="containsText" text="○">
      <formula>NOT(ISERROR(SEARCH("○",I63)))</formula>
    </cfRule>
  </conditionalFormatting>
  <conditionalFormatting sqref="I57">
    <cfRule type="containsText" dxfId="510" priority="125" stopIfTrue="1" operator="containsText" text="○">
      <formula>NOT(ISERROR(SEARCH("○",I57)))</formula>
    </cfRule>
  </conditionalFormatting>
  <conditionalFormatting sqref="O60">
    <cfRule type="containsText" dxfId="509" priority="120" stopIfTrue="1" operator="containsText" text="○">
      <formula>NOT(ISERROR(SEARCH("○",O60)))</formula>
    </cfRule>
  </conditionalFormatting>
  <conditionalFormatting sqref="O51">
    <cfRule type="containsText" dxfId="508" priority="128" stopIfTrue="1" operator="containsText" text="○">
      <formula>NOT(ISERROR(SEARCH("○",O51)))</formula>
    </cfRule>
  </conditionalFormatting>
  <conditionalFormatting sqref="I54">
    <cfRule type="containsText" dxfId="507" priority="126" stopIfTrue="1" operator="containsText" text="○">
      <formula>NOT(ISERROR(SEARCH("○",I54)))</formula>
    </cfRule>
  </conditionalFormatting>
  <conditionalFormatting sqref="L66:O66">
    <cfRule type="containsText" dxfId="506" priority="127" stopIfTrue="1" operator="containsText" text="○">
      <formula>NOT(ISERROR(SEARCH("○",L66)))</formula>
    </cfRule>
  </conditionalFormatting>
  <conditionalFormatting sqref="I60">
    <cfRule type="containsText" dxfId="505" priority="124" stopIfTrue="1" operator="containsText" text="○">
      <formula>NOT(ISERROR(SEARCH("○",I60)))</formula>
    </cfRule>
  </conditionalFormatting>
  <conditionalFormatting sqref="J54:O54">
    <cfRule type="containsText" dxfId="504" priority="123" stopIfTrue="1" operator="containsText" text="○">
      <formula>NOT(ISERROR(SEARCH("○",J54)))</formula>
    </cfRule>
  </conditionalFormatting>
  <conditionalFormatting sqref="K60:N60">
    <cfRule type="containsText" dxfId="503" priority="121" stopIfTrue="1" operator="containsText" text="○">
      <formula>NOT(ISERROR(SEARCH("○",K60)))</formula>
    </cfRule>
  </conditionalFormatting>
  <conditionalFormatting sqref="J63:K63 M63">
    <cfRule type="containsText" dxfId="502" priority="117" stopIfTrue="1" operator="containsText" text="○">
      <formula>NOT(ISERROR(SEARCH("○",J63)))</formula>
    </cfRule>
  </conditionalFormatting>
  <conditionalFormatting sqref="I66">
    <cfRule type="containsText" dxfId="501" priority="116" stopIfTrue="1" operator="containsText" text="○">
      <formula>NOT(ISERROR(SEARCH("○",I66)))</formula>
    </cfRule>
  </conditionalFormatting>
  <conditionalFormatting sqref="L63">
    <cfRule type="containsText" dxfId="500" priority="114" stopIfTrue="1" operator="containsText" text="○">
      <formula>NOT(ISERROR(SEARCH("○",L63)))</formula>
    </cfRule>
  </conditionalFormatting>
  <conditionalFormatting sqref="O63">
    <cfRule type="containsText" dxfId="499" priority="113" stopIfTrue="1" operator="containsText" text="○">
      <formula>NOT(ISERROR(SEARCH("○",O63)))</formula>
    </cfRule>
  </conditionalFormatting>
  <conditionalFormatting sqref="J51">
    <cfRule type="containsText" dxfId="498" priority="107" stopIfTrue="1" operator="containsText" text="○">
      <formula>NOT(ISERROR(SEARCH("○",J51)))</formula>
    </cfRule>
  </conditionalFormatting>
  <conditionalFormatting sqref="L51:N51">
    <cfRule type="containsText" dxfId="497" priority="106" stopIfTrue="1" operator="containsText" text="○">
      <formula>NOT(ISERROR(SEARCH("○",L51)))</formula>
    </cfRule>
  </conditionalFormatting>
  <conditionalFormatting sqref="K51">
    <cfRule type="containsText" dxfId="496" priority="110" stopIfTrue="1" operator="containsText" text="○">
      <formula>NOT(ISERROR(SEARCH("○",K51)))</formula>
    </cfRule>
  </conditionalFormatting>
  <conditionalFormatting sqref="J60">
    <cfRule type="containsText" dxfId="495" priority="109" stopIfTrue="1" operator="containsText" text="○">
      <formula>NOT(ISERROR(SEARCH("○",J60)))</formula>
    </cfRule>
  </conditionalFormatting>
  <conditionalFormatting sqref="I51">
    <cfRule type="containsText" dxfId="494" priority="108" stopIfTrue="1" operator="containsText" text="○">
      <formula>NOT(ISERROR(SEARCH("○",I51)))</formula>
    </cfRule>
  </conditionalFormatting>
  <conditionalFormatting sqref="Q51">
    <cfRule type="containsText" dxfId="493" priority="98" stopIfTrue="1" operator="containsText" text="○">
      <formula>NOT(ISERROR(SEARCH("○",Q51)))</formula>
    </cfRule>
  </conditionalFormatting>
  <conditionalFormatting sqref="Q63">
    <cfRule type="containsText" dxfId="492" priority="94" stopIfTrue="1" operator="containsText" text="○">
      <formula>NOT(ISERROR(SEARCH("○",Q63)))</formula>
    </cfRule>
  </conditionalFormatting>
  <conditionalFormatting sqref="R54:V54">
    <cfRule type="containsText" dxfId="491" priority="92" stopIfTrue="1" operator="containsText" text="○">
      <formula>NOT(ISERROR(SEARCH("○",R54)))</formula>
    </cfRule>
  </conditionalFormatting>
  <conditionalFormatting sqref="Q60">
    <cfRule type="containsText" dxfId="490" priority="95" stopIfTrue="1" operator="containsText" text="○">
      <formula>NOT(ISERROR(SEARCH("○",Q60)))</formula>
    </cfRule>
  </conditionalFormatting>
  <conditionalFormatting sqref="R57:V57">
    <cfRule type="containsText" dxfId="489" priority="91" stopIfTrue="1" operator="containsText" text="○">
      <formula>NOT(ISERROR(SEARCH("○",R57)))</formula>
    </cfRule>
  </conditionalFormatting>
  <conditionalFormatting sqref="R66:S66">
    <cfRule type="containsText" dxfId="488" priority="103" stopIfTrue="1" operator="containsText" text="○">
      <formula>NOT(ISERROR(SEARCH("○",R66)))</formula>
    </cfRule>
  </conditionalFormatting>
  <conditionalFormatting sqref="V63:W63">
    <cfRule type="containsText" dxfId="487" priority="99" stopIfTrue="1" operator="containsText" text="○">
      <formula>NOT(ISERROR(SEARCH("○",V63)))</formula>
    </cfRule>
  </conditionalFormatting>
  <conditionalFormatting sqref="W63">
    <cfRule type="containsText" dxfId="486" priority="100" stopIfTrue="1" operator="containsText" text="○">
      <formula>NOT(ISERROR(SEARCH("○",W63)))</formula>
    </cfRule>
  </conditionalFormatting>
  <conditionalFormatting sqref="R60:S60 U60:V60">
    <cfRule type="containsText" dxfId="485" priority="90" stopIfTrue="1" operator="containsText" text="○">
      <formula>NOT(ISERROR(SEARCH("○",R60)))</formula>
    </cfRule>
  </conditionalFormatting>
  <conditionalFormatting sqref="R63">
    <cfRule type="containsText" dxfId="484" priority="88" stopIfTrue="1" operator="containsText" text="○">
      <formula>NOT(ISERROR(SEARCH("○",R63)))</formula>
    </cfRule>
  </conditionalFormatting>
  <conditionalFormatting sqref="V63">
    <cfRule type="containsText" dxfId="483" priority="101" stopIfTrue="1" operator="containsText" text="○">
      <formula>NOT(ISERROR(SEARCH("○",V63)))</formula>
    </cfRule>
  </conditionalFormatting>
  <conditionalFormatting sqref="Q51">
    <cfRule type="containsText" dxfId="482" priority="105" stopIfTrue="1" operator="containsText" text="○">
      <formula>NOT(ISERROR(SEARCH("○",Q51)))</formula>
    </cfRule>
  </conditionalFormatting>
  <conditionalFormatting sqref="T66:W66">
    <cfRule type="containsText" dxfId="481" priority="104" stopIfTrue="1" operator="containsText" text="○">
      <formula>NOT(ISERROR(SEARCH("○",T66)))</formula>
    </cfRule>
  </conditionalFormatting>
  <conditionalFormatting sqref="Q66">
    <cfRule type="containsText" dxfId="480" priority="102" stopIfTrue="1" operator="containsText" text="○">
      <formula>NOT(ISERROR(SEARCH("○",Q66)))</formula>
    </cfRule>
  </conditionalFormatting>
  <conditionalFormatting sqref="Q54">
    <cfRule type="containsText" dxfId="479" priority="97" stopIfTrue="1" operator="containsText" text="○">
      <formula>NOT(ISERROR(SEARCH("○",Q54)))</formula>
    </cfRule>
  </conditionalFormatting>
  <conditionalFormatting sqref="Q57">
    <cfRule type="containsText" dxfId="478" priority="96" stopIfTrue="1" operator="containsText" text="○">
      <formula>NOT(ISERROR(SEARCH("○",Q57)))</formula>
    </cfRule>
  </conditionalFormatting>
  <conditionalFormatting sqref="R51:V51">
    <cfRule type="containsText" dxfId="477" priority="93" stopIfTrue="1" operator="containsText" text="○">
      <formula>NOT(ISERROR(SEARCH("○",R51)))</formula>
    </cfRule>
  </conditionalFormatting>
  <conditionalFormatting sqref="W60">
    <cfRule type="containsText" dxfId="476" priority="89" stopIfTrue="1" operator="containsText" text="○">
      <formula>NOT(ISERROR(SEARCH("○",W60)))</formula>
    </cfRule>
  </conditionalFormatting>
  <conditionalFormatting sqref="W51">
    <cfRule type="containsText" dxfId="475" priority="87" stopIfTrue="1" operator="containsText" text="○">
      <formula>NOT(ISERROR(SEARCH("○",W51)))</formula>
    </cfRule>
  </conditionalFormatting>
  <conditionalFormatting sqref="W54">
    <cfRule type="containsText" dxfId="474" priority="86" stopIfTrue="1" operator="containsText" text="○">
      <formula>NOT(ISERROR(SEARCH("○",W54)))</formula>
    </cfRule>
  </conditionalFormatting>
  <conditionalFormatting sqref="W57">
    <cfRule type="containsText" dxfId="473" priority="85" stopIfTrue="1" operator="containsText" text="○">
      <formula>NOT(ISERROR(SEARCH("○",W57)))</formula>
    </cfRule>
  </conditionalFormatting>
  <conditionalFormatting sqref="T60">
    <cfRule type="containsText" dxfId="472" priority="84" stopIfTrue="1" operator="containsText" text="○">
      <formula>NOT(ISERROR(SEARCH("○",T60)))</formula>
    </cfRule>
  </conditionalFormatting>
  <conditionalFormatting sqref="S63:U63">
    <cfRule type="containsText" dxfId="471" priority="83" stopIfTrue="1" operator="containsText" text="○">
      <formula>NOT(ISERROR(SEARCH("○",S63)))</formula>
    </cfRule>
  </conditionalFormatting>
  <conditionalFormatting sqref="D85">
    <cfRule type="containsText" dxfId="470" priority="71" stopIfTrue="1" operator="containsText" text="○">
      <formula>NOT(ISERROR(SEARCH("○",D85)))</formula>
    </cfRule>
  </conditionalFormatting>
  <conditionalFormatting sqref="A73:E73">
    <cfRule type="containsText" dxfId="469" priority="82" stopIfTrue="1" operator="containsText" text="○">
      <formula>NOT(ISERROR(SEARCH("○",A73)))</formula>
    </cfRule>
  </conditionalFormatting>
  <conditionalFormatting sqref="A76">
    <cfRule type="containsText" dxfId="468" priority="80" stopIfTrue="1" operator="containsText" text="○">
      <formula>NOT(ISERROR(SEARCH("○",A76)))</formula>
    </cfRule>
  </conditionalFormatting>
  <conditionalFormatting sqref="D88:G88">
    <cfRule type="containsText" dxfId="467" priority="81" stopIfTrue="1" operator="containsText" text="○">
      <formula>NOT(ISERROR(SEARCH("○",D88)))</formula>
    </cfRule>
  </conditionalFormatting>
  <conditionalFormatting sqref="A79">
    <cfRule type="containsText" dxfId="466" priority="79" stopIfTrue="1" operator="containsText" text="○">
      <formula>NOT(ISERROR(SEARCH("○",A79)))</formula>
    </cfRule>
  </conditionalFormatting>
  <conditionalFormatting sqref="A82">
    <cfRule type="containsText" dxfId="465" priority="78" stopIfTrue="1" operator="containsText" text="○">
      <formula>NOT(ISERROR(SEARCH("○",A82)))</formula>
    </cfRule>
  </conditionalFormatting>
  <conditionalFormatting sqref="C79:F79">
    <cfRule type="containsText" dxfId="464" priority="76" stopIfTrue="1" operator="containsText" text="○">
      <formula>NOT(ISERROR(SEARCH("○",C79)))</formula>
    </cfRule>
  </conditionalFormatting>
  <conditionalFormatting sqref="B76:G76">
    <cfRule type="containsText" dxfId="463" priority="77" stopIfTrue="1" operator="containsText" text="○">
      <formula>NOT(ISERROR(SEARCH("○",B76)))</formula>
    </cfRule>
  </conditionalFormatting>
  <conditionalFormatting sqref="C82:F82">
    <cfRule type="containsText" dxfId="462" priority="75" stopIfTrue="1" operator="containsText" text="○">
      <formula>NOT(ISERROR(SEARCH("○",C82)))</formula>
    </cfRule>
  </conditionalFormatting>
  <conditionalFormatting sqref="B88:C88">
    <cfRule type="containsText" dxfId="461" priority="74" stopIfTrue="1" operator="containsText" text="○">
      <formula>NOT(ISERROR(SEARCH("○",B88)))</formula>
    </cfRule>
  </conditionalFormatting>
  <conditionalFormatting sqref="A85">
    <cfRule type="containsText" dxfId="460" priority="73" stopIfTrue="1" operator="containsText" text="○">
      <formula>NOT(ISERROR(SEARCH("○",A85)))</formula>
    </cfRule>
  </conditionalFormatting>
  <conditionalFormatting sqref="B85:C85 E85:F85">
    <cfRule type="containsText" dxfId="459" priority="72" stopIfTrue="1" operator="containsText" text="○">
      <formula>NOT(ISERROR(SEARCH("○",B85)))</formula>
    </cfRule>
  </conditionalFormatting>
  <conditionalFormatting sqref="G79">
    <cfRule type="containsText" dxfId="458" priority="70" stopIfTrue="1" operator="containsText" text="○">
      <formula>NOT(ISERROR(SEARCH("○",G79)))</formula>
    </cfRule>
  </conditionalFormatting>
  <conditionalFormatting sqref="G85">
    <cfRule type="containsText" dxfId="457" priority="69" stopIfTrue="1" operator="containsText" text="○">
      <formula>NOT(ISERROR(SEARCH("○",G85)))</formula>
    </cfRule>
  </conditionalFormatting>
  <conditionalFormatting sqref="B82">
    <cfRule type="containsText" dxfId="456" priority="68" stopIfTrue="1" operator="containsText" text="○">
      <formula>NOT(ISERROR(SEARCH("○",B82)))</formula>
    </cfRule>
  </conditionalFormatting>
  <conditionalFormatting sqref="B79">
    <cfRule type="containsText" dxfId="455" priority="67" stopIfTrue="1" operator="containsText" text="○">
      <formula>NOT(ISERROR(SEARCH("○",B79)))</formula>
    </cfRule>
  </conditionalFormatting>
  <conditionalFormatting sqref="G73">
    <cfRule type="containsText" dxfId="454" priority="66" stopIfTrue="1" operator="containsText" text="○">
      <formula>NOT(ISERROR(SEARCH("○",G73)))</formula>
    </cfRule>
  </conditionalFormatting>
  <conditionalFormatting sqref="F73">
    <cfRule type="containsText" dxfId="453" priority="65" stopIfTrue="1" operator="containsText" text="○">
      <formula>NOT(ISERROR(SEARCH("○",F73)))</formula>
    </cfRule>
  </conditionalFormatting>
  <conditionalFormatting sqref="A88">
    <cfRule type="containsText" dxfId="452" priority="64" stopIfTrue="1" operator="containsText" text="○">
      <formula>NOT(ISERROR(SEARCH("○",A88)))</formula>
    </cfRule>
  </conditionalFormatting>
  <conditionalFormatting sqref="G82">
    <cfRule type="containsText" dxfId="451" priority="63" stopIfTrue="1" operator="containsText" text="○">
      <formula>NOT(ISERROR(SEARCH("○",G82)))</formula>
    </cfRule>
  </conditionalFormatting>
  <conditionalFormatting sqref="J79:N79">
    <cfRule type="containsText" dxfId="450" priority="57" stopIfTrue="1" operator="containsText" text="○">
      <formula>NOT(ISERROR(SEARCH("○",J79)))</formula>
    </cfRule>
  </conditionalFormatting>
  <conditionalFormatting sqref="N85">
    <cfRule type="containsText" dxfId="449" priority="50" stopIfTrue="1" operator="containsText" text="○">
      <formula>NOT(ISERROR(SEARCH("○",N85)))</formula>
    </cfRule>
  </conditionalFormatting>
  <conditionalFormatting sqref="K88">
    <cfRule type="containsText" dxfId="448" priority="54" stopIfTrue="1" operator="containsText" text="○">
      <formula>NOT(ISERROR(SEARCH("○",K88)))</formula>
    </cfRule>
  </conditionalFormatting>
  <conditionalFormatting sqref="J88">
    <cfRule type="containsText" dxfId="447" priority="47" stopIfTrue="1" operator="containsText" text="○">
      <formula>NOT(ISERROR(SEARCH("○",J88)))</formula>
    </cfRule>
  </conditionalFormatting>
  <conditionalFormatting sqref="O79">
    <cfRule type="containsText" dxfId="446" priority="46" stopIfTrue="1" operator="containsText" text="○">
      <formula>NOT(ISERROR(SEARCH("○",O79)))</formula>
    </cfRule>
  </conditionalFormatting>
  <conditionalFormatting sqref="I85">
    <cfRule type="containsText" dxfId="445" priority="53" stopIfTrue="1" operator="containsText" text="○">
      <formula>NOT(ISERROR(SEARCH("○",I85)))</formula>
    </cfRule>
  </conditionalFormatting>
  <conditionalFormatting sqref="I79">
    <cfRule type="containsText" dxfId="444" priority="60" stopIfTrue="1" operator="containsText" text="○">
      <formula>NOT(ISERROR(SEARCH("○",I79)))</formula>
    </cfRule>
  </conditionalFormatting>
  <conditionalFormatting sqref="O82">
    <cfRule type="containsText" dxfId="443" priority="55" stopIfTrue="1" operator="containsText" text="○">
      <formula>NOT(ISERROR(SEARCH("○",O82)))</formula>
    </cfRule>
  </conditionalFormatting>
  <conditionalFormatting sqref="I76">
    <cfRule type="containsText" dxfId="442" priority="61" stopIfTrue="1" operator="containsText" text="○">
      <formula>NOT(ISERROR(SEARCH("○",I76)))</formula>
    </cfRule>
  </conditionalFormatting>
  <conditionalFormatting sqref="L88:O88">
    <cfRule type="containsText" dxfId="441" priority="62" stopIfTrue="1" operator="containsText" text="○">
      <formula>NOT(ISERROR(SEARCH("○",L88)))</formula>
    </cfRule>
  </conditionalFormatting>
  <conditionalFormatting sqref="I82">
    <cfRule type="containsText" dxfId="440" priority="59" stopIfTrue="1" operator="containsText" text="○">
      <formula>NOT(ISERROR(SEARCH("○",I82)))</formula>
    </cfRule>
  </conditionalFormatting>
  <conditionalFormatting sqref="J76:L76 N76:O76">
    <cfRule type="containsText" dxfId="439" priority="58" stopIfTrue="1" operator="containsText" text="○">
      <formula>NOT(ISERROR(SEARCH("○",J76)))</formula>
    </cfRule>
  </conditionalFormatting>
  <conditionalFormatting sqref="K82:N82">
    <cfRule type="containsText" dxfId="438" priority="56" stopIfTrue="1" operator="containsText" text="○">
      <formula>NOT(ISERROR(SEARCH("○",K82)))</formula>
    </cfRule>
  </conditionalFormatting>
  <conditionalFormatting sqref="J85:K85 M85">
    <cfRule type="containsText" dxfId="437" priority="52" stopIfTrue="1" operator="containsText" text="○">
      <formula>NOT(ISERROR(SEARCH("○",J85)))</formula>
    </cfRule>
  </conditionalFormatting>
  <conditionalFormatting sqref="I88">
    <cfRule type="containsText" dxfId="436" priority="51" stopIfTrue="1" operator="containsText" text="○">
      <formula>NOT(ISERROR(SEARCH("○",I88)))</formula>
    </cfRule>
  </conditionalFormatting>
  <conditionalFormatting sqref="L85">
    <cfRule type="containsText" dxfId="435" priority="49" stopIfTrue="1" operator="containsText" text="○">
      <formula>NOT(ISERROR(SEARCH("○",L85)))</formula>
    </cfRule>
  </conditionalFormatting>
  <conditionalFormatting sqref="O85">
    <cfRule type="containsText" dxfId="434" priority="48" stopIfTrue="1" operator="containsText" text="○">
      <formula>NOT(ISERROR(SEARCH("○",O85)))</formula>
    </cfRule>
  </conditionalFormatting>
  <conditionalFormatting sqref="J73:L73">
    <cfRule type="containsText" dxfId="433" priority="44" stopIfTrue="1" operator="containsText" text="○">
      <formula>NOT(ISERROR(SEARCH("○",J73)))</formula>
    </cfRule>
  </conditionalFormatting>
  <conditionalFormatting sqref="M73:N73">
    <cfRule type="containsText" dxfId="432" priority="43" stopIfTrue="1" operator="containsText" text="○">
      <formula>NOT(ISERROR(SEARCH("○",M73)))</formula>
    </cfRule>
  </conditionalFormatting>
  <conditionalFormatting sqref="I73">
    <cfRule type="containsText" dxfId="431" priority="45" stopIfTrue="1" operator="containsText" text="○">
      <formula>NOT(ISERROR(SEARCH("○",I73)))</formula>
    </cfRule>
  </conditionalFormatting>
  <conditionalFormatting sqref="O73">
    <cfRule type="containsText" dxfId="430" priority="42" stopIfTrue="1" operator="containsText" text="○">
      <formula>NOT(ISERROR(SEARCH("○",O73)))</formula>
    </cfRule>
  </conditionalFormatting>
  <conditionalFormatting sqref="J82">
    <cfRule type="containsText" dxfId="429" priority="41" stopIfTrue="1" operator="containsText" text="○">
      <formula>NOT(ISERROR(SEARCH("○",J82)))</formula>
    </cfRule>
  </conditionalFormatting>
  <conditionalFormatting sqref="M76">
    <cfRule type="containsText" dxfId="428" priority="40" stopIfTrue="1" operator="containsText" text="○">
      <formula>NOT(ISERROR(SEARCH("○",M76)))</formula>
    </cfRule>
  </conditionalFormatting>
  <conditionalFormatting sqref="Q73">
    <cfRule type="containsText" dxfId="427" priority="35" stopIfTrue="1" operator="containsText" text="○">
      <formula>NOT(ISERROR(SEARCH("○",Q73)))</formula>
    </cfRule>
  </conditionalFormatting>
  <conditionalFormatting sqref="Q85">
    <cfRule type="containsText" dxfId="426" priority="31" stopIfTrue="1" operator="containsText" text="○">
      <formula>NOT(ISERROR(SEARCH("○",Q85)))</formula>
    </cfRule>
  </conditionalFormatting>
  <conditionalFormatting sqref="R76:V76">
    <cfRule type="containsText" dxfId="425" priority="29" stopIfTrue="1" operator="containsText" text="○">
      <formula>NOT(ISERROR(SEARCH("○",R76)))</formula>
    </cfRule>
  </conditionalFormatting>
  <conditionalFormatting sqref="Q82">
    <cfRule type="containsText" dxfId="424" priority="32" stopIfTrue="1" operator="containsText" text="○">
      <formula>NOT(ISERROR(SEARCH("○",Q82)))</formula>
    </cfRule>
  </conditionalFormatting>
  <conditionalFormatting sqref="R79:V79">
    <cfRule type="containsText" dxfId="423" priority="28" stopIfTrue="1" operator="containsText" text="○">
      <formula>NOT(ISERROR(SEARCH("○",R79)))</formula>
    </cfRule>
  </conditionalFormatting>
  <conditionalFormatting sqref="V85:W85">
    <cfRule type="containsText" dxfId="422" priority="36" stopIfTrue="1" operator="containsText" text="○">
      <formula>NOT(ISERROR(SEARCH("○",V85)))</formula>
    </cfRule>
  </conditionalFormatting>
  <conditionalFormatting sqref="W85">
    <cfRule type="containsText" dxfId="421" priority="37" stopIfTrue="1" operator="containsText" text="○">
      <formula>NOT(ISERROR(SEARCH("○",W85)))</formula>
    </cfRule>
  </conditionalFormatting>
  <conditionalFormatting sqref="S82 U82:V82">
    <cfRule type="containsText" dxfId="420" priority="27" stopIfTrue="1" operator="containsText" text="○">
      <formula>NOT(ISERROR(SEARCH("○",S82)))</formula>
    </cfRule>
  </conditionalFormatting>
  <conditionalFormatting sqref="R85:U85">
    <cfRule type="containsText" dxfId="419" priority="25" stopIfTrue="1" operator="containsText" text="○">
      <formula>NOT(ISERROR(SEARCH("○",R85)))</formula>
    </cfRule>
  </conditionalFormatting>
  <conditionalFormatting sqref="V85">
    <cfRule type="containsText" dxfId="418" priority="38" stopIfTrue="1" operator="containsText" text="○">
      <formula>NOT(ISERROR(SEARCH("○",V85)))</formula>
    </cfRule>
  </conditionalFormatting>
  <conditionalFormatting sqref="Q73">
    <cfRule type="containsText" dxfId="417" priority="39" stopIfTrue="1" operator="containsText" text="○">
      <formula>NOT(ISERROR(SEARCH("○",Q73)))</formula>
    </cfRule>
  </conditionalFormatting>
  <conditionalFormatting sqref="Q76">
    <cfRule type="containsText" dxfId="416" priority="34" stopIfTrue="1" operator="containsText" text="○">
      <formula>NOT(ISERROR(SEARCH("○",Q76)))</formula>
    </cfRule>
  </conditionalFormatting>
  <conditionalFormatting sqref="Q79">
    <cfRule type="containsText" dxfId="415" priority="33" stopIfTrue="1" operator="containsText" text="○">
      <formula>NOT(ISERROR(SEARCH("○",Q79)))</formula>
    </cfRule>
  </conditionalFormatting>
  <conditionalFormatting sqref="R73:V73">
    <cfRule type="containsText" dxfId="414" priority="30" stopIfTrue="1" operator="containsText" text="○">
      <formula>NOT(ISERROR(SEARCH("○",R73)))</formula>
    </cfRule>
  </conditionalFormatting>
  <conditionalFormatting sqref="W82">
    <cfRule type="containsText" dxfId="413" priority="26" stopIfTrue="1" operator="containsText" text="○">
      <formula>NOT(ISERROR(SEARCH("○",W82)))</formula>
    </cfRule>
  </conditionalFormatting>
  <conditionalFormatting sqref="W76">
    <cfRule type="containsText" dxfId="412" priority="24" stopIfTrue="1" operator="containsText" text="○">
      <formula>NOT(ISERROR(SEARCH("○",W76)))</formula>
    </cfRule>
  </conditionalFormatting>
  <conditionalFormatting sqref="T82">
    <cfRule type="containsText" dxfId="411" priority="21" stopIfTrue="1" operator="containsText" text="○">
      <formula>NOT(ISERROR(SEARCH("○",T82)))</formula>
    </cfRule>
  </conditionalFormatting>
  <conditionalFormatting sqref="W73">
    <cfRule type="containsText" dxfId="410" priority="23" stopIfTrue="1" operator="containsText" text="○">
      <formula>NOT(ISERROR(SEARCH("○",W73)))</formula>
    </cfRule>
  </conditionalFormatting>
  <conditionalFormatting sqref="W79">
    <cfRule type="containsText" dxfId="409" priority="22" stopIfTrue="1" operator="containsText" text="○">
      <formula>NOT(ISERROR(SEARCH("○",W79)))</formula>
    </cfRule>
  </conditionalFormatting>
  <conditionalFormatting sqref="R82">
    <cfRule type="containsText" dxfId="408" priority="20" stopIfTrue="1" operator="containsText" text="○">
      <formula>NOT(ISERROR(SEARCH("○",R82)))</formula>
    </cfRule>
  </conditionalFormatting>
  <conditionalFormatting sqref="Q88:W88">
    <cfRule type="containsText" dxfId="407" priority="19" stopIfTrue="1" operator="containsText" text="○">
      <formula>NOT(ISERROR(SEARCH("○",Q88)))</formula>
    </cfRule>
  </conditionalFormatting>
  <conditionalFormatting sqref="A19:G19">
    <cfRule type="containsText" dxfId="406" priority="18" stopIfTrue="1" operator="containsText" text="○">
      <formula>NOT(ISERROR(SEARCH("○",A19)))</formula>
    </cfRule>
  </conditionalFormatting>
  <conditionalFormatting sqref="A22:G22">
    <cfRule type="containsText" dxfId="405" priority="17" stopIfTrue="1" operator="containsText" text="○">
      <formula>NOT(ISERROR(SEARCH("○",A22)))</formula>
    </cfRule>
  </conditionalFormatting>
  <conditionalFormatting sqref="A16:G16">
    <cfRule type="containsText" dxfId="404" priority="16" stopIfTrue="1" operator="containsText" text="○">
      <formula>NOT(ISERROR(SEARCH("○",A16)))</formula>
    </cfRule>
  </conditionalFormatting>
  <conditionalFormatting sqref="A13:G13">
    <cfRule type="containsText" dxfId="403" priority="15" stopIfTrue="1" operator="containsText" text="○">
      <formula>NOT(ISERROR(SEARCH("○",A13)))</formula>
    </cfRule>
  </conditionalFormatting>
  <conditionalFormatting sqref="A10:G10">
    <cfRule type="containsText" dxfId="402" priority="14" stopIfTrue="1" operator="containsText" text="○">
      <formula>NOT(ISERROR(SEARCH("○",A10)))</formula>
    </cfRule>
  </conditionalFormatting>
  <conditionalFormatting sqref="A7:G7">
    <cfRule type="containsText" dxfId="401" priority="13" stopIfTrue="1" operator="containsText" text="○">
      <formula>NOT(ISERROR(SEARCH("○",A7)))</formula>
    </cfRule>
  </conditionalFormatting>
  <conditionalFormatting sqref="I19:O19">
    <cfRule type="containsText" dxfId="400" priority="12" stopIfTrue="1" operator="containsText" text="○">
      <formula>NOT(ISERROR(SEARCH("○",I19)))</formula>
    </cfRule>
  </conditionalFormatting>
  <conditionalFormatting sqref="I22:O22">
    <cfRule type="containsText" dxfId="399" priority="11" stopIfTrue="1" operator="containsText" text="○">
      <formula>NOT(ISERROR(SEARCH("○",I22)))</formula>
    </cfRule>
  </conditionalFormatting>
  <conditionalFormatting sqref="I16:O16">
    <cfRule type="containsText" dxfId="398" priority="10" stopIfTrue="1" operator="containsText" text="○">
      <formula>NOT(ISERROR(SEARCH("○",I16)))</formula>
    </cfRule>
  </conditionalFormatting>
  <conditionalFormatting sqref="I13:O13">
    <cfRule type="containsText" dxfId="397" priority="9" stopIfTrue="1" operator="containsText" text="○">
      <formula>NOT(ISERROR(SEARCH("○",I13)))</formula>
    </cfRule>
  </conditionalFormatting>
  <conditionalFormatting sqref="I10:O10">
    <cfRule type="containsText" dxfId="396" priority="8" stopIfTrue="1" operator="containsText" text="○">
      <formula>NOT(ISERROR(SEARCH("○",I10)))</formula>
    </cfRule>
  </conditionalFormatting>
  <conditionalFormatting sqref="I7:O7">
    <cfRule type="containsText" dxfId="395" priority="7" stopIfTrue="1" operator="containsText" text="○">
      <formula>NOT(ISERROR(SEARCH("○",I7)))</formula>
    </cfRule>
  </conditionalFormatting>
  <conditionalFormatting sqref="Q19:W19">
    <cfRule type="containsText" dxfId="394" priority="6" stopIfTrue="1" operator="containsText" text="○">
      <formula>NOT(ISERROR(SEARCH("○",Q19)))</formula>
    </cfRule>
  </conditionalFormatting>
  <conditionalFormatting sqref="Q22:W22">
    <cfRule type="containsText" dxfId="393" priority="5" stopIfTrue="1" operator="containsText" text="○">
      <formula>NOT(ISERROR(SEARCH("○",Q22)))</formula>
    </cfRule>
  </conditionalFormatting>
  <conditionalFormatting sqref="Q16:W16">
    <cfRule type="containsText" dxfId="392" priority="4" stopIfTrue="1" operator="containsText" text="○">
      <formula>NOT(ISERROR(SEARCH("○",Q16)))</formula>
    </cfRule>
  </conditionalFormatting>
  <conditionalFormatting sqref="Q13:W13">
    <cfRule type="containsText" dxfId="391" priority="3" stopIfTrue="1" operator="containsText" text="○">
      <formula>NOT(ISERROR(SEARCH("○",Q13)))</formula>
    </cfRule>
  </conditionalFormatting>
  <conditionalFormatting sqref="Q10:W10">
    <cfRule type="containsText" dxfId="390" priority="2" stopIfTrue="1" operator="containsText" text="○">
      <formula>NOT(ISERROR(SEARCH("○",Q10)))</formula>
    </cfRule>
  </conditionalFormatting>
  <conditionalFormatting sqref="Q7:W7">
    <cfRule type="containsText" dxfId="389" priority="1" stopIfTrue="1" operator="containsText" text="○">
      <formula>NOT(ISERROR(SEARCH("○",Q7)))</formula>
    </cfRule>
  </conditionalFormatting>
  <dataValidations count="2">
    <dataValidation type="list" allowBlank="1" showInputMessage="1" showErrorMessage="1" sqref="U2">
      <formula1>$Z$3:$AA$3</formula1>
    </dataValidation>
    <dataValidation type="list" allowBlank="1" showInputMessage="1" showErrorMessage="1" sqref="Q63:W63 I35:O35 I54:O54 A38:G38 I41:O41 A44:G44 Q41:W41 Q38:W38 A57:G57 A35:G35 A29:G29 Q60:W60 A41:G41 I29:O29 I79:O79 Q29:W29 A60:G60 Q32:W32 A63:G63 I82:O82 I51:O51 Q88:W88 I73:O73 Q79:W79 Q76:W76 I44:O44 I76:O76 Q82:W82 I38:O38 A32:G32 I32:O32 I60:O60 I85:O85 Q51:W51 Q85:W85 A82:G82 A88:G88 Q54:W54 I63:O63 I66:O66 Q35:W35 Q44:W44 A51:G51 A54:G54 Q66:W66 A73:G73 A76:G76 Q57:W57 A66:G66 I57:O57 A79:G79 Q73:W73 I88:O88 A85:G85 A10:G10 A16:G16 Q10:W10 I10:O10 Q16:W16 I16:O16 I22:O22 I7:O7 Q22:W22 A22:G22 I19:O19 Q13:W13 Q7:W7 A19:G19 A13:G13 I13:O13 Q19:W19 A7:G7">
      <formula1>$AM$5:$AM$7</formula1>
    </dataValidation>
  </dataValidations>
  <pageMargins left="0.98425196850393704" right="0.19685039370078741" top="0.78740157480314965" bottom="0.39370078740157483" header="0.51181102362204722" footer="0.51181102362204722"/>
  <pageSetup paperSize="9" scale="65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view="pageBreakPreview" zoomScale="60" zoomScaleNormal="100" workbookViewId="0">
      <selection activeCell="N35" sqref="N35:N36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27" width="3.375" customWidth="1"/>
    <col min="28" max="33" width="5" customWidth="1"/>
    <col min="34" max="34" width="7.125" customWidth="1"/>
    <col min="35" max="43" width="5" customWidth="1"/>
  </cols>
  <sheetData>
    <row r="1" spans="1:43" ht="25.5" customHeight="1">
      <c r="A1" s="129" t="s">
        <v>97</v>
      </c>
      <c r="B1" s="224">
        <v>2024</v>
      </c>
      <c r="C1" s="224"/>
      <c r="D1" s="224"/>
      <c r="E1" s="215" t="s">
        <v>11</v>
      </c>
      <c r="F1" s="215"/>
      <c r="G1" s="215"/>
      <c r="H1" s="1"/>
      <c r="I1" s="78"/>
      <c r="J1" s="80" t="s">
        <v>47</v>
      </c>
      <c r="K1" s="79"/>
      <c r="L1" s="79"/>
      <c r="M1" s="79"/>
      <c r="N1" s="1"/>
      <c r="O1" s="1"/>
      <c r="P1" s="1"/>
      <c r="Q1" s="22"/>
    </row>
    <row r="2" spans="1:43" ht="39.75" customHeigh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 t="s">
        <v>48</v>
      </c>
      <c r="T2" s="70" t="s">
        <v>16</v>
      </c>
      <c r="U2" s="76">
        <v>40</v>
      </c>
      <c r="V2" s="70" t="s">
        <v>18</v>
      </c>
      <c r="W2" s="68"/>
      <c r="X2" s="68"/>
    </row>
    <row r="3" spans="1:43" ht="14.25">
      <c r="A3" s="2" t="s">
        <v>44</v>
      </c>
      <c r="G3" s="222"/>
      <c r="H3" s="223"/>
      <c r="I3" t="s">
        <v>14</v>
      </c>
      <c r="Z3">
        <v>40</v>
      </c>
      <c r="AA3">
        <v>44</v>
      </c>
      <c r="AC3" t="s">
        <v>49</v>
      </c>
    </row>
    <row r="4" spans="1:43" ht="13.5" customHeight="1">
      <c r="A4" s="42">
        <v>4</v>
      </c>
      <c r="B4" s="162" t="s">
        <v>79</v>
      </c>
      <c r="C4" s="162"/>
      <c r="D4" s="162" t="s">
        <v>86</v>
      </c>
      <c r="E4" s="162"/>
      <c r="F4" s="162"/>
      <c r="G4" s="163"/>
      <c r="H4" s="221" t="s">
        <v>46</v>
      </c>
      <c r="I4" s="42">
        <v>5</v>
      </c>
      <c r="J4" s="162" t="s">
        <v>79</v>
      </c>
      <c r="K4" s="162"/>
      <c r="L4" s="162" t="s">
        <v>87</v>
      </c>
      <c r="M4" s="162"/>
      <c r="N4" s="162"/>
      <c r="O4" s="163"/>
      <c r="P4" s="221" t="s">
        <v>46</v>
      </c>
      <c r="Q4" s="42">
        <v>6</v>
      </c>
      <c r="R4" s="162" t="s">
        <v>79</v>
      </c>
      <c r="S4" s="162"/>
      <c r="T4" s="162" t="s">
        <v>88</v>
      </c>
      <c r="U4" s="162"/>
      <c r="V4" s="162"/>
      <c r="W4" s="163"/>
      <c r="X4" s="221" t="s">
        <v>46</v>
      </c>
      <c r="Z4" s="3"/>
      <c r="AA4" s="4"/>
      <c r="AB4" s="3"/>
      <c r="AC4" s="5"/>
      <c r="AD4" s="5"/>
      <c r="AE4" s="6"/>
      <c r="AF4" s="6"/>
      <c r="AG4" s="6"/>
    </row>
    <row r="5" spans="1:43">
      <c r="A5" s="7" t="s">
        <v>83</v>
      </c>
      <c r="B5" s="8" t="s">
        <v>84</v>
      </c>
      <c r="C5" s="8" t="s">
        <v>85</v>
      </c>
      <c r="D5" s="9" t="s">
        <v>3</v>
      </c>
      <c r="E5" s="8" t="s">
        <v>4</v>
      </c>
      <c r="F5" s="10" t="s">
        <v>5</v>
      </c>
      <c r="G5" s="9" t="s">
        <v>6</v>
      </c>
      <c r="H5" s="225"/>
      <c r="I5" s="11" t="s">
        <v>83</v>
      </c>
      <c r="J5" s="12" t="s">
        <v>84</v>
      </c>
      <c r="K5" s="12" t="s">
        <v>85</v>
      </c>
      <c r="L5" s="12" t="s">
        <v>3</v>
      </c>
      <c r="M5" s="12" t="s">
        <v>4</v>
      </c>
      <c r="N5" s="12" t="s">
        <v>5</v>
      </c>
      <c r="O5" s="10" t="s">
        <v>6</v>
      </c>
      <c r="P5" s="225"/>
      <c r="Q5" s="11" t="s">
        <v>83</v>
      </c>
      <c r="R5" s="12" t="s">
        <v>84</v>
      </c>
      <c r="S5" s="12" t="s">
        <v>85</v>
      </c>
      <c r="T5" s="12" t="s">
        <v>3</v>
      </c>
      <c r="U5" s="12" t="s">
        <v>4</v>
      </c>
      <c r="V5" s="12" t="s">
        <v>5</v>
      </c>
      <c r="W5" s="13" t="s">
        <v>6</v>
      </c>
      <c r="X5" s="225"/>
      <c r="Z5" s="198" t="s">
        <v>7</v>
      </c>
      <c r="AA5" s="198"/>
      <c r="AB5" s="182" t="s">
        <v>19</v>
      </c>
      <c r="AC5" s="183"/>
      <c r="AD5" s="183"/>
      <c r="AE5" s="183"/>
      <c r="AF5" s="183"/>
      <c r="AG5" s="184"/>
      <c r="AM5" s="19" t="s">
        <v>51</v>
      </c>
    </row>
    <row r="6" spans="1:43" s="46" customFormat="1" ht="17.25" customHeight="1">
      <c r="A6" s="133" t="str">
        <f>IF(WEEKDAY(DATE($B$1,A4,1))=1,DAY(DATE($B$1,A4,1)),"")</f>
        <v/>
      </c>
      <c r="B6" s="132">
        <f>IF(WEEKDAY(DATE($B$1,A4,1))=2,DAY(DATE($B$1,A4,1)),IF(A6="","",DAY(A6+1)))</f>
        <v>1</v>
      </c>
      <c r="C6" s="132">
        <f>IF(WEEKDAY(DATE($B$1,A4,1))=3,DAY(DATE($B$1,A4,1)),IF(B6="","",DAY(B6+1)))</f>
        <v>2</v>
      </c>
      <c r="D6" s="132">
        <f>IF(WEEKDAY(DATE($B$1,A4,1))=4,DAY(DATE($B$1,A4,1)),IF(C6="","",DAY(C6+1)))</f>
        <v>3</v>
      </c>
      <c r="E6" s="132">
        <f>IF(WEEKDAY(DATE($B$1,A4,1))=5,DAY(DATE($B$1,A4,1)),IF(D6="","",DAY(D6+1)))</f>
        <v>4</v>
      </c>
      <c r="F6" s="132">
        <f>IF(WEEKDAY(DATE($B$1,A4,1))=6,DAY(DATE($B$1,A4,1)),IF(E6="","",DAY(E6+1)))</f>
        <v>5</v>
      </c>
      <c r="G6" s="132">
        <f>IF(WEEKDAY(DATE($B$1,A4,1))=7,DAY(DATE($B$1,A4,1)),IF(F6="","",DAY(F6+1)))</f>
        <v>6</v>
      </c>
      <c r="H6" s="220">
        <f>A8+B8+C8+D8+E8+F8+G8</f>
        <v>0</v>
      </c>
      <c r="I6" s="43" t="str">
        <f>IF(WEEKDAY(DATE($B$1,I4,1))=1,DAY(DATE($B$1,I4,1)),"")</f>
        <v/>
      </c>
      <c r="J6" s="44" t="str">
        <f>IF(WEEKDAY(DATE($B$1,I4,1))=2,DAY(DATE($B$1,I4,1)),IF(I6="","",DAY(I6+1)))</f>
        <v/>
      </c>
      <c r="K6" s="48" t="str">
        <f>IF(WEEKDAY(DATE($B$1,I4,1))=3,DAY(DATE($B$1,I4,1)),IF(J6="","",DAY(J6+1)))</f>
        <v/>
      </c>
      <c r="L6" s="44">
        <f>IF(WEEKDAY(DATE($B$1,I4,1))=4,DAY(DATE($B$1,I4,1)),IF(K6="","",DAY(K6+1)))</f>
        <v>1</v>
      </c>
      <c r="M6" s="44">
        <f>IF(WEEKDAY(DATE($B$1,I4,1))=5,DAY(DATE($B$1,I4,1)),IF(L6="","",DAY(L6+1)))</f>
        <v>2</v>
      </c>
      <c r="N6" s="48">
        <f>IF(WEEKDAY(DATE($B$1,I4,1))=6,DAY(DATE($B$1,I4,1)),IF(M6="","",DAY(M6+1)))</f>
        <v>3</v>
      </c>
      <c r="O6" s="48">
        <f>IF(WEEKDAY(DATE($B$1,I4,1))=7,DAY(DATE($B$1,I4,1)),IF(N6="","",DAY(N6+1)))</f>
        <v>4</v>
      </c>
      <c r="P6" s="220">
        <f>I8+J8+K8+L8+M8+N8+O8</f>
        <v>0</v>
      </c>
      <c r="Q6" s="44" t="str">
        <f>IF(WEEKDAY(DATE($B$1,Q4,1))=1,DAY(DATE($B$1,Q4,1)),"")</f>
        <v/>
      </c>
      <c r="R6" s="44" t="str">
        <f>IF(WEEKDAY(DATE($B$1,Q4,1))=2,DAY(DATE($B$1,Q4,1)),IF(Q6="","",DAY(Q6+1)))</f>
        <v/>
      </c>
      <c r="S6" s="44" t="str">
        <f>IF(WEEKDAY(DATE($B$1,Q4,1))=3,DAY(DATE($B$1,Q4,1)),IF(R6="","",DAY(R6+1)))</f>
        <v/>
      </c>
      <c r="T6" s="44" t="str">
        <f>IF(WEEKDAY(DATE($B$1,Q4,1))=4,DAY(DATE($B$1,Q4,1)),IF(S6="","",DAY(S6+1)))</f>
        <v/>
      </c>
      <c r="U6" s="44" t="str">
        <f>IF(WEEKDAY(DATE($B$1,Q4,1))=5,DAY(DATE($B$1,Q4,1)),IF(T6="","",DAY(T6+1)))</f>
        <v/>
      </c>
      <c r="V6" s="45" t="str">
        <f>IF(WEEKDAY(DATE($B$1,Q4,1))=6,DAY(DATE($B$1,Q4,1)),IF(U6="","",DAY(U6+1)))</f>
        <v/>
      </c>
      <c r="W6" s="44">
        <f>IF(WEEKDAY(DATE($B$1,Q4,1))=7,DAY(DATE($B$1,Q4,1)),IF(V6="","",DAY(V6+1)))</f>
        <v>1</v>
      </c>
      <c r="X6" s="220">
        <f>Q8+R8+S8+T8+U8+V8+W8</f>
        <v>0</v>
      </c>
      <c r="Z6" s="166">
        <v>28</v>
      </c>
      <c r="AA6" s="167"/>
      <c r="AB6" s="180" t="s">
        <v>20</v>
      </c>
      <c r="AC6" s="181"/>
      <c r="AD6" s="74">
        <v>68</v>
      </c>
      <c r="AE6" s="185" t="s">
        <v>52</v>
      </c>
      <c r="AF6" s="186"/>
      <c r="AG6" s="187"/>
      <c r="AM6" s="47" t="s">
        <v>10</v>
      </c>
    </row>
    <row r="7" spans="1:43" ht="11.25" customHeight="1">
      <c r="A7" s="77"/>
      <c r="B7" s="77"/>
      <c r="C7" s="77"/>
      <c r="D7" s="77"/>
      <c r="E7" s="77"/>
      <c r="F7" s="77"/>
      <c r="G7" s="77"/>
      <c r="H7" s="209"/>
      <c r="I7" s="77"/>
      <c r="J7" s="77"/>
      <c r="K7" s="77"/>
      <c r="L7" s="77"/>
      <c r="M7" s="77"/>
      <c r="N7" s="77"/>
      <c r="O7" s="77"/>
      <c r="P7" s="209"/>
      <c r="Q7" s="77"/>
      <c r="R7" s="77"/>
      <c r="S7" s="77"/>
      <c r="T7" s="77"/>
      <c r="U7" s="77"/>
      <c r="V7" s="77"/>
      <c r="W7" s="77"/>
      <c r="X7" s="209"/>
      <c r="Z7" s="168"/>
      <c r="AA7" s="169"/>
      <c r="AB7" s="168" t="s">
        <v>21</v>
      </c>
      <c r="AC7" s="169"/>
      <c r="AD7" s="194">
        <v>72</v>
      </c>
      <c r="AE7" s="188" t="s">
        <v>53</v>
      </c>
      <c r="AF7" s="189"/>
      <c r="AG7" s="190"/>
    </row>
    <row r="8" spans="1:43" ht="11.25" customHeight="1">
      <c r="A8" s="21">
        <f>IF(A7="出",$G$3,0)</f>
        <v>0</v>
      </c>
      <c r="B8" s="21">
        <f t="shared" ref="B8:G8" si="0">IF(B7="出",$G$3,0)</f>
        <v>0</v>
      </c>
      <c r="C8" s="21">
        <f t="shared" si="0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2"/>
      <c r="I8" s="21">
        <f>IF(I7="出",$G$3,0)</f>
        <v>0</v>
      </c>
      <c r="J8" s="21">
        <f t="shared" ref="J8:O8" si="1">IF(J7="出",$G$3,0)</f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2"/>
      <c r="Q8" s="21">
        <f>IF(Q7="出",$G$3,0)</f>
        <v>0</v>
      </c>
      <c r="R8" s="21">
        <f t="shared" ref="R8:W8" si="2">IF(R7="出",$G$3,0)</f>
        <v>0</v>
      </c>
      <c r="S8" s="21">
        <f t="shared" si="2"/>
        <v>0</v>
      </c>
      <c r="T8" s="21">
        <f t="shared" si="2"/>
        <v>0</v>
      </c>
      <c r="U8" s="21">
        <f t="shared" si="2"/>
        <v>0</v>
      </c>
      <c r="V8" s="21">
        <f t="shared" si="2"/>
        <v>0</v>
      </c>
      <c r="W8" s="21">
        <f t="shared" si="2"/>
        <v>0</v>
      </c>
      <c r="X8" s="212"/>
      <c r="Z8" s="170"/>
      <c r="AA8" s="171"/>
      <c r="AB8" s="170"/>
      <c r="AC8" s="171"/>
      <c r="AD8" s="195"/>
      <c r="AE8" s="191"/>
      <c r="AF8" s="192"/>
      <c r="AG8" s="193"/>
    </row>
    <row r="9" spans="1:43" s="46" customFormat="1" ht="17.25" customHeight="1">
      <c r="A9" s="131">
        <f>DAY(G6+1)</f>
        <v>7</v>
      </c>
      <c r="B9" s="132">
        <f>DAY(A9+1)</f>
        <v>8</v>
      </c>
      <c r="C9" s="132">
        <f>DAY(B9+1)</f>
        <v>9</v>
      </c>
      <c r="D9" s="132">
        <f t="shared" ref="D9:F9" si="3">DAY(C9+1)</f>
        <v>10</v>
      </c>
      <c r="E9" s="132">
        <f t="shared" si="3"/>
        <v>11</v>
      </c>
      <c r="F9" s="132">
        <f t="shared" si="3"/>
        <v>12</v>
      </c>
      <c r="G9" s="132">
        <f>DAY(F9+1)</f>
        <v>13</v>
      </c>
      <c r="H9" s="220">
        <f t="shared" ref="H9" si="4">A11+B11+C11+D11+E11+F11+G11</f>
        <v>0</v>
      </c>
      <c r="I9" s="48">
        <f>DAY(O6+1)</f>
        <v>5</v>
      </c>
      <c r="J9" s="48">
        <f>DAY(I9+1)</f>
        <v>6</v>
      </c>
      <c r="K9" s="44">
        <f>DAY(J9+1)</f>
        <v>7</v>
      </c>
      <c r="L9" s="45">
        <f t="shared" ref="L9:N9" si="5">DAY(K9+1)</f>
        <v>8</v>
      </c>
      <c r="M9" s="44">
        <f t="shared" si="5"/>
        <v>9</v>
      </c>
      <c r="N9" s="44">
        <f t="shared" si="5"/>
        <v>10</v>
      </c>
      <c r="O9" s="44">
        <f>DAY(N9+1)</f>
        <v>11</v>
      </c>
      <c r="P9" s="220">
        <f t="shared" ref="P9" si="6">I11+J11+K11+L11+M11+N11+O11</f>
        <v>0</v>
      </c>
      <c r="Q9" s="48">
        <f>DAY(W6+1)</f>
        <v>2</v>
      </c>
      <c r="R9" s="44">
        <f>DAY(Q9+1)</f>
        <v>3</v>
      </c>
      <c r="S9" s="44">
        <f>DAY(R9+1)</f>
        <v>4</v>
      </c>
      <c r="T9" s="44">
        <f t="shared" ref="T9:V9" si="7">DAY(S9+1)</f>
        <v>5</v>
      </c>
      <c r="U9" s="44">
        <f t="shared" si="7"/>
        <v>6</v>
      </c>
      <c r="V9" s="45">
        <f t="shared" si="7"/>
        <v>7</v>
      </c>
      <c r="W9" s="44">
        <f>DAY(V9+1)</f>
        <v>8</v>
      </c>
      <c r="X9" s="220">
        <f t="shared" ref="X9" si="8">Q11+R11+S11+T11+U11+V11+W11</f>
        <v>0</v>
      </c>
      <c r="Z9" s="166">
        <v>29</v>
      </c>
      <c r="AA9" s="167"/>
      <c r="AB9" s="180" t="s">
        <v>20</v>
      </c>
      <c r="AC9" s="181"/>
      <c r="AD9" s="74">
        <v>69</v>
      </c>
      <c r="AE9" s="185" t="s">
        <v>54</v>
      </c>
      <c r="AF9" s="186"/>
      <c r="AG9" s="187"/>
    </row>
    <row r="10" spans="1:43" ht="11.25" customHeight="1">
      <c r="A10" s="77"/>
      <c r="B10" s="77"/>
      <c r="C10" s="77"/>
      <c r="D10" s="77"/>
      <c r="E10" s="77"/>
      <c r="F10" s="77"/>
      <c r="G10" s="77"/>
      <c r="H10" s="209"/>
      <c r="I10" s="77"/>
      <c r="J10" s="77"/>
      <c r="K10" s="77"/>
      <c r="L10" s="77"/>
      <c r="M10" s="77"/>
      <c r="N10" s="77"/>
      <c r="O10" s="77"/>
      <c r="P10" s="209"/>
      <c r="Q10" s="77"/>
      <c r="R10" s="77"/>
      <c r="S10" s="77"/>
      <c r="T10" s="77"/>
      <c r="U10" s="77"/>
      <c r="V10" s="77"/>
      <c r="W10" s="77"/>
      <c r="X10" s="209"/>
      <c r="Z10" s="168"/>
      <c r="AA10" s="169"/>
      <c r="AB10" s="168" t="s">
        <v>21</v>
      </c>
      <c r="AC10" s="169"/>
      <c r="AD10" s="194">
        <v>73</v>
      </c>
      <c r="AE10" s="188" t="s">
        <v>55</v>
      </c>
      <c r="AF10" s="189"/>
      <c r="AG10" s="190"/>
    </row>
    <row r="11" spans="1:43" ht="11.25" customHeight="1">
      <c r="A11" s="21">
        <f>IF(A10="出",$G$3,0)</f>
        <v>0</v>
      </c>
      <c r="B11" s="21">
        <f t="shared" ref="B11:G11" si="9">IF(B10="出",$G$3,0)</f>
        <v>0</v>
      </c>
      <c r="C11" s="21">
        <f t="shared" si="9"/>
        <v>0</v>
      </c>
      <c r="D11" s="21">
        <f t="shared" si="9"/>
        <v>0</v>
      </c>
      <c r="E11" s="21">
        <f t="shared" si="9"/>
        <v>0</v>
      </c>
      <c r="F11" s="21">
        <f t="shared" si="9"/>
        <v>0</v>
      </c>
      <c r="G11" s="21">
        <f t="shared" si="9"/>
        <v>0</v>
      </c>
      <c r="H11" s="212"/>
      <c r="I11" s="21">
        <f>IF(I10="出",$G$3,0)</f>
        <v>0</v>
      </c>
      <c r="J11" s="21">
        <f t="shared" ref="J11:O11" si="10">IF(J10="出",$G$3,0)</f>
        <v>0</v>
      </c>
      <c r="K11" s="21">
        <f t="shared" si="10"/>
        <v>0</v>
      </c>
      <c r="L11" s="21">
        <f t="shared" si="10"/>
        <v>0</v>
      </c>
      <c r="M11" s="21">
        <f t="shared" si="10"/>
        <v>0</v>
      </c>
      <c r="N11" s="21">
        <f t="shared" si="10"/>
        <v>0</v>
      </c>
      <c r="O11" s="21">
        <f t="shared" si="10"/>
        <v>0</v>
      </c>
      <c r="P11" s="212"/>
      <c r="Q11" s="21">
        <f>IF(Q10="出",$G$3,0)</f>
        <v>0</v>
      </c>
      <c r="R11" s="21">
        <f t="shared" ref="R11:W11" si="11">IF(R10="出",$G$3,0)</f>
        <v>0</v>
      </c>
      <c r="S11" s="21">
        <f t="shared" si="11"/>
        <v>0</v>
      </c>
      <c r="T11" s="21">
        <f t="shared" si="11"/>
        <v>0</v>
      </c>
      <c r="U11" s="21">
        <f t="shared" si="11"/>
        <v>0</v>
      </c>
      <c r="V11" s="21">
        <f t="shared" si="11"/>
        <v>0</v>
      </c>
      <c r="W11" s="21">
        <f t="shared" si="11"/>
        <v>0</v>
      </c>
      <c r="X11" s="212"/>
      <c r="Z11" s="170"/>
      <c r="AA11" s="171"/>
      <c r="AB11" s="170"/>
      <c r="AC11" s="171"/>
      <c r="AD11" s="195"/>
      <c r="AE11" s="191"/>
      <c r="AF11" s="192"/>
      <c r="AG11" s="193"/>
    </row>
    <row r="12" spans="1:43" s="46" customFormat="1" ht="17.25" customHeight="1">
      <c r="A12" s="131">
        <f>DAY(G9+1)</f>
        <v>14</v>
      </c>
      <c r="B12" s="132">
        <f>DAY(A12+1)</f>
        <v>15</v>
      </c>
      <c r="C12" s="132">
        <f>DAY(B12+1)</f>
        <v>16</v>
      </c>
      <c r="D12" s="132">
        <f t="shared" ref="D12:F12" si="12">DAY(C12+1)</f>
        <v>17</v>
      </c>
      <c r="E12" s="132">
        <f t="shared" si="12"/>
        <v>18</v>
      </c>
      <c r="F12" s="132">
        <f t="shared" si="12"/>
        <v>19</v>
      </c>
      <c r="G12" s="132">
        <f>DAY(F12+1)</f>
        <v>20</v>
      </c>
      <c r="H12" s="220">
        <f t="shared" ref="H12" si="13">A14+B14+C14+D14+E14+F14+G14</f>
        <v>0</v>
      </c>
      <c r="I12" s="48">
        <f>DAY(O9+1)</f>
        <v>12</v>
      </c>
      <c r="J12" s="44">
        <f>DAY(I12+1)</f>
        <v>13</v>
      </c>
      <c r="K12" s="44">
        <f>DAY(J12+1)</f>
        <v>14</v>
      </c>
      <c r="L12" s="45">
        <f t="shared" ref="L12:N12" si="14">DAY(K12+1)</f>
        <v>15</v>
      </c>
      <c r="M12" s="44">
        <f t="shared" si="14"/>
        <v>16</v>
      </c>
      <c r="N12" s="44">
        <f t="shared" si="14"/>
        <v>17</v>
      </c>
      <c r="O12" s="44">
        <f>DAY(N12+1)</f>
        <v>18</v>
      </c>
      <c r="P12" s="220">
        <f t="shared" ref="P12" si="15">I14+J14+K14+L14+M14+N14+O14</f>
        <v>0</v>
      </c>
      <c r="Q12" s="48">
        <f>DAY(W9+1)</f>
        <v>9</v>
      </c>
      <c r="R12" s="44">
        <f>DAY(Q12+1)</f>
        <v>10</v>
      </c>
      <c r="S12" s="44">
        <f>DAY(R12+1)</f>
        <v>11</v>
      </c>
      <c r="T12" s="44">
        <f t="shared" ref="T12:V12" si="16">DAY(S12+1)</f>
        <v>12</v>
      </c>
      <c r="U12" s="44">
        <f t="shared" si="16"/>
        <v>13</v>
      </c>
      <c r="V12" s="45">
        <f t="shared" si="16"/>
        <v>14</v>
      </c>
      <c r="W12" s="44">
        <f>DAY(V12+1)</f>
        <v>15</v>
      </c>
      <c r="X12" s="220">
        <f t="shared" ref="X12" si="17">Q14+R14+S14+T14+U14+V14+W14</f>
        <v>0</v>
      </c>
      <c r="Z12" s="166">
        <v>30</v>
      </c>
      <c r="AA12" s="167"/>
      <c r="AB12" s="180" t="s">
        <v>20</v>
      </c>
      <c r="AC12" s="181"/>
      <c r="AD12" s="74">
        <v>70</v>
      </c>
      <c r="AE12" s="185" t="s">
        <v>56</v>
      </c>
      <c r="AF12" s="186"/>
      <c r="AG12" s="187"/>
    </row>
    <row r="13" spans="1:43" ht="11.25" customHeight="1">
      <c r="A13" s="77"/>
      <c r="B13" s="77"/>
      <c r="C13" s="77"/>
      <c r="D13" s="77"/>
      <c r="E13" s="77"/>
      <c r="F13" s="77"/>
      <c r="G13" s="77"/>
      <c r="H13" s="209"/>
      <c r="I13" s="77"/>
      <c r="J13" s="77"/>
      <c r="K13" s="77"/>
      <c r="L13" s="77"/>
      <c r="M13" s="77"/>
      <c r="N13" s="77"/>
      <c r="O13" s="77"/>
      <c r="P13" s="209"/>
      <c r="Q13" s="77"/>
      <c r="R13" s="77"/>
      <c r="S13" s="77"/>
      <c r="T13" s="77"/>
      <c r="U13" s="77"/>
      <c r="V13" s="77"/>
      <c r="W13" s="77"/>
      <c r="X13" s="209"/>
      <c r="Z13" s="168"/>
      <c r="AA13" s="169"/>
      <c r="AB13" s="168" t="s">
        <v>21</v>
      </c>
      <c r="AC13" s="169"/>
      <c r="AD13" s="194">
        <v>74</v>
      </c>
      <c r="AE13" s="188" t="s">
        <v>57</v>
      </c>
      <c r="AF13" s="189"/>
      <c r="AG13" s="190"/>
    </row>
    <row r="14" spans="1:43" ht="11.25" customHeight="1">
      <c r="A14" s="21">
        <f>IF(A13="出",$G$3,0)</f>
        <v>0</v>
      </c>
      <c r="B14" s="21">
        <f t="shared" ref="B14:G14" si="18">IF(B13="出",$G$3,0)</f>
        <v>0</v>
      </c>
      <c r="C14" s="21">
        <f t="shared" si="18"/>
        <v>0</v>
      </c>
      <c r="D14" s="21">
        <f t="shared" si="18"/>
        <v>0</v>
      </c>
      <c r="E14" s="21">
        <f t="shared" si="18"/>
        <v>0</v>
      </c>
      <c r="F14" s="21">
        <f t="shared" si="18"/>
        <v>0</v>
      </c>
      <c r="G14" s="21">
        <f t="shared" si="18"/>
        <v>0</v>
      </c>
      <c r="H14" s="212"/>
      <c r="I14" s="21">
        <f>IF(I13="出",$G$3,0)</f>
        <v>0</v>
      </c>
      <c r="J14" s="21">
        <f t="shared" ref="J14:O14" si="19">IF(J13="出",$G$3,0)</f>
        <v>0</v>
      </c>
      <c r="K14" s="21">
        <f t="shared" si="19"/>
        <v>0</v>
      </c>
      <c r="L14" s="21">
        <f t="shared" si="19"/>
        <v>0</v>
      </c>
      <c r="M14" s="21">
        <f t="shared" si="19"/>
        <v>0</v>
      </c>
      <c r="N14" s="21">
        <f t="shared" si="19"/>
        <v>0</v>
      </c>
      <c r="O14" s="21">
        <f t="shared" si="19"/>
        <v>0</v>
      </c>
      <c r="P14" s="212"/>
      <c r="Q14" s="21">
        <f>IF(Q13="出",$G$3,0)</f>
        <v>0</v>
      </c>
      <c r="R14" s="21">
        <f t="shared" ref="R14:W14" si="20">IF(R13="出",$G$3,0)</f>
        <v>0</v>
      </c>
      <c r="S14" s="21">
        <f t="shared" si="20"/>
        <v>0</v>
      </c>
      <c r="T14" s="21">
        <f t="shared" si="20"/>
        <v>0</v>
      </c>
      <c r="U14" s="21">
        <f t="shared" si="20"/>
        <v>0</v>
      </c>
      <c r="V14" s="21">
        <f t="shared" si="20"/>
        <v>0</v>
      </c>
      <c r="W14" s="21">
        <f t="shared" si="20"/>
        <v>0</v>
      </c>
      <c r="X14" s="212"/>
      <c r="Z14" s="170"/>
      <c r="AA14" s="171"/>
      <c r="AB14" s="170"/>
      <c r="AC14" s="171"/>
      <c r="AD14" s="195"/>
      <c r="AE14" s="191"/>
      <c r="AF14" s="192"/>
      <c r="AG14" s="193"/>
    </row>
    <row r="15" spans="1:43" s="46" customFormat="1" ht="17.25" customHeight="1">
      <c r="A15" s="131">
        <f>DAY(G12+1)</f>
        <v>21</v>
      </c>
      <c r="B15" s="132">
        <f>DAY(A15+1)</f>
        <v>22</v>
      </c>
      <c r="C15" s="132">
        <f>DAY(B15+1)</f>
        <v>23</v>
      </c>
      <c r="D15" s="132">
        <f t="shared" ref="D15:F15" si="21">DAY(C15+1)</f>
        <v>24</v>
      </c>
      <c r="E15" s="132">
        <f t="shared" si="21"/>
        <v>25</v>
      </c>
      <c r="F15" s="132">
        <f t="shared" si="21"/>
        <v>26</v>
      </c>
      <c r="G15" s="132">
        <f>DAY(F15+1)</f>
        <v>27</v>
      </c>
      <c r="H15" s="220">
        <f t="shared" ref="H15" si="22">A17+B17+C17+D17+E17+F17+G17</f>
        <v>0</v>
      </c>
      <c r="I15" s="48">
        <f>DAY(O12+1)</f>
        <v>19</v>
      </c>
      <c r="J15" s="44">
        <f>DAY(I15+1)</f>
        <v>20</v>
      </c>
      <c r="K15" s="44">
        <f>DAY(J15+1)</f>
        <v>21</v>
      </c>
      <c r="L15" s="45">
        <f t="shared" ref="L15:N15" si="23">DAY(K15+1)</f>
        <v>22</v>
      </c>
      <c r="M15" s="44">
        <f t="shared" si="23"/>
        <v>23</v>
      </c>
      <c r="N15" s="44">
        <f t="shared" si="23"/>
        <v>24</v>
      </c>
      <c r="O15" s="44">
        <f>DAY(N15+1)</f>
        <v>25</v>
      </c>
      <c r="P15" s="220">
        <f t="shared" ref="P15" si="24">I17+J17+K17+L17+M17+N17+O17</f>
        <v>0</v>
      </c>
      <c r="Q15" s="48">
        <f>DAY(W12+1)</f>
        <v>16</v>
      </c>
      <c r="R15" s="44">
        <f>DAY(Q15+1)</f>
        <v>17</v>
      </c>
      <c r="S15" s="44">
        <f>DAY(R15+1)</f>
        <v>18</v>
      </c>
      <c r="T15" s="44">
        <f t="shared" ref="T15:V15" si="25">DAY(S15+1)</f>
        <v>19</v>
      </c>
      <c r="U15" s="44">
        <f t="shared" si="25"/>
        <v>20</v>
      </c>
      <c r="V15" s="45">
        <f t="shared" si="25"/>
        <v>21</v>
      </c>
      <c r="W15" s="45">
        <f>DAY(V15+1)</f>
        <v>22</v>
      </c>
      <c r="X15" s="220">
        <f t="shared" ref="X15" si="26">Q17+R17+S17+T17+U17+V17+W17</f>
        <v>0</v>
      </c>
      <c r="Z15" s="166">
        <v>31</v>
      </c>
      <c r="AA15" s="167"/>
      <c r="AB15" s="180" t="s">
        <v>20</v>
      </c>
      <c r="AC15" s="181"/>
      <c r="AD15" s="74">
        <v>71</v>
      </c>
      <c r="AE15" s="185" t="s">
        <v>58</v>
      </c>
      <c r="AF15" s="186"/>
      <c r="AG15" s="187"/>
      <c r="AH15" s="50"/>
      <c r="AI15" s="50"/>
      <c r="AJ15" s="50"/>
      <c r="AK15" s="50"/>
      <c r="AL15" s="14"/>
      <c r="AM15" s="51"/>
      <c r="AN15" s="52"/>
      <c r="AO15" s="52"/>
      <c r="AP15" s="52"/>
      <c r="AQ15" s="52"/>
    </row>
    <row r="16" spans="1:43" ht="11.25" customHeight="1">
      <c r="A16" s="77"/>
      <c r="B16" s="77"/>
      <c r="C16" s="77"/>
      <c r="D16" s="77"/>
      <c r="E16" s="77"/>
      <c r="F16" s="77"/>
      <c r="G16" s="77"/>
      <c r="H16" s="209"/>
      <c r="I16" s="77"/>
      <c r="J16" s="77"/>
      <c r="K16" s="77"/>
      <c r="L16" s="77"/>
      <c r="M16" s="77"/>
      <c r="N16" s="77"/>
      <c r="O16" s="77"/>
      <c r="P16" s="209"/>
      <c r="Q16" s="77"/>
      <c r="R16" s="77"/>
      <c r="S16" s="77"/>
      <c r="T16" s="77"/>
      <c r="U16" s="77"/>
      <c r="V16" s="77"/>
      <c r="W16" s="77"/>
      <c r="X16" s="209"/>
      <c r="Z16" s="168"/>
      <c r="AA16" s="169"/>
      <c r="AB16" s="168" t="s">
        <v>21</v>
      </c>
      <c r="AC16" s="169"/>
      <c r="AD16" s="194">
        <v>75</v>
      </c>
      <c r="AE16" s="188" t="s">
        <v>59</v>
      </c>
      <c r="AF16" s="189"/>
      <c r="AG16" s="190"/>
    </row>
    <row r="17" spans="1:44" ht="11.25" customHeight="1">
      <c r="A17" s="21">
        <f>IF(A16="出",$G$3,0)</f>
        <v>0</v>
      </c>
      <c r="B17" s="21">
        <f t="shared" ref="B17:G17" si="27">IF(B16="出",$G$3,0)</f>
        <v>0</v>
      </c>
      <c r="C17" s="21">
        <f t="shared" si="27"/>
        <v>0</v>
      </c>
      <c r="D17" s="21">
        <f t="shared" si="27"/>
        <v>0</v>
      </c>
      <c r="E17" s="21">
        <f t="shared" si="27"/>
        <v>0</v>
      </c>
      <c r="F17" s="21">
        <f t="shared" si="27"/>
        <v>0</v>
      </c>
      <c r="G17" s="21">
        <f t="shared" si="27"/>
        <v>0</v>
      </c>
      <c r="H17" s="212"/>
      <c r="I17" s="21">
        <f>IF(I16="出",$G$3,0)</f>
        <v>0</v>
      </c>
      <c r="J17" s="21">
        <f t="shared" ref="J17:O17" si="28">IF(J16="出",$G$3,0)</f>
        <v>0</v>
      </c>
      <c r="K17" s="21">
        <f t="shared" si="28"/>
        <v>0</v>
      </c>
      <c r="L17" s="21">
        <f t="shared" si="28"/>
        <v>0</v>
      </c>
      <c r="M17" s="21">
        <f t="shared" si="28"/>
        <v>0</v>
      </c>
      <c r="N17" s="21">
        <f t="shared" si="28"/>
        <v>0</v>
      </c>
      <c r="O17" s="21">
        <f t="shared" si="28"/>
        <v>0</v>
      </c>
      <c r="P17" s="212"/>
      <c r="Q17" s="21">
        <f>IF(Q16="出",$G$3,0)</f>
        <v>0</v>
      </c>
      <c r="R17" s="21">
        <f t="shared" ref="R17:W17" si="29">IF(R16="出",$G$3,0)</f>
        <v>0</v>
      </c>
      <c r="S17" s="21">
        <f t="shared" si="29"/>
        <v>0</v>
      </c>
      <c r="T17" s="21">
        <f t="shared" si="29"/>
        <v>0</v>
      </c>
      <c r="U17" s="21">
        <f t="shared" si="29"/>
        <v>0</v>
      </c>
      <c r="V17" s="21">
        <f t="shared" si="29"/>
        <v>0</v>
      </c>
      <c r="W17" s="21">
        <f t="shared" si="29"/>
        <v>0</v>
      </c>
      <c r="X17" s="212"/>
      <c r="Z17" s="170"/>
      <c r="AA17" s="171"/>
      <c r="AB17" s="170"/>
      <c r="AC17" s="171"/>
      <c r="AD17" s="195"/>
      <c r="AE17" s="191"/>
      <c r="AF17" s="192"/>
      <c r="AG17" s="193"/>
      <c r="AH17" s="154"/>
      <c r="AI17" s="154"/>
      <c r="AJ17" s="154"/>
      <c r="AK17" s="154"/>
      <c r="AL17" s="85"/>
      <c r="AM17" s="203"/>
      <c r="AN17" s="203"/>
      <c r="AO17" s="204"/>
      <c r="AP17" s="204"/>
      <c r="AQ17" s="204"/>
    </row>
    <row r="18" spans="1:44" s="46" customFormat="1" ht="17.25" customHeight="1">
      <c r="A18" s="131">
        <f>IF(DATE($B$1,A4,A15+7)&gt;EOMONTH(DATE($B$1,A4,1),0),"",DAY(G15+1))</f>
        <v>28</v>
      </c>
      <c r="B18" s="131">
        <f>IF(DATE($B$1,A4,B15+7)&gt;EOMONTH(DATE($B$1,A4,1),0),"",DAY(A18+1))</f>
        <v>29</v>
      </c>
      <c r="C18" s="132">
        <f>IF(DATE($B$1,A4,C15+7)&gt;EOMONTH(DATE($B$1,A4,1),0),"",DAY(B18+1))</f>
        <v>30</v>
      </c>
      <c r="D18" s="132" t="str">
        <f>IF(DATE($B$1,A4,D15+7)&gt;EOMONTH(DATE($B$1,A4,1),0),"",DAY(C18+1))</f>
        <v/>
      </c>
      <c r="E18" s="132" t="str">
        <f>IF(DATE($B$1,A4,E15+7)&gt;EOMONTH(DATE($B$1,A4,1),0),"",DAY(D18+1))</f>
        <v/>
      </c>
      <c r="F18" s="131" t="str">
        <f>IF(DATE($B$1,A4,F15+7)&gt;EOMONTH(DATE($B$1,A4,1),0),"",DAY(E18+1))</f>
        <v/>
      </c>
      <c r="G18" s="132" t="str">
        <f>IF(DATE($B$1,A4,G15+7)&gt;EOMONTH(DATE($B$1,A4,1),0),"",DAY(F18+1))</f>
        <v/>
      </c>
      <c r="H18" s="220">
        <f t="shared" ref="H18" si="30">A20+B20+C20+D20+E20+F20+G20</f>
        <v>0</v>
      </c>
      <c r="I18" s="48">
        <f>IF(DATE($B$1,I4,I15+7)&gt;EOMONTH(DATE($B$1,I4,1),0),"",DAY(O15+1))</f>
        <v>26</v>
      </c>
      <c r="J18" s="44">
        <f>IF(DATE($B$1,I4,J15+7)&gt;EOMONTH(DATE($B$1,I4,1),0),"",DAY(I18+1))</f>
        <v>27</v>
      </c>
      <c r="K18" s="44">
        <f>IF(DATE($B$1,I4,K15+7)&gt;EOMONTH(DATE($B$1,I4,1),0),"",DAY(J18+1))</f>
        <v>28</v>
      </c>
      <c r="L18" s="45">
        <f>IF(DATE($B$1,I4,L15+7)&gt;EOMONTH(DATE($B$1,I4,1),0),"",DAY(K18+1))</f>
        <v>29</v>
      </c>
      <c r="M18" s="45">
        <f>IF(DATE($B$1,I4,M15+7)&gt;EOMONTH(DATE($B$1,I4,1),0),"",DAY(L18+1))</f>
        <v>30</v>
      </c>
      <c r="N18" s="45">
        <f>IF(DATE($B$1,I4,N15+7)&gt;EOMONTH(DATE($B$1,I4,1),0),"",DAY(M18+1))</f>
        <v>31</v>
      </c>
      <c r="O18" s="45" t="str">
        <f>IF(DATE($B$1,I4,O15+7)&gt;EOMONTH(DATE($B$1,I4,1),0),"",DAY(N18+1))</f>
        <v/>
      </c>
      <c r="P18" s="220">
        <f t="shared" ref="P18" si="31">I20+J20+K20+L20+M20+N20+O20</f>
        <v>0</v>
      </c>
      <c r="Q18" s="48">
        <f>IF(DATE($B$1,Q4,Q15+7)&gt;EOMONTH(DATE($B$1,Q4,1),0),"",DAY(W15+1))</f>
        <v>23</v>
      </c>
      <c r="R18" s="44">
        <f>IF(DATE($B$1,Q4,R15+7)&gt;EOMONTH(DATE($B$1,Q4,1),0),"",DAY(Q18+1))</f>
        <v>24</v>
      </c>
      <c r="S18" s="45">
        <f>IF(DATE($B$1,Q4,S15+7)&gt;EOMONTH(DATE($B$1,Q4,1),0),"",DAY(R18+1))</f>
        <v>25</v>
      </c>
      <c r="T18" s="45">
        <f>IF(DATE($B$1,Q4,T15+7)&gt;EOMONTH(DATE($B$1,Q4,1),0),"",DAY(S18+1))</f>
        <v>26</v>
      </c>
      <c r="U18" s="45">
        <f>IF(DATE($B$1,Q4,U15+7)&gt;EOMONTH(DATE($B$1,Q4,1),0),"",DAY(T18+1))</f>
        <v>27</v>
      </c>
      <c r="V18" s="44">
        <f>IF(DATE($B$1,Q4,V15+7)&gt;EOMONTH(DATE($B$1,Q4,1),0),"",DAY(U18+1))</f>
        <v>28</v>
      </c>
      <c r="W18" s="44">
        <f>IF(DATE($B$1,Q4,W15+7)&gt;EOMONTH(DATE($B$1,Q4,1),0),"",DAY(V18+1))</f>
        <v>29</v>
      </c>
      <c r="X18" s="220">
        <f t="shared" ref="X18" si="32">Q20+R20+S20+T20+U20+V20+W20</f>
        <v>0</v>
      </c>
      <c r="Z18" s="207"/>
      <c r="AA18" s="207"/>
      <c r="AB18" s="207"/>
      <c r="AC18" s="207"/>
      <c r="AD18" s="83"/>
      <c r="AE18" s="208"/>
      <c r="AF18" s="208"/>
      <c r="AG18" s="208"/>
      <c r="AH18" s="50"/>
      <c r="AI18" s="50"/>
      <c r="AJ18" s="50"/>
      <c r="AK18" s="50"/>
      <c r="AL18" s="14"/>
      <c r="AM18" s="51"/>
      <c r="AN18" s="52"/>
      <c r="AO18" s="52"/>
      <c r="AP18" s="52"/>
      <c r="AQ18" s="52"/>
    </row>
    <row r="19" spans="1:44" ht="11.25" customHeight="1">
      <c r="A19" s="77"/>
      <c r="B19" s="77"/>
      <c r="C19" s="77"/>
      <c r="D19" s="77"/>
      <c r="E19" s="77"/>
      <c r="F19" s="77"/>
      <c r="G19" s="77"/>
      <c r="H19" s="209"/>
      <c r="I19" s="77"/>
      <c r="J19" s="77"/>
      <c r="K19" s="77"/>
      <c r="L19" s="77"/>
      <c r="M19" s="77"/>
      <c r="N19" s="77"/>
      <c r="O19" s="77"/>
      <c r="P19" s="209"/>
      <c r="Q19" s="77"/>
      <c r="R19" s="77"/>
      <c r="S19" s="77"/>
      <c r="T19" s="77"/>
      <c r="U19" s="77"/>
      <c r="V19" s="77"/>
      <c r="W19" s="77"/>
      <c r="X19" s="209"/>
      <c r="Z19" s="207"/>
      <c r="AA19" s="207"/>
      <c r="AB19" s="207"/>
      <c r="AC19" s="207"/>
      <c r="AD19" s="83"/>
      <c r="AE19" s="208"/>
      <c r="AF19" s="208"/>
      <c r="AG19" s="208"/>
      <c r="AH19" s="15"/>
      <c r="AI19" s="15"/>
    </row>
    <row r="20" spans="1:44" ht="11.25" customHeight="1">
      <c r="A20" s="21">
        <f>IF(A19="出",$G$3,0)</f>
        <v>0</v>
      </c>
      <c r="B20" s="21">
        <f t="shared" ref="B20:G20" si="33">IF(B19="出",$G$3,0)</f>
        <v>0</v>
      </c>
      <c r="C20" s="21">
        <f t="shared" si="33"/>
        <v>0</v>
      </c>
      <c r="D20" s="21">
        <f t="shared" si="33"/>
        <v>0</v>
      </c>
      <c r="E20" s="21">
        <f t="shared" si="33"/>
        <v>0</v>
      </c>
      <c r="F20" s="21">
        <f t="shared" si="33"/>
        <v>0</v>
      </c>
      <c r="G20" s="21">
        <f t="shared" si="33"/>
        <v>0</v>
      </c>
      <c r="H20" s="212"/>
      <c r="I20" s="21">
        <f>IF(I19="出",$G$3,0)</f>
        <v>0</v>
      </c>
      <c r="J20" s="21">
        <f t="shared" ref="J20:O20" si="34">IF(J19="出",$G$3,0)</f>
        <v>0</v>
      </c>
      <c r="K20" s="21">
        <f t="shared" si="34"/>
        <v>0</v>
      </c>
      <c r="L20" s="21">
        <f t="shared" si="34"/>
        <v>0</v>
      </c>
      <c r="M20" s="21">
        <f t="shared" si="34"/>
        <v>0</v>
      </c>
      <c r="N20" s="21">
        <f t="shared" si="34"/>
        <v>0</v>
      </c>
      <c r="O20" s="21">
        <f t="shared" si="34"/>
        <v>0</v>
      </c>
      <c r="P20" s="212"/>
      <c r="Q20" s="21">
        <f>IF(Q19="出",$G$3,0)</f>
        <v>0</v>
      </c>
      <c r="R20" s="21">
        <f t="shared" ref="R20:W20" si="35">IF(R19="出",$G$3,0)</f>
        <v>0</v>
      </c>
      <c r="S20" s="21">
        <f t="shared" si="35"/>
        <v>0</v>
      </c>
      <c r="T20" s="21">
        <f t="shared" si="35"/>
        <v>0</v>
      </c>
      <c r="U20" s="21">
        <f t="shared" si="35"/>
        <v>0</v>
      </c>
      <c r="V20" s="21">
        <f t="shared" si="35"/>
        <v>0</v>
      </c>
      <c r="W20" s="21">
        <f t="shared" si="35"/>
        <v>0</v>
      </c>
      <c r="X20" s="212"/>
      <c r="Z20" s="207"/>
      <c r="AA20" s="207"/>
      <c r="AB20" s="207"/>
      <c r="AC20" s="207"/>
      <c r="AD20" s="83"/>
      <c r="AE20" s="208"/>
      <c r="AF20" s="208"/>
      <c r="AG20" s="208"/>
      <c r="AH20" s="154"/>
      <c r="AI20" s="154"/>
      <c r="AJ20" s="154"/>
      <c r="AK20" s="154"/>
      <c r="AL20" s="85"/>
      <c r="AM20" s="203"/>
      <c r="AN20" s="203"/>
      <c r="AO20" s="204"/>
      <c r="AP20" s="204"/>
      <c r="AQ20" s="204"/>
    </row>
    <row r="21" spans="1:44" s="46" customFormat="1" ht="17.25" customHeight="1">
      <c r="A21" s="131" t="str">
        <f>IF(DATE($B$1,A4,A15+14)&gt;EOMONTH(DATE($B$1,A4,1),0),"",DAY(G18+1))</f>
        <v/>
      </c>
      <c r="B21" s="132" t="str">
        <f>IF(DATE($B$1,A4,B15+14)&gt;EOMONTH(DATE($B$1,A4,1),0),"",DAY(A21+1))</f>
        <v/>
      </c>
      <c r="C21" s="132" t="str">
        <f>IF(DATE($B$1,A4,C15+14)&gt;EOMONTH(DATE($B$1,A4,1),0),"",DAY(B21+1))</f>
        <v/>
      </c>
      <c r="D21" s="132" t="str">
        <f>IF(DATE($B$1,A4,D15+14)&gt;EOMONTH(DATE($B$1,A4,1),0),"",DAY(C21+1))</f>
        <v/>
      </c>
      <c r="E21" s="132" t="str">
        <f>IF(DATE($B$1,A4,E15+14)&gt;EOMONTH(DATE($B$1,A4,1),0),"",DAY(D21+1))</f>
        <v/>
      </c>
      <c r="F21" s="132" t="str">
        <f>IF(DATE($B$1,A4,F15+14)&gt;EOMONTH(DATE($B$1,A4,1),0),"",DAY(E21+1))</f>
        <v/>
      </c>
      <c r="G21" s="132" t="str">
        <f>IF(DATE($B$1,A4,G15+14)&gt;EOMONTH(DATE($B$1,A4,1),0),"",DAY(F21+1))</f>
        <v/>
      </c>
      <c r="H21" s="220">
        <f t="shared" ref="H21" si="36">A23+B23+C23+D23+E23+F23+G23</f>
        <v>0</v>
      </c>
      <c r="I21" s="49" t="str">
        <f>IF(DATE($B$1,I4,I15+14)&gt;EOMONTH(DATE($B$1,I4,1),0),"",DAY(O18+1))</f>
        <v/>
      </c>
      <c r="J21" s="45" t="str">
        <f>IF(DATE($B$1,I4,J15+14)&gt;EOMONTH(DATE($B$1,I4,1),0),"",DAY(I21+1))</f>
        <v/>
      </c>
      <c r="K21" s="44" t="str">
        <f>IF(DATE($B$1,I4,K15+14)&gt;EOMONTH(DATE($B$1,I4,1),0),"",DAY(J21+1))</f>
        <v/>
      </c>
      <c r="L21" s="44" t="str">
        <f>IF(DATE($B$1,I4,L15+14)&gt;EOMONTH(DATE($B$1,I4,1),0),"",DAY(K21+1))</f>
        <v/>
      </c>
      <c r="M21" s="45" t="str">
        <f>IF(DATE($B$1,I4,M15+14)&gt;EOMONTH(DATE($B$1,I4,1),0),"",DAY(L21+1))</f>
        <v/>
      </c>
      <c r="N21" s="44" t="str">
        <f>IF(DATE($B$1,I4,N15+14)&gt;EOMONTH(DATE($B$1,I4,1),0),"",DAY(M21+1))</f>
        <v/>
      </c>
      <c r="O21" s="44" t="str">
        <f>IF(DATE($B$1,I4,O15+14)&gt;EOMONTH(DATE($B$1,I4,1),0),"",DAY(N21+1))</f>
        <v/>
      </c>
      <c r="P21" s="220">
        <f t="shared" ref="P21" si="37">I23+J23+K23+L23+M23+N23+O23</f>
        <v>0</v>
      </c>
      <c r="Q21" s="48">
        <f>IF(DATE($B$1,Q4,Q15+14)&gt;EOMONTH(DATE($B$1,Q4,1),0),"",DAY(W18+1))</f>
        <v>30</v>
      </c>
      <c r="R21" s="44" t="str">
        <f>IF(DATE($B$1,Q4,R15+14)&gt;EOMONTH(DATE($B$1,Q4,1),0),"",DAY(Q21+1))</f>
        <v/>
      </c>
      <c r="S21" s="45" t="str">
        <f>IF(DATE($B$1,Q4,S15+14)&gt;EOMONTH(DATE($B$1,Q4,1),0),"",DAY(R21+1))</f>
        <v/>
      </c>
      <c r="T21" s="44" t="str">
        <f>IF(DATE($B$1,Q4,T15+14)&gt;EOMONTH(DATE($B$1,Q4,1),0),"",DAY(S21+1))</f>
        <v/>
      </c>
      <c r="U21" s="45" t="str">
        <f>IF(DATE($B$1,Q4,U15+14)&gt;EOMONTH(DATE($B$1,Q4,1),0),"",DAY(T21+1))</f>
        <v/>
      </c>
      <c r="V21" s="44" t="str">
        <f>IF(DATE($B$1,Q4,V15+14)&gt;EOMONTH(DATE($B$1,Q4,1),0),"",DAY(U21+1))</f>
        <v/>
      </c>
      <c r="W21" s="44" t="str">
        <f>IF(DATE($B$1,Q4,W15+14)&gt;EOMONTH(DATE($B$1,Q4,1),0),"",DAY(V21+1))</f>
        <v/>
      </c>
      <c r="X21" s="220">
        <f t="shared" ref="X21" si="38">Q23+R23+S23+T23+U23+V23+W23</f>
        <v>0</v>
      </c>
      <c r="Z21" s="28">
        <f>$A$4</f>
        <v>4</v>
      </c>
      <c r="AA21" s="73">
        <f>COUNT(A6:G6,A9:G9,A12:G12,A15:G15,A18:G18,A21:G21)</f>
        <v>30</v>
      </c>
      <c r="AB21" s="28">
        <f>$U$2+AA21</f>
        <v>70</v>
      </c>
      <c r="AC21" s="164" t="str">
        <f>VLOOKUP(AB21,$AD$6:$AG$17,2,0)</f>
        <v>171.41</v>
      </c>
      <c r="AD21" s="164"/>
      <c r="AE21" s="25"/>
      <c r="AF21" s="25"/>
      <c r="AG21" s="25"/>
      <c r="AH21" s="211"/>
      <c r="AI21" s="211"/>
      <c r="AJ21" s="211"/>
      <c r="AK21" s="211"/>
      <c r="AL21" s="86"/>
      <c r="AM21" s="201"/>
      <c r="AN21" s="201"/>
      <c r="AO21" s="202"/>
      <c r="AP21" s="202"/>
      <c r="AQ21" s="202"/>
    </row>
    <row r="22" spans="1:44" ht="11.25" customHeight="1">
      <c r="A22" s="77"/>
      <c r="B22" s="77"/>
      <c r="C22" s="77"/>
      <c r="D22" s="77"/>
      <c r="E22" s="77"/>
      <c r="F22" s="77"/>
      <c r="G22" s="77"/>
      <c r="H22" s="209"/>
      <c r="I22" s="77"/>
      <c r="J22" s="77"/>
      <c r="K22" s="77"/>
      <c r="L22" s="77"/>
      <c r="M22" s="77"/>
      <c r="N22" s="77"/>
      <c r="O22" s="77"/>
      <c r="P22" s="209"/>
      <c r="Q22" s="77"/>
      <c r="R22" s="77"/>
      <c r="S22" s="77"/>
      <c r="T22" s="77"/>
      <c r="U22" s="77"/>
      <c r="V22" s="77"/>
      <c r="W22" s="77"/>
      <c r="X22" s="209"/>
      <c r="Z22" s="28">
        <f>$I$4</f>
        <v>5</v>
      </c>
      <c r="AA22" s="73">
        <f>COUNT(I6:O6,I9:O9,I12:O12,I15:O15,I18:O18,I21:O21)</f>
        <v>31</v>
      </c>
      <c r="AB22" s="28">
        <f t="shared" ref="AB22:AB32" si="39">$U$2+AA22</f>
        <v>71</v>
      </c>
      <c r="AC22" s="164" t="str">
        <f t="shared" ref="AC22:AC32" si="40">VLOOKUP(AB22,$AD$6:$AG$17,2,0)</f>
        <v>177.13</v>
      </c>
      <c r="AD22" s="164"/>
      <c r="AE22" s="25"/>
      <c r="AF22" s="25"/>
      <c r="AG22" s="25"/>
      <c r="AH22" s="15"/>
      <c r="AI22" s="15"/>
    </row>
    <row r="23" spans="1:44" ht="11.25" customHeight="1" thickBot="1">
      <c r="A23" s="21">
        <f>IF(A22="出",$G$3,0)</f>
        <v>0</v>
      </c>
      <c r="B23" s="21">
        <f t="shared" ref="B23:G23" si="41">IF(B22="出",$G$3,0)</f>
        <v>0</v>
      </c>
      <c r="C23" s="21">
        <f t="shared" si="41"/>
        <v>0</v>
      </c>
      <c r="D23" s="21">
        <f t="shared" si="41"/>
        <v>0</v>
      </c>
      <c r="E23" s="21">
        <f t="shared" si="41"/>
        <v>0</v>
      </c>
      <c r="F23" s="21">
        <f t="shared" si="41"/>
        <v>0</v>
      </c>
      <c r="G23" s="21">
        <f t="shared" si="41"/>
        <v>0</v>
      </c>
      <c r="H23" s="210"/>
      <c r="I23" s="21">
        <f>IF(I22="出",$G$3,0)</f>
        <v>0</v>
      </c>
      <c r="J23" s="21">
        <f t="shared" ref="J23:O23" si="42">IF(J22="出",$G$3,0)</f>
        <v>0</v>
      </c>
      <c r="K23" s="21">
        <f t="shared" si="42"/>
        <v>0</v>
      </c>
      <c r="L23" s="21">
        <f t="shared" si="42"/>
        <v>0</v>
      </c>
      <c r="M23" s="21">
        <f t="shared" si="42"/>
        <v>0</v>
      </c>
      <c r="N23" s="21">
        <f t="shared" si="42"/>
        <v>0</v>
      </c>
      <c r="O23" s="21">
        <f t="shared" si="42"/>
        <v>0</v>
      </c>
      <c r="P23" s="210"/>
      <c r="Q23" s="21">
        <f>IF(Q22="出",$G$3,0)</f>
        <v>0</v>
      </c>
      <c r="R23" s="21">
        <f t="shared" ref="R23:W23" si="43">IF(R22="出",$G$3,0)</f>
        <v>0</v>
      </c>
      <c r="S23" s="21">
        <f t="shared" si="43"/>
        <v>0</v>
      </c>
      <c r="T23" s="21">
        <f t="shared" si="43"/>
        <v>0</v>
      </c>
      <c r="U23" s="21">
        <f t="shared" si="43"/>
        <v>0</v>
      </c>
      <c r="V23" s="21">
        <f t="shared" si="43"/>
        <v>0</v>
      </c>
      <c r="W23" s="21">
        <f t="shared" si="43"/>
        <v>0</v>
      </c>
      <c r="X23" s="210"/>
      <c r="Z23" s="28">
        <f>$Q$4</f>
        <v>6</v>
      </c>
      <c r="AA23" s="73">
        <f>COUNT(Q6:W6,Q9:W9,Q12:W12,Q15:W15,Q18:W18,Q21:W21)</f>
        <v>30</v>
      </c>
      <c r="AB23" s="28">
        <f t="shared" si="39"/>
        <v>70</v>
      </c>
      <c r="AC23" s="164" t="str">
        <f t="shared" si="40"/>
        <v>171.41</v>
      </c>
      <c r="AD23" s="164"/>
      <c r="AE23" s="25"/>
      <c r="AF23" s="25"/>
      <c r="AG23" s="25"/>
      <c r="AH23" s="154"/>
      <c r="AI23" s="154"/>
      <c r="AJ23" s="154"/>
      <c r="AK23" s="154"/>
      <c r="AL23" s="87"/>
      <c r="AM23" s="152"/>
      <c r="AN23" s="152"/>
      <c r="AO23" s="153"/>
      <c r="AP23" s="153"/>
      <c r="AQ23" s="153"/>
    </row>
    <row r="24" spans="1:44">
      <c r="A24" s="147" t="s">
        <v>60</v>
      </c>
      <c r="B24" s="148"/>
      <c r="C24" s="148"/>
      <c r="D24" s="148"/>
      <c r="E24" s="148"/>
      <c r="F24" s="148"/>
      <c r="G24" s="155"/>
      <c r="H24" s="71">
        <f>H6+H9+H12+H15+H18+H21</f>
        <v>0</v>
      </c>
      <c r="I24" s="147" t="s">
        <v>60</v>
      </c>
      <c r="J24" s="148"/>
      <c r="K24" s="148"/>
      <c r="L24" s="148"/>
      <c r="M24" s="148"/>
      <c r="N24" s="148"/>
      <c r="O24" s="155"/>
      <c r="P24" s="71">
        <f>P6+P9+P12+P15+P18+P21</f>
        <v>0</v>
      </c>
      <c r="Q24" s="147" t="s">
        <v>60</v>
      </c>
      <c r="R24" s="148"/>
      <c r="S24" s="148"/>
      <c r="T24" s="148"/>
      <c r="U24" s="148"/>
      <c r="V24" s="148"/>
      <c r="W24" s="155"/>
      <c r="X24" s="82">
        <f>X6+X9+X12+X15+X18+X21</f>
        <v>0</v>
      </c>
      <c r="Z24" s="28">
        <f>$A$26</f>
        <v>7</v>
      </c>
      <c r="AA24" s="73">
        <f>COUNT(A28:G28,A31:G31,A34:G34,A37:G37,A40:G40,A43:G43)</f>
        <v>31</v>
      </c>
      <c r="AB24" s="28">
        <f t="shared" si="39"/>
        <v>71</v>
      </c>
      <c r="AC24" s="164" t="str">
        <f t="shared" si="40"/>
        <v>177.13</v>
      </c>
      <c r="AD24" s="164"/>
      <c r="AE24" s="25"/>
      <c r="AF24" s="25"/>
      <c r="AG24" s="25"/>
      <c r="AH24" s="154"/>
      <c r="AI24" s="154"/>
      <c r="AJ24" s="154"/>
      <c r="AK24" s="154"/>
      <c r="AL24" s="87"/>
      <c r="AM24" s="152"/>
      <c r="AN24" s="152"/>
      <c r="AO24" s="153"/>
      <c r="AP24" s="153"/>
      <c r="AQ24" s="153"/>
    </row>
    <row r="25" spans="1:44" ht="21" customHeight="1">
      <c r="A25" s="149"/>
      <c r="B25" s="150"/>
      <c r="C25" s="150"/>
      <c r="D25" s="150"/>
      <c r="E25" s="150"/>
      <c r="F25" s="150"/>
      <c r="G25" s="151"/>
      <c r="H25" s="75" t="str">
        <f>IF(H24-AC21&lt;=0,"OK","超過")</f>
        <v>OK</v>
      </c>
      <c r="I25" s="149"/>
      <c r="J25" s="150"/>
      <c r="K25" s="150"/>
      <c r="L25" s="150"/>
      <c r="M25" s="150"/>
      <c r="N25" s="150"/>
      <c r="O25" s="151"/>
      <c r="P25" s="75" t="str">
        <f>IF(P24-AC22&lt;=0,"OK","超過")</f>
        <v>OK</v>
      </c>
      <c r="Q25" s="149"/>
      <c r="R25" s="150"/>
      <c r="S25" s="150"/>
      <c r="T25" s="150"/>
      <c r="U25" s="150"/>
      <c r="V25" s="150"/>
      <c r="W25" s="151"/>
      <c r="X25" s="75" t="str">
        <f>IF(X24-AC23&lt;=0,"OK","超過")</f>
        <v>OK</v>
      </c>
      <c r="Z25" s="28">
        <f>$I$26</f>
        <v>8</v>
      </c>
      <c r="AA25" s="73">
        <f>COUNT(I28:O28,I31:O31,I34:O34,I37:O37,I40:O40,I43:O43)</f>
        <v>31</v>
      </c>
      <c r="AB25" s="28">
        <f t="shared" si="39"/>
        <v>71</v>
      </c>
      <c r="AC25" s="164" t="str">
        <f t="shared" si="40"/>
        <v>177.13</v>
      </c>
      <c r="AD25" s="164"/>
      <c r="AE25" s="25"/>
      <c r="AF25" s="25"/>
      <c r="AG25" s="25"/>
      <c r="AH25" s="154"/>
      <c r="AI25" s="154"/>
      <c r="AJ25" s="154"/>
      <c r="AK25" s="154"/>
      <c r="AL25" s="87"/>
      <c r="AM25" s="152"/>
      <c r="AN25" s="152"/>
      <c r="AO25" s="153"/>
      <c r="AP25" s="153"/>
      <c r="AQ25" s="153"/>
    </row>
    <row r="26" spans="1:44" ht="13.5" customHeight="1">
      <c r="A26" s="42">
        <v>7</v>
      </c>
      <c r="B26" s="162" t="s">
        <v>79</v>
      </c>
      <c r="C26" s="162"/>
      <c r="D26" s="162" t="s">
        <v>89</v>
      </c>
      <c r="E26" s="162"/>
      <c r="F26" s="162"/>
      <c r="G26" s="163"/>
      <c r="H26" s="221" t="s">
        <v>46</v>
      </c>
      <c r="I26" s="42">
        <v>8</v>
      </c>
      <c r="J26" s="162" t="s">
        <v>79</v>
      </c>
      <c r="K26" s="162"/>
      <c r="L26" s="162" t="s">
        <v>90</v>
      </c>
      <c r="M26" s="162"/>
      <c r="N26" s="162"/>
      <c r="O26" s="163"/>
      <c r="P26" s="221" t="s">
        <v>46</v>
      </c>
      <c r="Q26" s="42">
        <v>9</v>
      </c>
      <c r="R26" s="162" t="s">
        <v>79</v>
      </c>
      <c r="S26" s="162"/>
      <c r="T26" s="162" t="s">
        <v>91</v>
      </c>
      <c r="U26" s="162"/>
      <c r="V26" s="162"/>
      <c r="W26" s="163"/>
      <c r="X26" s="221" t="s">
        <v>46</v>
      </c>
      <c r="Z26" s="28">
        <f>$Q$26</f>
        <v>9</v>
      </c>
      <c r="AA26" s="73">
        <f>COUNT(Q28:W28,Q31:W31,Q34:W34,Q37:W37,Q40:W40,Q43:W43)</f>
        <v>30</v>
      </c>
      <c r="AB26" s="28">
        <f t="shared" si="39"/>
        <v>70</v>
      </c>
      <c r="AC26" s="164" t="str">
        <f t="shared" si="40"/>
        <v>171.41</v>
      </c>
      <c r="AD26" s="164"/>
      <c r="AE26" s="25"/>
      <c r="AF26" s="25"/>
      <c r="AG26" s="2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>
      <c r="A27" s="7" t="s">
        <v>83</v>
      </c>
      <c r="B27" s="8" t="s">
        <v>84</v>
      </c>
      <c r="C27" s="8" t="s">
        <v>85</v>
      </c>
      <c r="D27" s="9" t="s">
        <v>3</v>
      </c>
      <c r="E27" s="8" t="s">
        <v>4</v>
      </c>
      <c r="F27" s="10" t="s">
        <v>5</v>
      </c>
      <c r="G27" s="9" t="s">
        <v>6</v>
      </c>
      <c r="H27" s="225"/>
      <c r="I27" s="11" t="s">
        <v>83</v>
      </c>
      <c r="J27" s="12" t="s">
        <v>84</v>
      </c>
      <c r="K27" s="12" t="s">
        <v>85</v>
      </c>
      <c r="L27" s="12" t="s">
        <v>3</v>
      </c>
      <c r="M27" s="12" t="s">
        <v>4</v>
      </c>
      <c r="N27" s="12" t="s">
        <v>5</v>
      </c>
      <c r="O27" s="10" t="s">
        <v>6</v>
      </c>
      <c r="P27" s="225"/>
      <c r="Q27" s="11" t="s">
        <v>83</v>
      </c>
      <c r="R27" s="12" t="s">
        <v>84</v>
      </c>
      <c r="S27" s="12" t="s">
        <v>85</v>
      </c>
      <c r="T27" s="12" t="s">
        <v>3</v>
      </c>
      <c r="U27" s="12" t="s">
        <v>4</v>
      </c>
      <c r="V27" s="12" t="s">
        <v>5</v>
      </c>
      <c r="W27" s="13" t="s">
        <v>6</v>
      </c>
      <c r="X27" s="225"/>
      <c r="Z27" s="28">
        <f>$A$48</f>
        <v>10</v>
      </c>
      <c r="AA27" s="73">
        <f>COUNT(A50:G50,A53:G53,A56:G56,A59:G59,A62:G62,A65:G65)</f>
        <v>31</v>
      </c>
      <c r="AB27" s="28">
        <f t="shared" si="39"/>
        <v>71</v>
      </c>
      <c r="AC27" s="164" t="str">
        <f t="shared" si="40"/>
        <v>177.13</v>
      </c>
      <c r="AD27" s="164"/>
      <c r="AE27" s="25"/>
      <c r="AF27" s="25"/>
      <c r="AG27" s="25"/>
      <c r="AH27" s="15"/>
      <c r="AI27" s="15"/>
      <c r="AJ27" s="15"/>
      <c r="AK27" s="15"/>
      <c r="AL27" s="15"/>
      <c r="AM27" s="26"/>
      <c r="AN27" s="15"/>
      <c r="AO27" s="15"/>
      <c r="AP27" s="15"/>
      <c r="AQ27" s="15"/>
      <c r="AR27" s="15"/>
    </row>
    <row r="28" spans="1:44" s="46" customFormat="1" ht="17.25" customHeight="1">
      <c r="A28" s="43" t="str">
        <f>IF(WEEKDAY(DATE($B$1,A26,1))=1,DAY(DATE($B$1,A26,1)),"")</f>
        <v/>
      </c>
      <c r="B28" s="44">
        <f>IF(WEEKDAY(DATE($B$1,A26,1))=2,DAY(DATE($B$1,A26,1)),IF(A28="","",DAY(A28+1)))</f>
        <v>1</v>
      </c>
      <c r="C28" s="44">
        <f>IF(WEEKDAY(DATE($B$1,A26,1))=3,DAY(DATE($B$1,A26,1)),IF(B28="","",DAY(B28+1)))</f>
        <v>2</v>
      </c>
      <c r="D28" s="44">
        <f>IF(WEEKDAY(DATE($B$1,A26,1))=4,DAY(DATE($B$1,A26,1)),IF(C28="","",DAY(C28+1)))</f>
        <v>3</v>
      </c>
      <c r="E28" s="44">
        <f>IF(WEEKDAY(DATE($B$1,A26,1))=5,DAY(DATE($B$1,A26,1)),IF(D28="","",DAY(D28+1)))</f>
        <v>4</v>
      </c>
      <c r="F28" s="44">
        <f>IF(WEEKDAY(DATE($B$1,A26,1))=6,DAY(DATE($B$1,A26,1)),IF(E28="","",DAY(E28+1)))</f>
        <v>5</v>
      </c>
      <c r="G28" s="44">
        <f>IF(WEEKDAY(DATE($B$1,A26,1))=7,DAY(DATE($B$1,A26,1)),IF(F28="","",DAY(F28+1)))</f>
        <v>6</v>
      </c>
      <c r="H28" s="220">
        <f>A30+B30+C30+D30+E30+F30+G30</f>
        <v>0</v>
      </c>
      <c r="I28" s="48" t="str">
        <f>IF(WEEKDAY(DATE($B$1,I26,1))=1,DAY(DATE($B$1,I26,1)),"")</f>
        <v/>
      </c>
      <c r="J28" s="44" t="str">
        <f>IF(WEEKDAY(DATE($B$1,I26,1))=2,DAY(DATE($B$1,I26,1)),IF(I28="","",DAY(I28+1)))</f>
        <v/>
      </c>
      <c r="K28" s="44" t="str">
        <f>IF(WEEKDAY(DATE($B$1,I26,1))=3,DAY(DATE($B$1,I26,1)),IF(J28="","",DAY(J28+1)))</f>
        <v/>
      </c>
      <c r="L28" s="44" t="str">
        <f>IF(WEEKDAY(DATE($B$1,I26,1))=4,DAY(DATE($B$1,I26,1)),IF(K28="","",DAY(K28+1)))</f>
        <v/>
      </c>
      <c r="M28" s="45">
        <f>IF(WEEKDAY(DATE($B$1,I26,1))=5,DAY(DATE($B$1,I26,1)),IF(L28="","",DAY(L28+1)))</f>
        <v>1</v>
      </c>
      <c r="N28" s="44">
        <f>IF(WEEKDAY(DATE($B$1,I26,1))=6,DAY(DATE($B$1,I26,1)),IF(M28="","",DAY(M28+1)))</f>
        <v>2</v>
      </c>
      <c r="O28" s="44">
        <f>IF(WEEKDAY(DATE($B$1,I26,1))=7,DAY(DATE($B$1,I26,1)),IF(N28="","",DAY(N28+1)))</f>
        <v>3</v>
      </c>
      <c r="P28" s="220">
        <f>I30+J30+K30+L30+M30+N30+O30</f>
        <v>0</v>
      </c>
      <c r="Q28" s="48">
        <f>IF(WEEKDAY(DATE($B$1,Q26,1))=1,DAY(DATE($B$1,Q26,1)),"")</f>
        <v>1</v>
      </c>
      <c r="R28" s="44">
        <f>IF(WEEKDAY(DATE($B$1,Q26,1))=2,DAY(DATE($B$1,Q26,1)),IF(Q28="","",DAY(Q28+1)))</f>
        <v>2</v>
      </c>
      <c r="S28" s="44">
        <f>IF(WEEKDAY(DATE($B$1,Q26,1))=3,DAY(DATE($B$1,Q26,1)),IF(R28="","",DAY(R28+1)))</f>
        <v>3</v>
      </c>
      <c r="T28" s="44">
        <f>IF(WEEKDAY(DATE($B$1,Q26,1))=4,DAY(DATE($B$1,Q26,1)),IF(S28="","",DAY(S28+1)))</f>
        <v>4</v>
      </c>
      <c r="U28" s="44">
        <f>IF(WEEKDAY(DATE($B$1,Q26,1))=5,DAY(DATE($B$1,Q26,1)),IF(T28="","",DAY(T28+1)))</f>
        <v>5</v>
      </c>
      <c r="V28" s="44">
        <f>IF(WEEKDAY(DATE($B$1,Q26,1))=6,DAY(DATE($B$1,Q26,1)),IF(U28="","",DAY(U28+1)))</f>
        <v>6</v>
      </c>
      <c r="W28" s="44">
        <f>IF(WEEKDAY(DATE($B$1,Q26,1))=7,DAY(DATE($B$1,Q26,1)),IF(V28="","",DAY(V28+1)))</f>
        <v>7</v>
      </c>
      <c r="X28" s="220">
        <f>Q30+R30+S30+T30+U30+V30+W30</f>
        <v>0</v>
      </c>
      <c r="Z28" s="28">
        <f>$I$48</f>
        <v>11</v>
      </c>
      <c r="AA28" s="73">
        <f>COUNT(I50:O50,I53:O53,I56:O56,I59:O59,I62:O62,I65:O65)</f>
        <v>30</v>
      </c>
      <c r="AB28" s="28">
        <f t="shared" si="39"/>
        <v>70</v>
      </c>
      <c r="AC28" s="164" t="str">
        <f t="shared" si="40"/>
        <v>171.41</v>
      </c>
      <c r="AD28" s="164"/>
      <c r="AE28" s="25"/>
      <c r="AF28" s="25"/>
      <c r="AG28" s="25"/>
      <c r="AH28" s="55"/>
      <c r="AI28" s="55"/>
      <c r="AJ28" s="55"/>
      <c r="AK28" s="55"/>
      <c r="AL28" s="56"/>
      <c r="AM28" s="56"/>
      <c r="AN28" s="56"/>
      <c r="AO28" s="56"/>
      <c r="AP28" s="57"/>
      <c r="AQ28" s="57"/>
      <c r="AR28" s="57"/>
    </row>
    <row r="29" spans="1:44" ht="11.25" customHeight="1">
      <c r="A29" s="77"/>
      <c r="B29" s="77"/>
      <c r="C29" s="77"/>
      <c r="D29" s="77"/>
      <c r="E29" s="77"/>
      <c r="F29" s="77"/>
      <c r="G29" s="77"/>
      <c r="H29" s="209"/>
      <c r="I29" s="77"/>
      <c r="J29" s="77"/>
      <c r="K29" s="77"/>
      <c r="L29" s="77"/>
      <c r="M29" s="77"/>
      <c r="N29" s="77"/>
      <c r="O29" s="77"/>
      <c r="P29" s="209"/>
      <c r="Q29" s="77"/>
      <c r="R29" s="77"/>
      <c r="S29" s="77"/>
      <c r="T29" s="77"/>
      <c r="U29" s="77"/>
      <c r="V29" s="77"/>
      <c r="W29" s="77"/>
      <c r="X29" s="209"/>
      <c r="Z29" s="28">
        <f>$Q$48</f>
        <v>12</v>
      </c>
      <c r="AA29" s="73">
        <f>COUNT(Q50:W50,Q53:W53,Q56:W56,Q59:W59,Q62:W62,Q65:W65)</f>
        <v>31</v>
      </c>
      <c r="AB29" s="28">
        <f t="shared" si="39"/>
        <v>71</v>
      </c>
      <c r="AC29" s="164" t="str">
        <f t="shared" si="40"/>
        <v>177.13</v>
      </c>
      <c r="AD29" s="164"/>
      <c r="AE29" s="25"/>
      <c r="AF29" s="25"/>
      <c r="AG29" s="25"/>
      <c r="AH29" s="27"/>
      <c r="AI29" s="27"/>
      <c r="AJ29" s="27"/>
      <c r="AK29" s="27"/>
      <c r="AL29" s="28"/>
      <c r="AM29" s="28"/>
      <c r="AN29" s="28"/>
      <c r="AO29" s="28"/>
      <c r="AP29" s="25"/>
      <c r="AQ29" s="25"/>
      <c r="AR29" s="25"/>
    </row>
    <row r="30" spans="1:44" ht="11.25" customHeight="1">
      <c r="A30" s="21">
        <f>IF(A29="出",$G$3,0)</f>
        <v>0</v>
      </c>
      <c r="B30" s="21">
        <f t="shared" ref="B30:G30" si="44">IF(B29="出",$G$3,0)</f>
        <v>0</v>
      </c>
      <c r="C30" s="21">
        <f t="shared" si="44"/>
        <v>0</v>
      </c>
      <c r="D30" s="21">
        <f t="shared" si="44"/>
        <v>0</v>
      </c>
      <c r="E30" s="21">
        <f t="shared" si="44"/>
        <v>0</v>
      </c>
      <c r="F30" s="21">
        <f t="shared" si="44"/>
        <v>0</v>
      </c>
      <c r="G30" s="21">
        <f t="shared" si="44"/>
        <v>0</v>
      </c>
      <c r="H30" s="212"/>
      <c r="I30" s="21">
        <f>IF(I29="出",$G$3,0)</f>
        <v>0</v>
      </c>
      <c r="J30" s="21">
        <f t="shared" ref="J30:O30" si="45">IF(J29="出",$G$3,0)</f>
        <v>0</v>
      </c>
      <c r="K30" s="21">
        <f t="shared" si="45"/>
        <v>0</v>
      </c>
      <c r="L30" s="21">
        <f t="shared" si="45"/>
        <v>0</v>
      </c>
      <c r="M30" s="21">
        <f t="shared" si="45"/>
        <v>0</v>
      </c>
      <c r="N30" s="21">
        <f t="shared" si="45"/>
        <v>0</v>
      </c>
      <c r="O30" s="21">
        <f t="shared" si="45"/>
        <v>0</v>
      </c>
      <c r="P30" s="212"/>
      <c r="Q30" s="21">
        <f>IF(Q29="出",$G$3,0)</f>
        <v>0</v>
      </c>
      <c r="R30" s="21">
        <f t="shared" ref="R30:W30" si="46">IF(R29="出",$G$3,0)</f>
        <v>0</v>
      </c>
      <c r="S30" s="21">
        <f t="shared" si="46"/>
        <v>0</v>
      </c>
      <c r="T30" s="21">
        <f t="shared" si="46"/>
        <v>0</v>
      </c>
      <c r="U30" s="21">
        <f t="shared" si="46"/>
        <v>0</v>
      </c>
      <c r="V30" s="21">
        <f t="shared" si="46"/>
        <v>0</v>
      </c>
      <c r="W30" s="21">
        <f t="shared" si="46"/>
        <v>0</v>
      </c>
      <c r="X30" s="212"/>
      <c r="Z30" s="28">
        <f>$A$70</f>
        <v>1</v>
      </c>
      <c r="AA30" s="73">
        <f>COUNT(A72:G72,A75:G75,A78:G78,A81:G81,A84:G84,A87:G87)</f>
        <v>31</v>
      </c>
      <c r="AB30" s="28">
        <f t="shared" si="39"/>
        <v>71</v>
      </c>
      <c r="AC30" s="164" t="str">
        <f t="shared" si="40"/>
        <v>177.13</v>
      </c>
      <c r="AD30" s="164"/>
      <c r="AE30" s="25"/>
      <c r="AF30" s="25"/>
      <c r="AG30" s="25"/>
      <c r="AH30" s="27"/>
      <c r="AI30" s="27"/>
      <c r="AJ30" s="27"/>
      <c r="AK30" s="27"/>
      <c r="AL30" s="28"/>
      <c r="AM30" s="28"/>
      <c r="AN30" s="28"/>
      <c r="AO30" s="28"/>
      <c r="AP30" s="25"/>
      <c r="AQ30" s="25"/>
      <c r="AR30" s="25"/>
    </row>
    <row r="31" spans="1:44" s="46" customFormat="1" ht="17.25" customHeight="1">
      <c r="A31" s="48">
        <f>DAY(G28+1)</f>
        <v>7</v>
      </c>
      <c r="B31" s="45">
        <f>DAY(A31+1)</f>
        <v>8</v>
      </c>
      <c r="C31" s="44">
        <f>DAY(B31+1)</f>
        <v>9</v>
      </c>
      <c r="D31" s="44">
        <f t="shared" ref="D31:F31" si="47">DAY(C31+1)</f>
        <v>10</v>
      </c>
      <c r="E31" s="44">
        <f t="shared" si="47"/>
        <v>11</v>
      </c>
      <c r="F31" s="44">
        <f t="shared" si="47"/>
        <v>12</v>
      </c>
      <c r="G31" s="44">
        <f>DAY(F31+1)</f>
        <v>13</v>
      </c>
      <c r="H31" s="220">
        <f t="shared" ref="H31" si="48">A33+B33+C33+D33+E33+F33+G33</f>
        <v>0</v>
      </c>
      <c r="I31" s="48">
        <f>DAY(O28+1)</f>
        <v>4</v>
      </c>
      <c r="J31" s="44">
        <f>DAY(I31+1)</f>
        <v>5</v>
      </c>
      <c r="K31" s="44">
        <f>DAY(J31+1)</f>
        <v>6</v>
      </c>
      <c r="L31" s="44">
        <f t="shared" ref="L31:N31" si="49">DAY(K31+1)</f>
        <v>7</v>
      </c>
      <c r="M31" s="45">
        <f t="shared" si="49"/>
        <v>8</v>
      </c>
      <c r="N31" s="118">
        <f t="shared" si="49"/>
        <v>9</v>
      </c>
      <c r="O31" s="44">
        <f>DAY(N31+1)</f>
        <v>10</v>
      </c>
      <c r="P31" s="220">
        <f t="shared" ref="P31" si="50">I33+J33+K33+L33+M33+N33+O33</f>
        <v>0</v>
      </c>
      <c r="Q31" s="48">
        <f>DAY(W28+1)</f>
        <v>8</v>
      </c>
      <c r="R31" s="44">
        <f>DAY(Q31+1)</f>
        <v>9</v>
      </c>
      <c r="S31" s="44">
        <f>DAY(R31+1)</f>
        <v>10</v>
      </c>
      <c r="T31" s="44">
        <f t="shared" ref="T31:V31" si="51">DAY(S31+1)</f>
        <v>11</v>
      </c>
      <c r="U31" s="44">
        <f t="shared" si="51"/>
        <v>12</v>
      </c>
      <c r="V31" s="44">
        <f t="shared" si="51"/>
        <v>13</v>
      </c>
      <c r="W31" s="44">
        <f>DAY(V31+1)</f>
        <v>14</v>
      </c>
      <c r="X31" s="220">
        <f t="shared" ref="X31" si="52">Q33+R33+S33+T33+U33+V33+W33</f>
        <v>0</v>
      </c>
      <c r="Z31" s="28">
        <f>$I$70</f>
        <v>2</v>
      </c>
      <c r="AA31" s="73">
        <f>COUNT(I72:O72,I75:O75,I78:O78,I81:O81,I84:O84,I87:O87)</f>
        <v>28</v>
      </c>
      <c r="AB31" s="28">
        <f t="shared" si="39"/>
        <v>68</v>
      </c>
      <c r="AC31" s="164" t="str">
        <f t="shared" si="40"/>
        <v>160</v>
      </c>
      <c r="AD31" s="164"/>
      <c r="AE31" s="25"/>
      <c r="AF31" s="25"/>
      <c r="AG31" s="25"/>
      <c r="AH31" s="55"/>
      <c r="AI31" s="55"/>
      <c r="AJ31" s="55"/>
      <c r="AK31" s="55"/>
      <c r="AL31" s="56"/>
      <c r="AM31" s="56"/>
      <c r="AN31" s="56"/>
      <c r="AO31" s="56"/>
      <c r="AP31" s="57"/>
      <c r="AQ31" s="57"/>
      <c r="AR31" s="57"/>
    </row>
    <row r="32" spans="1:44" ht="11.25" customHeight="1">
      <c r="A32" s="77"/>
      <c r="B32" s="77"/>
      <c r="C32" s="77"/>
      <c r="D32" s="77"/>
      <c r="E32" s="77"/>
      <c r="F32" s="77"/>
      <c r="G32" s="77"/>
      <c r="H32" s="209"/>
      <c r="I32" s="77"/>
      <c r="J32" s="77"/>
      <c r="K32" s="77"/>
      <c r="L32" s="77"/>
      <c r="M32" s="77"/>
      <c r="N32" s="77"/>
      <c r="O32" s="77"/>
      <c r="P32" s="209"/>
      <c r="Q32" s="77"/>
      <c r="R32" s="77"/>
      <c r="S32" s="77"/>
      <c r="T32" s="77"/>
      <c r="U32" s="77"/>
      <c r="V32" s="77"/>
      <c r="W32" s="77"/>
      <c r="X32" s="209"/>
      <c r="Z32" s="28">
        <f>$Q$70</f>
        <v>3</v>
      </c>
      <c r="AA32" s="73">
        <f>COUNT(Q72:W72,Q75:W75,Q78:W78,Q81:W81,Q84:W84,Q87:W87)</f>
        <v>31</v>
      </c>
      <c r="AB32" s="28">
        <f t="shared" si="39"/>
        <v>71</v>
      </c>
      <c r="AC32" s="164" t="str">
        <f t="shared" si="40"/>
        <v>177.13</v>
      </c>
      <c r="AD32" s="164"/>
      <c r="AE32" s="25"/>
      <c r="AF32" s="25"/>
      <c r="AG32" s="25"/>
      <c r="AH32" s="27"/>
      <c r="AI32" s="27"/>
      <c r="AJ32" s="27"/>
      <c r="AK32" s="27"/>
      <c r="AL32" s="28"/>
      <c r="AM32" s="28"/>
      <c r="AN32" s="28"/>
      <c r="AO32" s="28"/>
      <c r="AP32" s="25"/>
      <c r="AQ32" s="25"/>
      <c r="AR32" s="25"/>
    </row>
    <row r="33" spans="1:44" ht="11.25" customHeight="1">
      <c r="A33" s="21">
        <f>IF(A32="出",$G$3,0)</f>
        <v>0</v>
      </c>
      <c r="B33" s="21">
        <f t="shared" ref="B33:G33" si="53">IF(B32="出",$G$3,0)</f>
        <v>0</v>
      </c>
      <c r="C33" s="21">
        <f t="shared" si="53"/>
        <v>0</v>
      </c>
      <c r="D33" s="21">
        <f t="shared" si="53"/>
        <v>0</v>
      </c>
      <c r="E33" s="21">
        <f t="shared" si="53"/>
        <v>0</v>
      </c>
      <c r="F33" s="21">
        <f t="shared" si="53"/>
        <v>0</v>
      </c>
      <c r="G33" s="21">
        <f t="shared" si="53"/>
        <v>0</v>
      </c>
      <c r="H33" s="212"/>
      <c r="I33" s="21">
        <f>IF(I32="出",$G$3,0)</f>
        <v>0</v>
      </c>
      <c r="J33" s="21">
        <f t="shared" ref="J33:O33" si="54">IF(J32="出",$G$3,0)</f>
        <v>0</v>
      </c>
      <c r="K33" s="21">
        <f t="shared" si="54"/>
        <v>0</v>
      </c>
      <c r="L33" s="21">
        <f t="shared" si="54"/>
        <v>0</v>
      </c>
      <c r="M33" s="21">
        <f t="shared" si="54"/>
        <v>0</v>
      </c>
      <c r="N33" s="21">
        <f t="shared" si="54"/>
        <v>0</v>
      </c>
      <c r="O33" s="21">
        <f t="shared" si="54"/>
        <v>0</v>
      </c>
      <c r="P33" s="212"/>
      <c r="Q33" s="21">
        <f>IF(Q32="出",$G$3,0)</f>
        <v>0</v>
      </c>
      <c r="R33" s="21">
        <f t="shared" ref="R33:W33" si="55">IF(R32="出",$G$3,0)</f>
        <v>0</v>
      </c>
      <c r="S33" s="21">
        <f t="shared" si="55"/>
        <v>0</v>
      </c>
      <c r="T33" s="21">
        <f t="shared" si="55"/>
        <v>0</v>
      </c>
      <c r="U33" s="21">
        <f t="shared" si="55"/>
        <v>0</v>
      </c>
      <c r="V33" s="21">
        <f t="shared" si="55"/>
        <v>0</v>
      </c>
      <c r="W33" s="21">
        <f t="shared" si="55"/>
        <v>0</v>
      </c>
      <c r="X33" s="212"/>
      <c r="Z33" s="207"/>
      <c r="AA33" s="207"/>
      <c r="AB33" s="207"/>
      <c r="AC33" s="207"/>
      <c r="AD33" s="83"/>
      <c r="AE33" s="208"/>
      <c r="AF33" s="208"/>
      <c r="AG33" s="208"/>
      <c r="AH33" s="27"/>
      <c r="AI33" s="27"/>
      <c r="AJ33" s="27"/>
      <c r="AK33" s="27"/>
      <c r="AL33" s="28"/>
      <c r="AM33" s="28"/>
      <c r="AN33" s="28"/>
      <c r="AO33" s="28"/>
      <c r="AP33" s="25"/>
      <c r="AQ33" s="25"/>
      <c r="AR33" s="25"/>
    </row>
    <row r="34" spans="1:44" s="46" customFormat="1" ht="17.25" customHeight="1">
      <c r="A34" s="48">
        <f>DAY(G31+1)</f>
        <v>14</v>
      </c>
      <c r="B34" s="49">
        <f>DAY(A34+1)</f>
        <v>15</v>
      </c>
      <c r="C34" s="44">
        <f>DAY(B34+1)</f>
        <v>16</v>
      </c>
      <c r="D34" s="44">
        <f t="shared" ref="D34:F34" si="56">DAY(C34+1)</f>
        <v>17</v>
      </c>
      <c r="E34" s="44">
        <f t="shared" si="56"/>
        <v>18</v>
      </c>
      <c r="F34" s="44">
        <f t="shared" si="56"/>
        <v>19</v>
      </c>
      <c r="G34" s="44">
        <f>DAY(F34+1)</f>
        <v>20</v>
      </c>
      <c r="H34" s="220">
        <f t="shared" ref="H34" si="57">A36+B36+C36+D36+E36+F36+G36</f>
        <v>0</v>
      </c>
      <c r="I34" s="48">
        <f>DAY(O31+1)</f>
        <v>11</v>
      </c>
      <c r="J34" s="48">
        <f>DAY(I34+1)</f>
        <v>12</v>
      </c>
      <c r="K34" s="44">
        <f>DAY(J34+1)</f>
        <v>13</v>
      </c>
      <c r="L34" s="44">
        <f t="shared" ref="L34:N34" si="58">DAY(K34+1)</f>
        <v>14</v>
      </c>
      <c r="M34" s="45">
        <f t="shared" si="58"/>
        <v>15</v>
      </c>
      <c r="N34" s="44">
        <f t="shared" si="58"/>
        <v>16</v>
      </c>
      <c r="O34" s="44">
        <f>DAY(N34+1)</f>
        <v>17</v>
      </c>
      <c r="P34" s="220">
        <f t="shared" ref="P34" si="59">I36+J36+K36+L36+M36+N36+O36</f>
        <v>0</v>
      </c>
      <c r="Q34" s="48">
        <f>DAY(W31+1)</f>
        <v>15</v>
      </c>
      <c r="R34" s="48">
        <f>DAY(Q34+1)</f>
        <v>16</v>
      </c>
      <c r="S34" s="44">
        <f>DAY(R34+1)</f>
        <v>17</v>
      </c>
      <c r="T34" s="44">
        <f t="shared" ref="T34:V34" si="60">DAY(S34+1)</f>
        <v>18</v>
      </c>
      <c r="U34" s="44">
        <f t="shared" si="60"/>
        <v>19</v>
      </c>
      <c r="V34" s="44">
        <f t="shared" si="60"/>
        <v>20</v>
      </c>
      <c r="W34" s="44">
        <f>DAY(V34+1)</f>
        <v>21</v>
      </c>
      <c r="X34" s="220">
        <f t="shared" ref="X34" si="61">Q36+R36+S36+T36+U36+V36+W36</f>
        <v>0</v>
      </c>
      <c r="Z34" s="207"/>
      <c r="AA34" s="207"/>
      <c r="AB34" s="207"/>
      <c r="AC34" s="207"/>
      <c r="AD34" s="83"/>
      <c r="AE34" s="208"/>
      <c r="AF34" s="208"/>
      <c r="AG34" s="208"/>
      <c r="AH34" s="55"/>
      <c r="AI34" s="55"/>
      <c r="AJ34" s="55"/>
      <c r="AK34" s="55"/>
      <c r="AL34" s="56"/>
      <c r="AM34" s="56"/>
      <c r="AN34" s="56"/>
      <c r="AO34" s="56"/>
      <c r="AP34" s="57"/>
      <c r="AQ34" s="57"/>
      <c r="AR34" s="57"/>
    </row>
    <row r="35" spans="1:44" ht="11.25" customHeight="1">
      <c r="A35" s="77"/>
      <c r="B35" s="77"/>
      <c r="C35" s="77"/>
      <c r="D35" s="77"/>
      <c r="E35" s="77"/>
      <c r="F35" s="77"/>
      <c r="G35" s="77"/>
      <c r="H35" s="209"/>
      <c r="I35" s="77"/>
      <c r="J35" s="77"/>
      <c r="K35" s="77"/>
      <c r="L35" s="77"/>
      <c r="M35" s="77"/>
      <c r="N35" s="77"/>
      <c r="O35" s="77"/>
      <c r="P35" s="209"/>
      <c r="Q35" s="77"/>
      <c r="R35" s="77"/>
      <c r="S35" s="77"/>
      <c r="T35" s="77"/>
      <c r="U35" s="77"/>
      <c r="V35" s="77"/>
      <c r="W35" s="77"/>
      <c r="X35" s="209"/>
      <c r="Z35" s="207"/>
      <c r="AA35" s="207"/>
      <c r="AB35" s="207"/>
      <c r="AC35" s="207"/>
      <c r="AD35" s="83"/>
      <c r="AE35" s="208"/>
      <c r="AF35" s="208"/>
      <c r="AG35" s="208"/>
      <c r="AH35" s="27"/>
      <c r="AI35" s="27"/>
      <c r="AJ35" s="27"/>
      <c r="AK35" s="27"/>
      <c r="AL35" s="28"/>
      <c r="AM35" s="28"/>
      <c r="AN35" s="28"/>
      <c r="AO35" s="28"/>
      <c r="AP35" s="25"/>
      <c r="AQ35" s="25"/>
      <c r="AR35" s="25"/>
    </row>
    <row r="36" spans="1:44" ht="11.25" customHeight="1">
      <c r="A36" s="21">
        <f>IF(A35="出",$G$3,0)</f>
        <v>0</v>
      </c>
      <c r="B36" s="21">
        <f t="shared" ref="B36:G36" si="62">IF(B35="出",$G$3,0)</f>
        <v>0</v>
      </c>
      <c r="C36" s="21">
        <f t="shared" si="62"/>
        <v>0</v>
      </c>
      <c r="D36" s="21">
        <f t="shared" si="62"/>
        <v>0</v>
      </c>
      <c r="E36" s="21">
        <f t="shared" si="62"/>
        <v>0</v>
      </c>
      <c r="F36" s="21">
        <f t="shared" si="62"/>
        <v>0</v>
      </c>
      <c r="G36" s="21">
        <f t="shared" si="62"/>
        <v>0</v>
      </c>
      <c r="H36" s="212"/>
      <c r="I36" s="21">
        <f>IF(I35="出",$G$3,0)</f>
        <v>0</v>
      </c>
      <c r="J36" s="21">
        <f t="shared" ref="J36:O36" si="63">IF(J35="出",$G$3,0)</f>
        <v>0</v>
      </c>
      <c r="K36" s="21">
        <f t="shared" si="63"/>
        <v>0</v>
      </c>
      <c r="L36" s="21">
        <f t="shared" si="63"/>
        <v>0</v>
      </c>
      <c r="M36" s="21">
        <f t="shared" si="63"/>
        <v>0</v>
      </c>
      <c r="N36" s="21">
        <f t="shared" si="63"/>
        <v>0</v>
      </c>
      <c r="O36" s="21">
        <f t="shared" si="63"/>
        <v>0</v>
      </c>
      <c r="P36" s="212"/>
      <c r="Q36" s="21">
        <f>IF(Q35="出",$G$3,0)</f>
        <v>0</v>
      </c>
      <c r="R36" s="21">
        <f t="shared" ref="R36:W36" si="64">IF(R35="出",$G$3,0)</f>
        <v>0</v>
      </c>
      <c r="S36" s="21">
        <f t="shared" si="64"/>
        <v>0</v>
      </c>
      <c r="T36" s="21">
        <f t="shared" si="64"/>
        <v>0</v>
      </c>
      <c r="U36" s="21">
        <f t="shared" si="64"/>
        <v>0</v>
      </c>
      <c r="V36" s="21">
        <f t="shared" si="64"/>
        <v>0</v>
      </c>
      <c r="W36" s="21">
        <f t="shared" si="64"/>
        <v>0</v>
      </c>
      <c r="X36" s="212"/>
      <c r="Z36" s="207"/>
      <c r="AA36" s="207"/>
      <c r="AB36" s="207"/>
      <c r="AC36" s="207"/>
      <c r="AD36" s="83"/>
      <c r="AE36" s="208"/>
      <c r="AF36" s="208"/>
      <c r="AG36" s="208"/>
      <c r="AH36" s="27"/>
      <c r="AI36" s="27"/>
      <c r="AJ36" s="27"/>
      <c r="AK36" s="27"/>
      <c r="AL36" s="28"/>
      <c r="AM36" s="28"/>
      <c r="AN36" s="28"/>
      <c r="AO36" s="28"/>
      <c r="AP36" s="25"/>
      <c r="AQ36" s="25"/>
      <c r="AR36" s="25"/>
    </row>
    <row r="37" spans="1:44" s="46" customFormat="1" ht="17.25" customHeight="1">
      <c r="A37" s="48">
        <f>DAY(G34+1)</f>
        <v>21</v>
      </c>
      <c r="B37" s="45">
        <f>DAY(A37+1)</f>
        <v>22</v>
      </c>
      <c r="C37" s="44">
        <f>DAY(B37+1)</f>
        <v>23</v>
      </c>
      <c r="D37" s="44">
        <f t="shared" ref="D37:F37" si="65">DAY(C37+1)</f>
        <v>24</v>
      </c>
      <c r="E37" s="44">
        <f t="shared" si="65"/>
        <v>25</v>
      </c>
      <c r="F37" s="44">
        <f t="shared" si="65"/>
        <v>26</v>
      </c>
      <c r="G37" s="44">
        <f>DAY(F37+1)</f>
        <v>27</v>
      </c>
      <c r="H37" s="220">
        <f t="shared" ref="H37" si="66">A39+B39+C39+D39+E39+F39+G39</f>
        <v>0</v>
      </c>
      <c r="I37" s="48">
        <f>DAY(O34+1)</f>
        <v>18</v>
      </c>
      <c r="J37" s="44">
        <f>DAY(I37+1)</f>
        <v>19</v>
      </c>
      <c r="K37" s="44">
        <f>DAY(J37+1)</f>
        <v>20</v>
      </c>
      <c r="L37" s="44">
        <f t="shared" ref="L37:N37" si="67">DAY(K37+1)</f>
        <v>21</v>
      </c>
      <c r="M37" s="45">
        <f t="shared" si="67"/>
        <v>22</v>
      </c>
      <c r="N37" s="45">
        <f t="shared" si="67"/>
        <v>23</v>
      </c>
      <c r="O37" s="44">
        <f>DAY(N37+1)</f>
        <v>24</v>
      </c>
      <c r="P37" s="220">
        <f t="shared" ref="P37" si="68">I39+J39+K39+L39+M39+N39+O39</f>
        <v>0</v>
      </c>
      <c r="Q37" s="48">
        <f>DAY(W34+1)</f>
        <v>22</v>
      </c>
      <c r="R37" s="48">
        <f>DAY(Q37+1)</f>
        <v>23</v>
      </c>
      <c r="S37" s="44">
        <f>DAY(R37+1)</f>
        <v>24</v>
      </c>
      <c r="T37" s="44">
        <f t="shared" ref="T37:V37" si="69">DAY(S37+1)</f>
        <v>25</v>
      </c>
      <c r="U37" s="44">
        <f t="shared" si="69"/>
        <v>26</v>
      </c>
      <c r="V37" s="44">
        <f t="shared" si="69"/>
        <v>27</v>
      </c>
      <c r="W37" s="118">
        <f>DAY(V37+1)</f>
        <v>28</v>
      </c>
      <c r="X37" s="220">
        <f t="shared" ref="X37" si="70">Q39+R39+S39+T39+U39+V39+W39</f>
        <v>0</v>
      </c>
      <c r="Z37" s="207"/>
      <c r="AA37" s="207"/>
      <c r="AB37" s="207"/>
      <c r="AC37" s="207"/>
      <c r="AD37" s="83"/>
      <c r="AE37" s="208"/>
      <c r="AF37" s="208"/>
      <c r="AG37" s="208"/>
      <c r="AH37" s="55"/>
      <c r="AI37" s="55"/>
      <c r="AJ37" s="55"/>
      <c r="AK37" s="55"/>
      <c r="AL37" s="56"/>
      <c r="AM37" s="56"/>
      <c r="AN37" s="56"/>
      <c r="AO37" s="56"/>
      <c r="AP37" s="57"/>
      <c r="AQ37" s="57"/>
      <c r="AR37" s="57"/>
    </row>
    <row r="38" spans="1:44" ht="11.25" customHeight="1">
      <c r="A38" s="77"/>
      <c r="B38" s="77"/>
      <c r="C38" s="77"/>
      <c r="D38" s="77"/>
      <c r="E38" s="77"/>
      <c r="F38" s="77"/>
      <c r="G38" s="77"/>
      <c r="H38" s="209"/>
      <c r="I38" s="77"/>
      <c r="J38" s="77"/>
      <c r="K38" s="77"/>
      <c r="L38" s="77"/>
      <c r="M38" s="77"/>
      <c r="N38" s="77"/>
      <c r="O38" s="77"/>
      <c r="P38" s="209"/>
      <c r="Q38" s="77"/>
      <c r="R38" s="77"/>
      <c r="S38" s="77"/>
      <c r="T38" s="77"/>
      <c r="U38" s="77"/>
      <c r="V38" s="77"/>
      <c r="W38" s="77"/>
      <c r="X38" s="209"/>
      <c r="Z38" s="207"/>
      <c r="AA38" s="207"/>
      <c r="AB38" s="207"/>
      <c r="AC38" s="207"/>
      <c r="AD38" s="83"/>
      <c r="AE38" s="208"/>
      <c r="AF38" s="208"/>
      <c r="AG38" s="208"/>
      <c r="AH38" s="27"/>
      <c r="AI38" s="27"/>
      <c r="AJ38" s="27"/>
      <c r="AK38" s="27"/>
      <c r="AL38" s="28"/>
      <c r="AM38" s="28"/>
      <c r="AN38" s="28"/>
      <c r="AO38" s="28"/>
      <c r="AP38" s="25"/>
      <c r="AQ38" s="25"/>
      <c r="AR38" s="25"/>
    </row>
    <row r="39" spans="1:44" ht="11.25" customHeight="1">
      <c r="A39" s="21">
        <f>IF(A38="出",$G$3,0)</f>
        <v>0</v>
      </c>
      <c r="B39" s="21">
        <f t="shared" ref="B39:G39" si="71">IF(B38="出",$G$3,0)</f>
        <v>0</v>
      </c>
      <c r="C39" s="21">
        <f t="shared" si="71"/>
        <v>0</v>
      </c>
      <c r="D39" s="21">
        <f t="shared" si="71"/>
        <v>0</v>
      </c>
      <c r="E39" s="21">
        <f t="shared" si="71"/>
        <v>0</v>
      </c>
      <c r="F39" s="21">
        <f t="shared" si="71"/>
        <v>0</v>
      </c>
      <c r="G39" s="21">
        <f t="shared" si="71"/>
        <v>0</v>
      </c>
      <c r="H39" s="212"/>
      <c r="I39" s="21">
        <f>IF(I38="出",$G$3,0)</f>
        <v>0</v>
      </c>
      <c r="J39" s="21">
        <f t="shared" ref="J39:O39" si="72">IF(J38="出",$G$3,0)</f>
        <v>0</v>
      </c>
      <c r="K39" s="21">
        <f t="shared" si="72"/>
        <v>0</v>
      </c>
      <c r="L39" s="21">
        <f t="shared" si="72"/>
        <v>0</v>
      </c>
      <c r="M39" s="21">
        <f t="shared" si="72"/>
        <v>0</v>
      </c>
      <c r="N39" s="21">
        <f t="shared" si="72"/>
        <v>0</v>
      </c>
      <c r="O39" s="21">
        <f t="shared" si="72"/>
        <v>0</v>
      </c>
      <c r="P39" s="212"/>
      <c r="Q39" s="21">
        <f>IF(Q38="出",$G$3,0)</f>
        <v>0</v>
      </c>
      <c r="R39" s="21">
        <f t="shared" ref="R39:W39" si="73">IF(R38="出",$G$3,0)</f>
        <v>0</v>
      </c>
      <c r="S39" s="21">
        <f t="shared" si="73"/>
        <v>0</v>
      </c>
      <c r="T39" s="21">
        <f t="shared" si="73"/>
        <v>0</v>
      </c>
      <c r="U39" s="21">
        <f t="shared" si="73"/>
        <v>0</v>
      </c>
      <c r="V39" s="21">
        <f t="shared" si="73"/>
        <v>0</v>
      </c>
      <c r="W39" s="21">
        <f t="shared" si="73"/>
        <v>0</v>
      </c>
      <c r="X39" s="212"/>
      <c r="Z39" s="207"/>
      <c r="AA39" s="207"/>
      <c r="AB39" s="207"/>
      <c r="AC39" s="207"/>
      <c r="AD39" s="83"/>
      <c r="AE39" s="208"/>
      <c r="AF39" s="208"/>
      <c r="AG39" s="208"/>
      <c r="AH39" s="27"/>
      <c r="AI39" s="27"/>
      <c r="AJ39" s="27"/>
      <c r="AK39" s="27"/>
      <c r="AL39" s="28"/>
      <c r="AM39" s="28"/>
      <c r="AN39" s="28"/>
      <c r="AO39" s="28"/>
      <c r="AP39" s="25"/>
      <c r="AQ39" s="25"/>
      <c r="AR39" s="25"/>
    </row>
    <row r="40" spans="1:44" s="46" customFormat="1" ht="17.25" customHeight="1">
      <c r="A40" s="48">
        <f>IF(DATE($B$1,A26,A37+7)&gt;EOMONTH(DATE($B$1,A26,1),0),"",DAY(G37+1))</f>
        <v>28</v>
      </c>
      <c r="B40" s="45">
        <f>IF(DATE($B$1,A26,B37+7)&gt;EOMONTH(DATE($B$1,A26,1),0),"",DAY(A40+1))</f>
        <v>29</v>
      </c>
      <c r="C40" s="45">
        <f>IF(DATE($B$1,A26,C37+7)&gt;EOMONTH(DATE($B$1,A26,1),0),"",DAY(B40+1))</f>
        <v>30</v>
      </c>
      <c r="D40" s="45">
        <f>IF(DATE($B$1,A26,D37+7)&gt;EOMONTH(DATE($B$1,A26,1),0),"",DAY(C40+1))</f>
        <v>31</v>
      </c>
      <c r="E40" s="45" t="str">
        <f>IF(DATE($B$1,A26,E37+7)&gt;EOMONTH(DATE($B$1,A26,1),0),"",DAY(D40+1))</f>
        <v/>
      </c>
      <c r="F40" s="45" t="str">
        <f>IF(DATE($B$1,A26,F37+7)&gt;EOMONTH(DATE($B$1,A26,1),0),"",DAY(E40+1))</f>
        <v/>
      </c>
      <c r="G40" s="45" t="str">
        <f>IF(DATE($B$1,A26,G37+7)&gt;EOMONTH(DATE($B$1,A26,1),0),"",DAY(F40+1))</f>
        <v/>
      </c>
      <c r="H40" s="220">
        <f t="shared" ref="H40" si="74">A42+B42+C42+D42+E42+F42+G42</f>
        <v>0</v>
      </c>
      <c r="I40" s="48">
        <f>IF(DATE($B$1,I26,I37+7)&gt;EOMONTH(DATE($B$1,I26,1),0),"",DAY(O37+1))</f>
        <v>25</v>
      </c>
      <c r="J40" s="44">
        <f>IF(DATE($B$1,I26,J37+7)&gt;EOMONTH(DATE($B$1,I26,1),0),"",DAY(I40+1))</f>
        <v>26</v>
      </c>
      <c r="K40" s="44">
        <f>IF(DATE($B$1,I26,K37+7)&gt;EOMONTH(DATE($B$1,I26,1),0),"",DAY(J40+1))</f>
        <v>27</v>
      </c>
      <c r="L40" s="45">
        <f>IF(DATE($B$1,I26,L37+7)&gt;EOMONTH(DATE($B$1,I26,1),0),"",DAY(K40+1))</f>
        <v>28</v>
      </c>
      <c r="M40" s="45">
        <f>IF(DATE($B$1,I26,M37+7)&gt;EOMONTH(DATE($B$1,I26,1),0),"",DAY(L40+1))</f>
        <v>29</v>
      </c>
      <c r="N40" s="44">
        <f>IF(DATE($B$1,I26,N37+7)&gt;EOMONTH(DATE($B$1,I26,1),0),"",DAY(M40+1))</f>
        <v>30</v>
      </c>
      <c r="O40" s="44">
        <f>IF(DATE($B$1,I26,O37+7)&gt;EOMONTH(DATE($B$1,I26,1),0),"",DAY(N40+1))</f>
        <v>31</v>
      </c>
      <c r="P40" s="220">
        <f t="shared" ref="P40" si="75">I42+J42+K42+L42+M42+N42+O42</f>
        <v>0</v>
      </c>
      <c r="Q40" s="48">
        <f>IF(DATE($B$1,Q26,Q37+7)&gt;EOMONTH(DATE($B$1,Q26,1),0),"",DAY(W37+1))</f>
        <v>29</v>
      </c>
      <c r="R40" s="44">
        <f>IF(DATE($B$1,Q26,R37+7)&gt;EOMONTH(DATE($B$1,Q26,1),0),"",DAY(Q40+1))</f>
        <v>30</v>
      </c>
      <c r="S40" s="44" t="str">
        <f>IF(DATE($B$1,Q26,S37+7)&gt;EOMONTH(DATE($B$1,Q26,1),0),"",DAY(R40+1))</f>
        <v/>
      </c>
      <c r="T40" s="44" t="str">
        <f>IF(DATE($B$1,Q26,T37+7)&gt;EOMONTH(DATE($B$1,Q26,1),0),"",DAY(S40+1))</f>
        <v/>
      </c>
      <c r="U40" s="44" t="str">
        <f>IF(DATE($B$1,Q26,U37+7)&gt;EOMONTH(DATE($B$1,Q26,1),0),"",DAY(T40+1))</f>
        <v/>
      </c>
      <c r="V40" s="44" t="str">
        <f>IF(DATE($B$1,Q26,V37+7)&gt;EOMONTH(DATE($B$1,Q26,1),0),"",DAY(U40+1))</f>
        <v/>
      </c>
      <c r="W40" s="44" t="str">
        <f>IF(DATE($B$1,Q26,W37+7)&gt;EOMONTH(DATE($B$1,Q26,1),0),"",DAY(V40+1))</f>
        <v/>
      </c>
      <c r="X40" s="220">
        <f t="shared" ref="X40" si="76">Q42+R42+S42+T42+U42+V42+W42</f>
        <v>0</v>
      </c>
      <c r="Z40" s="207"/>
      <c r="AA40" s="207"/>
      <c r="AB40" s="207"/>
      <c r="AC40" s="207"/>
      <c r="AD40" s="83"/>
      <c r="AE40" s="208"/>
      <c r="AF40" s="208"/>
      <c r="AG40" s="208"/>
      <c r="AH40" s="55"/>
      <c r="AI40" s="55"/>
      <c r="AJ40" s="55"/>
      <c r="AK40" s="55"/>
      <c r="AL40" s="56"/>
      <c r="AM40" s="56"/>
      <c r="AN40" s="56"/>
      <c r="AO40" s="56"/>
      <c r="AP40" s="57"/>
      <c r="AQ40" s="57"/>
      <c r="AR40" s="57"/>
    </row>
    <row r="41" spans="1:44" ht="11.25" customHeight="1">
      <c r="A41" s="77"/>
      <c r="B41" s="77"/>
      <c r="C41" s="77"/>
      <c r="D41" s="77"/>
      <c r="E41" s="77"/>
      <c r="F41" s="77"/>
      <c r="G41" s="77"/>
      <c r="H41" s="209"/>
      <c r="I41" s="77"/>
      <c r="J41" s="77"/>
      <c r="K41" s="77"/>
      <c r="L41" s="77"/>
      <c r="M41" s="77"/>
      <c r="N41" s="77"/>
      <c r="O41" s="77"/>
      <c r="P41" s="209"/>
      <c r="Q41" s="77"/>
      <c r="R41" s="77"/>
      <c r="S41" s="77"/>
      <c r="T41" s="77"/>
      <c r="U41" s="77"/>
      <c r="V41" s="77"/>
      <c r="W41" s="77"/>
      <c r="X41" s="209"/>
      <c r="Z41" s="207"/>
      <c r="AA41" s="207"/>
      <c r="AB41" s="207"/>
      <c r="AC41" s="207"/>
      <c r="AD41" s="83"/>
      <c r="AE41" s="208"/>
      <c r="AF41" s="208"/>
      <c r="AG41" s="208"/>
      <c r="AH41" s="27"/>
      <c r="AI41" s="27"/>
      <c r="AJ41" s="27"/>
      <c r="AK41" s="27"/>
      <c r="AL41" s="28"/>
      <c r="AM41" s="28"/>
      <c r="AN41" s="28"/>
      <c r="AO41" s="28"/>
      <c r="AP41" s="25"/>
      <c r="AQ41" s="25"/>
      <c r="AR41" s="25"/>
    </row>
    <row r="42" spans="1:44" ht="11.25" customHeight="1">
      <c r="A42" s="21">
        <f>IF(A41="出",$G$3,0)</f>
        <v>0</v>
      </c>
      <c r="B42" s="21">
        <f t="shared" ref="B42:G42" si="77">IF(B41="出",$G$3,0)</f>
        <v>0</v>
      </c>
      <c r="C42" s="21">
        <f t="shared" si="77"/>
        <v>0</v>
      </c>
      <c r="D42" s="21">
        <f t="shared" si="77"/>
        <v>0</v>
      </c>
      <c r="E42" s="21">
        <f t="shared" si="77"/>
        <v>0</v>
      </c>
      <c r="F42" s="21">
        <f t="shared" si="77"/>
        <v>0</v>
      </c>
      <c r="G42" s="21">
        <f t="shared" si="77"/>
        <v>0</v>
      </c>
      <c r="H42" s="212"/>
      <c r="I42" s="21">
        <f>IF(I41="出",$G$3,0)</f>
        <v>0</v>
      </c>
      <c r="J42" s="21">
        <f t="shared" ref="J42:O42" si="78">IF(J41="出",$G$3,0)</f>
        <v>0</v>
      </c>
      <c r="K42" s="21">
        <f t="shared" si="78"/>
        <v>0</v>
      </c>
      <c r="L42" s="21">
        <f t="shared" si="78"/>
        <v>0</v>
      </c>
      <c r="M42" s="21">
        <f t="shared" si="78"/>
        <v>0</v>
      </c>
      <c r="N42" s="21">
        <f t="shared" si="78"/>
        <v>0</v>
      </c>
      <c r="O42" s="21">
        <f t="shared" si="78"/>
        <v>0</v>
      </c>
      <c r="P42" s="212"/>
      <c r="Q42" s="21">
        <f>IF(Q41="出",$G$3,0)</f>
        <v>0</v>
      </c>
      <c r="R42" s="21">
        <f t="shared" ref="R42:W42" si="79">IF(R41="出",$G$3,0)</f>
        <v>0</v>
      </c>
      <c r="S42" s="21">
        <f t="shared" si="79"/>
        <v>0</v>
      </c>
      <c r="T42" s="21">
        <f t="shared" si="79"/>
        <v>0</v>
      </c>
      <c r="U42" s="21">
        <f t="shared" si="79"/>
        <v>0</v>
      </c>
      <c r="V42" s="21">
        <f t="shared" si="79"/>
        <v>0</v>
      </c>
      <c r="W42" s="21">
        <f t="shared" si="79"/>
        <v>0</v>
      </c>
      <c r="X42" s="212"/>
      <c r="Z42" s="164"/>
      <c r="AA42" s="164"/>
      <c r="AB42" s="164"/>
      <c r="AC42" s="164"/>
      <c r="AD42" s="88"/>
      <c r="AE42" s="164"/>
      <c r="AF42" s="164"/>
      <c r="AG42" s="164"/>
      <c r="AH42" s="27"/>
      <c r="AI42" s="27"/>
      <c r="AJ42" s="27"/>
      <c r="AK42" s="27"/>
      <c r="AL42" s="28"/>
      <c r="AM42" s="28"/>
      <c r="AN42" s="28"/>
      <c r="AO42" s="28"/>
      <c r="AP42" s="25"/>
      <c r="AQ42" s="25"/>
      <c r="AR42" s="25"/>
    </row>
    <row r="43" spans="1:44" s="46" customFormat="1" ht="17.25" customHeight="1">
      <c r="A43" s="43" t="str">
        <f>IF(DATE($B$1,A26,A37+14)&gt;EOMONTH(DATE($B$1,A26,1),0),"",DAY(G40+1))</f>
        <v/>
      </c>
      <c r="B43" s="45" t="str">
        <f>IF(DATE($B$1,A26,B37+14)&gt;EOMONTH(DATE($B$1,A26,1),0),"",DAY(A43+1))</f>
        <v/>
      </c>
      <c r="C43" s="44" t="str">
        <f>IF(DATE($B$1,A26,C37+14)&gt;EOMONTH(DATE($B$1,A26,1),0),"",DAY(B43+1))</f>
        <v/>
      </c>
      <c r="D43" s="53" t="str">
        <f>IF(DATE($B$1,A26,D37+14)&gt;EOMONTH(DATE($B$1,A26,1),0),"",DAY(C43+1))</f>
        <v/>
      </c>
      <c r="E43" s="45" t="str">
        <f>IF(DATE($B$1,A26,E37+14)&gt;EOMONTH(DATE($B$1,A26,1),0),"",DAY(D43+1))</f>
        <v/>
      </c>
      <c r="F43" s="53" t="str">
        <f>IF(DATE($B$1,A26,F37+14)&gt;EOMONTH(DATE($B$1,A26,1),0),"",DAY(E43+1))</f>
        <v/>
      </c>
      <c r="G43" s="44" t="str">
        <f>IF(DATE($B$1,A26,G37+14)&gt;EOMONTH(DATE($B$1,A26,1),0),"",DAY(F43+1))</f>
        <v/>
      </c>
      <c r="H43" s="220">
        <f t="shared" ref="H43" si="80">A45+B45+C45+D45+E45+F45+G45</f>
        <v>0</v>
      </c>
      <c r="I43" s="49" t="str">
        <f>IF(DATE($B$1,I26,I37+14)&gt;EOMONTH(DATE($B$1,I26,1),0),"",DAY(O40+1))</f>
        <v/>
      </c>
      <c r="J43" s="45" t="str">
        <f>IF(DATE($B$1,I26,J37+14)&gt;EOMONTH(DATE($B$1,I26,1),0),"",DAY(I43+1))</f>
        <v/>
      </c>
      <c r="K43" s="44" t="str">
        <f>IF(DATE($B$1,I26,K37+14)&gt;EOMONTH(DATE($B$1,I26,1),0),"",DAY(J43+1))</f>
        <v/>
      </c>
      <c r="L43" s="53" t="str">
        <f>IF(DATE($B$1,I26,L37+14)&gt;EOMONTH(DATE($B$1,I26,1),0),"",DAY(K43+1))</f>
        <v/>
      </c>
      <c r="M43" s="45" t="str">
        <f>IF(DATE($B$1,I26,M37+14)&gt;EOMONTH(DATE($B$1,I26,1),0),"",DAY(L43+1))</f>
        <v/>
      </c>
      <c r="N43" s="53" t="str">
        <f>IF(DATE($B$1,I26,N37+14)&gt;EOMONTH(DATE($B$1,I26,1),0),"",DAY(M43+1))</f>
        <v/>
      </c>
      <c r="O43" s="44" t="str">
        <f>IF(DATE($B$1,I26,O37+14)&gt;EOMONTH(DATE($B$1,I26,1),0),"",DAY(N43+1))</f>
        <v/>
      </c>
      <c r="P43" s="220">
        <f t="shared" ref="P43" si="81">I45+J45+K45+L45+M45+N45+O45</f>
        <v>0</v>
      </c>
      <c r="Q43" s="44" t="str">
        <f>IF(DATE($B$1,Q26,Q37+14)&gt;EOMONTH(DATE($B$1,Q26,1),0),"",DAY(W40+1))</f>
        <v/>
      </c>
      <c r="R43" s="44" t="str">
        <f>IF(DATE($B$1,Q26,R37+14)&gt;EOMONTH(DATE($B$1,Q26,1),0),"",DAY(Q43+1))</f>
        <v/>
      </c>
      <c r="S43" s="45" t="str">
        <f>IF(DATE($B$1,Q26,S37+14)&gt;EOMONTH(DATE($B$1,Q26,1),0),"",DAY(R43+1))</f>
        <v/>
      </c>
      <c r="T43" s="53" t="str">
        <f>IF(DATE($B$1,Q26,T37+14)&gt;EOMONTH(DATE($B$1,Q26,1),0),"",DAY(S43+1))</f>
        <v/>
      </c>
      <c r="U43" s="45" t="str">
        <f>IF(DATE($B$1,Q26,U37+14)&gt;EOMONTH(DATE($B$1,Q26,1),0),"",DAY(T43+1))</f>
        <v/>
      </c>
      <c r="V43" s="53" t="str">
        <f>IF(DATE($B$1,Q26,V37+14)&gt;EOMONTH(DATE($B$1,Q26,1),0),"",DAY(U43+1))</f>
        <v/>
      </c>
      <c r="W43" s="44" t="str">
        <f>IF(DATE($B$1,Q26,W37+14)&gt;EOMONTH(DATE($B$1,Q26,1),0),"",DAY(V43+1))</f>
        <v/>
      </c>
      <c r="X43" s="220">
        <f t="shared" ref="X43" si="82">Q45+R45+S45+T45+U45+V45+W45</f>
        <v>0</v>
      </c>
      <c r="Z43" s="164"/>
      <c r="AA43" s="164"/>
      <c r="AB43" s="164"/>
      <c r="AC43" s="164"/>
      <c r="AD43" s="88"/>
      <c r="AE43" s="164"/>
      <c r="AF43" s="164"/>
      <c r="AG43" s="164"/>
      <c r="AH43" s="55"/>
      <c r="AI43" s="55"/>
      <c r="AJ43" s="55"/>
      <c r="AK43" s="55"/>
      <c r="AL43" s="56"/>
      <c r="AM43" s="56"/>
      <c r="AN43" s="56"/>
      <c r="AO43" s="56"/>
      <c r="AP43" s="57"/>
      <c r="AQ43" s="57"/>
      <c r="AR43" s="57"/>
    </row>
    <row r="44" spans="1:44" ht="11.25" customHeight="1">
      <c r="A44" s="77"/>
      <c r="B44" s="77"/>
      <c r="C44" s="77"/>
      <c r="D44" s="77"/>
      <c r="E44" s="77"/>
      <c r="F44" s="77"/>
      <c r="G44" s="77"/>
      <c r="H44" s="209"/>
      <c r="I44" s="77"/>
      <c r="J44" s="77"/>
      <c r="K44" s="77"/>
      <c r="L44" s="77"/>
      <c r="M44" s="77"/>
      <c r="N44" s="77"/>
      <c r="O44" s="77"/>
      <c r="P44" s="209"/>
      <c r="Q44" s="77"/>
      <c r="R44" s="77"/>
      <c r="S44" s="77"/>
      <c r="T44" s="77"/>
      <c r="U44" s="77"/>
      <c r="V44" s="77"/>
      <c r="W44" s="77"/>
      <c r="X44" s="209"/>
      <c r="Z44" s="164"/>
      <c r="AA44" s="164"/>
      <c r="AB44" s="164"/>
      <c r="AC44" s="164"/>
      <c r="AD44" s="88"/>
      <c r="AE44" s="164"/>
      <c r="AF44" s="164"/>
      <c r="AG44" s="164"/>
      <c r="AH44" s="27"/>
      <c r="AI44" s="27"/>
      <c r="AJ44" s="27"/>
      <c r="AK44" s="27"/>
      <c r="AL44" s="28"/>
      <c r="AM44" s="28"/>
      <c r="AN44" s="28"/>
      <c r="AO44" s="28"/>
      <c r="AP44" s="25"/>
      <c r="AQ44" s="25"/>
      <c r="AR44" s="25"/>
    </row>
    <row r="45" spans="1:44" ht="11.25" customHeight="1" thickBot="1">
      <c r="A45" s="21">
        <f>IF(A44="出",$G$3,0)</f>
        <v>0</v>
      </c>
      <c r="B45" s="21">
        <f t="shared" ref="B45:G45" si="83">IF(B44="出",$G$3,0)</f>
        <v>0</v>
      </c>
      <c r="C45" s="21">
        <f t="shared" si="83"/>
        <v>0</v>
      </c>
      <c r="D45" s="21">
        <f t="shared" si="83"/>
        <v>0</v>
      </c>
      <c r="E45" s="21">
        <f t="shared" si="83"/>
        <v>0</v>
      </c>
      <c r="F45" s="21">
        <f t="shared" si="83"/>
        <v>0</v>
      </c>
      <c r="G45" s="21">
        <f t="shared" si="83"/>
        <v>0</v>
      </c>
      <c r="H45" s="210"/>
      <c r="I45" s="21">
        <f>IF(I44="出",$G$3,0)</f>
        <v>0</v>
      </c>
      <c r="J45" s="21">
        <f t="shared" ref="J45:O45" si="84">IF(J44="出",$G$3,0)</f>
        <v>0</v>
      </c>
      <c r="K45" s="21">
        <f t="shared" si="84"/>
        <v>0</v>
      </c>
      <c r="L45" s="21">
        <f t="shared" si="84"/>
        <v>0</v>
      </c>
      <c r="M45" s="21">
        <f t="shared" si="84"/>
        <v>0</v>
      </c>
      <c r="N45" s="21">
        <f t="shared" si="84"/>
        <v>0</v>
      </c>
      <c r="O45" s="21">
        <f t="shared" si="84"/>
        <v>0</v>
      </c>
      <c r="P45" s="210"/>
      <c r="Q45" s="21">
        <f>IF(Q44="出",$G$3,0)</f>
        <v>0</v>
      </c>
      <c r="R45" s="21">
        <f t="shared" ref="R45:W45" si="85">IF(R44="出",$G$3,0)</f>
        <v>0</v>
      </c>
      <c r="S45" s="21">
        <f t="shared" si="85"/>
        <v>0</v>
      </c>
      <c r="T45" s="21">
        <f t="shared" si="85"/>
        <v>0</v>
      </c>
      <c r="U45" s="21">
        <f t="shared" si="85"/>
        <v>0</v>
      </c>
      <c r="V45" s="21">
        <f t="shared" si="85"/>
        <v>0</v>
      </c>
      <c r="W45" s="21">
        <f t="shared" si="85"/>
        <v>0</v>
      </c>
      <c r="X45" s="210"/>
      <c r="Z45" s="27"/>
      <c r="AA45" s="27"/>
      <c r="AB45" s="28"/>
      <c r="AC45" s="28"/>
      <c r="AD45" s="28"/>
      <c r="AE45" s="165"/>
      <c r="AF45" s="165"/>
      <c r="AG45" s="165"/>
      <c r="AH45" s="27"/>
      <c r="AI45" s="27"/>
      <c r="AJ45" s="27"/>
      <c r="AK45" s="27"/>
      <c r="AL45" s="28"/>
      <c r="AM45" s="28"/>
      <c r="AN45" s="28"/>
      <c r="AO45" s="28"/>
      <c r="AP45" s="25"/>
      <c r="AQ45" s="25"/>
      <c r="AR45" s="25"/>
    </row>
    <row r="46" spans="1:44">
      <c r="A46" s="147" t="s">
        <v>60</v>
      </c>
      <c r="B46" s="148"/>
      <c r="C46" s="148"/>
      <c r="D46" s="148"/>
      <c r="E46" s="148"/>
      <c r="F46" s="148"/>
      <c r="G46" s="155"/>
      <c r="H46" s="71">
        <f>H28+H31+H34+H37+H40+H43</f>
        <v>0</v>
      </c>
      <c r="I46" s="147" t="s">
        <v>60</v>
      </c>
      <c r="J46" s="148"/>
      <c r="K46" s="148"/>
      <c r="L46" s="148"/>
      <c r="M46" s="148"/>
      <c r="N46" s="148"/>
      <c r="O46" s="155"/>
      <c r="P46" s="71">
        <f>P28+P31+P34+P37+P40+P43</f>
        <v>0</v>
      </c>
      <c r="Q46" s="147" t="s">
        <v>60</v>
      </c>
      <c r="R46" s="148"/>
      <c r="S46" s="148"/>
      <c r="T46" s="148"/>
      <c r="U46" s="148"/>
      <c r="V46" s="148"/>
      <c r="W46" s="155"/>
      <c r="X46" s="82">
        <f>X28+X31+X34+X37+X40+X43</f>
        <v>0</v>
      </c>
      <c r="Z46" s="84"/>
      <c r="AA46" s="84"/>
      <c r="AB46" s="28"/>
      <c r="AC46" s="28"/>
      <c r="AD46" s="28"/>
      <c r="AE46" s="165"/>
      <c r="AF46" s="165"/>
      <c r="AG46" s="165"/>
      <c r="AH46" s="27"/>
      <c r="AI46" s="27"/>
      <c r="AJ46" s="27"/>
      <c r="AK46" s="27"/>
      <c r="AL46" s="87"/>
      <c r="AM46" s="39"/>
      <c r="AN46" s="39"/>
      <c r="AO46" s="40"/>
      <c r="AP46" s="40"/>
      <c r="AQ46" s="40"/>
      <c r="AR46" s="15"/>
    </row>
    <row r="47" spans="1:44" ht="21" customHeight="1">
      <c r="A47" s="149"/>
      <c r="B47" s="150"/>
      <c r="C47" s="150"/>
      <c r="D47" s="150"/>
      <c r="E47" s="150"/>
      <c r="F47" s="150"/>
      <c r="G47" s="151"/>
      <c r="H47" s="75" t="str">
        <f>IF(H46-AC24&lt;=0,"OK","超過")</f>
        <v>OK</v>
      </c>
      <c r="I47" s="149"/>
      <c r="J47" s="150"/>
      <c r="K47" s="150"/>
      <c r="L47" s="150"/>
      <c r="M47" s="150"/>
      <c r="N47" s="150"/>
      <c r="O47" s="151"/>
      <c r="P47" s="75" t="str">
        <f>IF(P46-AC25&lt;=0,"OK","超過")</f>
        <v>OK</v>
      </c>
      <c r="Q47" s="149"/>
      <c r="R47" s="150"/>
      <c r="S47" s="150"/>
      <c r="T47" s="150"/>
      <c r="U47" s="150"/>
      <c r="V47" s="150"/>
      <c r="W47" s="151"/>
      <c r="X47" s="75" t="str">
        <f>IF(X46-AC26&lt;=0,"OK","超過")</f>
        <v>OK</v>
      </c>
      <c r="Z47" s="84"/>
      <c r="AA47" s="84"/>
      <c r="AB47" s="28"/>
      <c r="AC47" s="28"/>
      <c r="AD47" s="28"/>
      <c r="AE47" s="89"/>
      <c r="AF47" s="89"/>
      <c r="AG47" s="89"/>
      <c r="AH47" s="154"/>
      <c r="AI47" s="154"/>
      <c r="AJ47" s="154"/>
      <c r="AK47" s="154"/>
      <c r="AL47" s="87"/>
      <c r="AM47" s="152"/>
      <c r="AN47" s="152"/>
      <c r="AO47" s="153"/>
      <c r="AP47" s="153"/>
      <c r="AQ47" s="153"/>
    </row>
    <row r="48" spans="1:44" ht="13.5" customHeight="1">
      <c r="A48" s="42">
        <v>10</v>
      </c>
      <c r="B48" s="162" t="s">
        <v>79</v>
      </c>
      <c r="C48" s="162"/>
      <c r="D48" s="162" t="s">
        <v>92</v>
      </c>
      <c r="E48" s="162"/>
      <c r="F48" s="162"/>
      <c r="G48" s="163"/>
      <c r="H48" s="221" t="s">
        <v>46</v>
      </c>
      <c r="I48" s="42">
        <v>11</v>
      </c>
      <c r="J48" s="162" t="s">
        <v>79</v>
      </c>
      <c r="K48" s="162"/>
      <c r="L48" s="162" t="s">
        <v>93</v>
      </c>
      <c r="M48" s="162"/>
      <c r="N48" s="162"/>
      <c r="O48" s="163"/>
      <c r="P48" s="221" t="s">
        <v>46</v>
      </c>
      <c r="Q48" s="42">
        <v>12</v>
      </c>
      <c r="R48" s="162" t="s">
        <v>79</v>
      </c>
      <c r="S48" s="162"/>
      <c r="T48" s="162" t="s">
        <v>94</v>
      </c>
      <c r="U48" s="162"/>
      <c r="V48" s="162"/>
      <c r="W48" s="163"/>
      <c r="X48" s="221" t="s">
        <v>46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32"/>
      <c r="AN48" s="32"/>
      <c r="AO48" s="32"/>
      <c r="AP48" s="32"/>
      <c r="AQ48" s="32"/>
      <c r="AR48" s="32"/>
    </row>
    <row r="49" spans="1:44">
      <c r="A49" s="7" t="s">
        <v>83</v>
      </c>
      <c r="B49" s="8" t="s">
        <v>84</v>
      </c>
      <c r="C49" s="8" t="s">
        <v>85</v>
      </c>
      <c r="D49" s="9" t="s">
        <v>3</v>
      </c>
      <c r="E49" s="8" t="s">
        <v>4</v>
      </c>
      <c r="F49" s="10" t="s">
        <v>5</v>
      </c>
      <c r="G49" s="9" t="s">
        <v>6</v>
      </c>
      <c r="H49" s="225"/>
      <c r="I49" s="11" t="s">
        <v>83</v>
      </c>
      <c r="J49" s="12" t="s">
        <v>84</v>
      </c>
      <c r="K49" s="12" t="s">
        <v>85</v>
      </c>
      <c r="L49" s="12" t="s">
        <v>3</v>
      </c>
      <c r="M49" s="12" t="s">
        <v>4</v>
      </c>
      <c r="N49" s="12" t="s">
        <v>5</v>
      </c>
      <c r="O49" s="10" t="s">
        <v>6</v>
      </c>
      <c r="P49" s="225"/>
      <c r="Q49" s="11" t="s">
        <v>83</v>
      </c>
      <c r="R49" s="12" t="s">
        <v>84</v>
      </c>
      <c r="S49" s="12" t="s">
        <v>85</v>
      </c>
      <c r="T49" s="12" t="s">
        <v>3</v>
      </c>
      <c r="U49" s="12" t="s">
        <v>4</v>
      </c>
      <c r="V49" s="12" t="s">
        <v>5</v>
      </c>
      <c r="W49" s="13" t="s">
        <v>6</v>
      </c>
      <c r="X49" s="225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34"/>
      <c r="AN49" s="34"/>
      <c r="AO49" s="35"/>
      <c r="AP49" s="35"/>
      <c r="AQ49" s="36"/>
      <c r="AR49" s="32"/>
    </row>
    <row r="50" spans="1:44" s="46" customFormat="1" ht="17.25" customHeight="1">
      <c r="A50" s="43" t="str">
        <f>IF(WEEKDAY(DATE($B$1,A48,1))=1,DAY(DATE($B$1,A48,1)),"")</f>
        <v/>
      </c>
      <c r="B50" s="44" t="str">
        <f>IF(WEEKDAY(DATE($B$1,A48,1))=2,DAY(DATE($B$1,A48,1)),IF(A50="","",DAY(A50+1)))</f>
        <v/>
      </c>
      <c r="C50" s="44">
        <f>IF(WEEKDAY(DATE($B$1,A48,1))=3,DAY(DATE($B$1,A48,1)),IF(B50="","",DAY(B50+1)))</f>
        <v>1</v>
      </c>
      <c r="D50" s="44">
        <f>IF(WEEKDAY(DATE($B$1,A48,1))=4,DAY(DATE($B$1,A48,1)),IF(C50="","",DAY(C50+1)))</f>
        <v>2</v>
      </c>
      <c r="E50" s="44">
        <f>IF(WEEKDAY(DATE($B$1,A48,1))=5,DAY(DATE($B$1,A48,1)),IF(D50="","",DAY(D50+1)))</f>
        <v>3</v>
      </c>
      <c r="F50" s="44">
        <f>IF(WEEKDAY(DATE($B$1,A48,1))=6,DAY(DATE($B$1,A48,1)),IF(E50="","",DAY(E50+1)))</f>
        <v>4</v>
      </c>
      <c r="G50" s="44">
        <f>IF(WEEKDAY(DATE($B$1,A48,1))=7,DAY(DATE($B$1,A48,1)),IF(F50="","",DAY(F50+1)))</f>
        <v>5</v>
      </c>
      <c r="H50" s="220">
        <f>A52+B52+C52+D52+E52+F52+G52</f>
        <v>0</v>
      </c>
      <c r="I50" s="48" t="str">
        <f>IF(WEEKDAY(DATE($B$1,I48,1))=1,DAY(DATE($B$1,I48,1)),"")</f>
        <v/>
      </c>
      <c r="J50" s="44" t="str">
        <f>IF(WEEKDAY(DATE($B$1,I48,1))=2,DAY(DATE($B$1,I48,1)),IF(I50="","",DAY(I50+1)))</f>
        <v/>
      </c>
      <c r="K50" s="44" t="str">
        <f>IF(WEEKDAY(DATE($B$1,I48,1))=3,DAY(DATE($B$1,I48,1)),IF(J50="","",DAY(J50+1)))</f>
        <v/>
      </c>
      <c r="L50" s="44" t="str">
        <f>IF(WEEKDAY(DATE($B$1,I48,1))=4,DAY(DATE($B$1,I48,1)),IF(K50="","",DAY(K50+1)))</f>
        <v/>
      </c>
      <c r="M50" s="48" t="str">
        <f>IF(WEEKDAY(DATE($B$1,I48,1))=5,DAY(DATE($B$1,I48,1)),IF(L50="","",DAY(L50+1)))</f>
        <v/>
      </c>
      <c r="N50" s="118">
        <f>IF(WEEKDAY(DATE($B$1,I48,1))=6,DAY(DATE($B$1,I48,1)),IF(M50="","",DAY(M50+1)))</f>
        <v>1</v>
      </c>
      <c r="O50" s="44">
        <f>IF(WEEKDAY(DATE($B$1,I48,1))=7,DAY(DATE($B$1,I48,1)),IF(N50="","",DAY(N50+1)))</f>
        <v>2</v>
      </c>
      <c r="P50" s="220">
        <f>I52+J52+K52+L52+M52+N52+O52</f>
        <v>0</v>
      </c>
      <c r="Q50" s="48">
        <f>IF(WEEKDAY(DATE($B$1,Q48,1))=1,DAY(DATE($B$1,Q48,1)),"")</f>
        <v>1</v>
      </c>
      <c r="R50" s="44">
        <f>IF(WEEKDAY(DATE($B$1,Q48,1))=2,DAY(DATE($B$1,Q48,1)),IF(Q50="","",DAY(Q50+1)))</f>
        <v>2</v>
      </c>
      <c r="S50" s="44">
        <f>IF(WEEKDAY(DATE($B$1,Q48,1))=3,DAY(DATE($B$1,Q48,1)),IF(R50="","",DAY(R50+1)))</f>
        <v>3</v>
      </c>
      <c r="T50" s="44">
        <f>IF(WEEKDAY(DATE($B$1,Q48,1))=4,DAY(DATE($B$1,Q48,1)),IF(S50="","",DAY(S50+1)))</f>
        <v>4</v>
      </c>
      <c r="U50" s="44">
        <f>IF(WEEKDAY(DATE($B$1,Q48,1))=5,DAY(DATE($B$1,Q48,1)),IF(T50="","",DAY(T50+1)))</f>
        <v>5</v>
      </c>
      <c r="V50" s="44">
        <f>IF(WEEKDAY(DATE($B$1,Q48,1))=6,DAY(DATE($B$1,Q48,1)),IF(U50="","",DAY(U50+1)))</f>
        <v>6</v>
      </c>
      <c r="W50" s="44">
        <f>IF(WEEKDAY(DATE($B$1,Q48,1))=7,DAY(DATE($B$1,Q48,1)),IF(V50="","",DAY(V50+1)))</f>
        <v>7</v>
      </c>
      <c r="X50" s="220">
        <f>Q52+R52+S52+T52+U52+V52+W52</f>
        <v>0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58" t="s">
        <v>62</v>
      </c>
      <c r="AN50" s="58"/>
      <c r="AO50" s="58"/>
      <c r="AP50" s="58"/>
      <c r="AQ50" s="58"/>
      <c r="AR50" s="58"/>
    </row>
    <row r="51" spans="1:44" ht="11.25" customHeight="1">
      <c r="A51" s="77"/>
      <c r="B51" s="77"/>
      <c r="C51" s="77"/>
      <c r="D51" s="77"/>
      <c r="E51" s="77"/>
      <c r="F51" s="77"/>
      <c r="G51" s="77"/>
      <c r="H51" s="209"/>
      <c r="I51" s="77"/>
      <c r="J51" s="77"/>
      <c r="K51" s="77"/>
      <c r="L51" s="77"/>
      <c r="M51" s="77"/>
      <c r="N51" s="77"/>
      <c r="O51" s="77"/>
      <c r="P51" s="209"/>
      <c r="Q51" s="77"/>
      <c r="R51" s="77"/>
      <c r="S51" s="77"/>
      <c r="T51" s="77"/>
      <c r="U51" s="77"/>
      <c r="V51" s="77"/>
      <c r="W51" s="77"/>
      <c r="X51" s="209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34"/>
      <c r="AN51" s="34"/>
      <c r="AO51" s="35"/>
      <c r="AP51" s="35"/>
      <c r="AQ51" s="36"/>
      <c r="AR51" s="32"/>
    </row>
    <row r="52" spans="1:44" ht="11.25" customHeight="1">
      <c r="A52" s="21">
        <f>IF(A51="出",$G$3,0)</f>
        <v>0</v>
      </c>
      <c r="B52" s="21">
        <f t="shared" ref="B52:G52" si="86">IF(B51="出",$G$3,0)</f>
        <v>0</v>
      </c>
      <c r="C52" s="21">
        <f t="shared" si="86"/>
        <v>0</v>
      </c>
      <c r="D52" s="21">
        <f t="shared" si="86"/>
        <v>0</v>
      </c>
      <c r="E52" s="21">
        <f t="shared" si="86"/>
        <v>0</v>
      </c>
      <c r="F52" s="21">
        <f t="shared" si="86"/>
        <v>0</v>
      </c>
      <c r="G52" s="21">
        <f t="shared" si="86"/>
        <v>0</v>
      </c>
      <c r="H52" s="212"/>
      <c r="I52" s="21">
        <f>IF(I51="出",$G$3,0)</f>
        <v>0</v>
      </c>
      <c r="J52" s="21">
        <f t="shared" ref="J52:O52" si="87">IF(J51="出",$G$3,0)</f>
        <v>0</v>
      </c>
      <c r="K52" s="21">
        <f t="shared" si="87"/>
        <v>0</v>
      </c>
      <c r="L52" s="21">
        <f t="shared" si="87"/>
        <v>0</v>
      </c>
      <c r="M52" s="21">
        <f t="shared" si="87"/>
        <v>0</v>
      </c>
      <c r="N52" s="21">
        <f t="shared" si="87"/>
        <v>0</v>
      </c>
      <c r="O52" s="21">
        <f t="shared" si="87"/>
        <v>0</v>
      </c>
      <c r="P52" s="212"/>
      <c r="Q52" s="21">
        <f>IF(Q51="出",$G$3,0)</f>
        <v>0</v>
      </c>
      <c r="R52" s="21">
        <f t="shared" ref="R52:W52" si="88">IF(R51="出",$G$3,0)</f>
        <v>0</v>
      </c>
      <c r="S52" s="21">
        <f t="shared" si="88"/>
        <v>0</v>
      </c>
      <c r="T52" s="21">
        <f t="shared" si="88"/>
        <v>0</v>
      </c>
      <c r="U52" s="21">
        <f t="shared" si="88"/>
        <v>0</v>
      </c>
      <c r="V52" s="21">
        <f t="shared" si="88"/>
        <v>0</v>
      </c>
      <c r="W52" s="21">
        <f t="shared" si="88"/>
        <v>0</v>
      </c>
      <c r="X52" s="212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33"/>
      <c r="AN52" s="33"/>
      <c r="AO52" s="33"/>
      <c r="AP52" s="33"/>
      <c r="AQ52" s="33"/>
      <c r="AR52" s="33"/>
    </row>
    <row r="53" spans="1:44" s="46" customFormat="1" ht="17.25" customHeight="1">
      <c r="A53" s="48">
        <f>DAY(G50+1)</f>
        <v>6</v>
      </c>
      <c r="B53" s="45">
        <f>DAY(A53+1)</f>
        <v>7</v>
      </c>
      <c r="C53" s="45">
        <f>DAY(B53+1)</f>
        <v>8</v>
      </c>
      <c r="D53" s="45">
        <f t="shared" ref="D53:F53" si="89">DAY(C53+1)</f>
        <v>9</v>
      </c>
      <c r="E53" s="45">
        <f t="shared" si="89"/>
        <v>10</v>
      </c>
      <c r="F53" s="45">
        <f t="shared" si="89"/>
        <v>11</v>
      </c>
      <c r="G53" s="45">
        <f>DAY(F53+1)</f>
        <v>12</v>
      </c>
      <c r="H53" s="220">
        <f t="shared" ref="H53" si="90">A55+B55+C55+D55+E55+F55+G55</f>
        <v>0</v>
      </c>
      <c r="I53" s="48">
        <f>DAY(O50+1)</f>
        <v>3</v>
      </c>
      <c r="J53" s="48">
        <f>DAY(I53+1)</f>
        <v>4</v>
      </c>
      <c r="K53" s="44">
        <f>DAY(J53+1)</f>
        <v>5</v>
      </c>
      <c r="L53" s="44">
        <f t="shared" ref="L53:N53" si="91">DAY(K53+1)</f>
        <v>6</v>
      </c>
      <c r="M53" s="44">
        <f t="shared" si="91"/>
        <v>7</v>
      </c>
      <c r="N53" s="44">
        <f t="shared" si="91"/>
        <v>8</v>
      </c>
      <c r="O53" s="44">
        <f>DAY(N53+1)</f>
        <v>9</v>
      </c>
      <c r="P53" s="220">
        <f t="shared" ref="P53" si="92">I55+J55+K55+L55+M55+N55+O55</f>
        <v>0</v>
      </c>
      <c r="Q53" s="48">
        <f>DAY(W50+1)</f>
        <v>8</v>
      </c>
      <c r="R53" s="44">
        <f>DAY(Q53+1)</f>
        <v>9</v>
      </c>
      <c r="S53" s="44">
        <f>DAY(R53+1)</f>
        <v>10</v>
      </c>
      <c r="T53" s="44">
        <f t="shared" ref="T53:V53" si="93">DAY(S53+1)</f>
        <v>11</v>
      </c>
      <c r="U53" s="44">
        <f t="shared" si="93"/>
        <v>12</v>
      </c>
      <c r="V53" s="44">
        <f t="shared" si="93"/>
        <v>13</v>
      </c>
      <c r="W53" s="44">
        <f>DAY(V53+1)</f>
        <v>14</v>
      </c>
      <c r="X53" s="220">
        <f t="shared" ref="X53" si="94">Q55+R55+S55+T55+U55+V55+W55</f>
        <v>0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59"/>
      <c r="AN53" s="59"/>
      <c r="AO53" s="60"/>
      <c r="AP53" s="60"/>
      <c r="AQ53" s="36"/>
      <c r="AR53" s="61"/>
    </row>
    <row r="54" spans="1:44" ht="11.25" customHeight="1">
      <c r="A54" s="77"/>
      <c r="B54" s="77"/>
      <c r="C54" s="77"/>
      <c r="D54" s="77"/>
      <c r="E54" s="77"/>
      <c r="F54" s="77"/>
      <c r="G54" s="77"/>
      <c r="H54" s="209"/>
      <c r="I54" s="77"/>
      <c r="J54" s="77"/>
      <c r="K54" s="77"/>
      <c r="L54" s="77"/>
      <c r="M54" s="77"/>
      <c r="N54" s="77"/>
      <c r="O54" s="77"/>
      <c r="P54" s="209"/>
      <c r="Q54" s="77"/>
      <c r="R54" s="77"/>
      <c r="S54" s="77"/>
      <c r="T54" s="77"/>
      <c r="U54" s="77"/>
      <c r="V54" s="77"/>
      <c r="W54" s="77"/>
      <c r="X54" s="209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32"/>
      <c r="AN54" s="32"/>
      <c r="AO54" s="32"/>
      <c r="AP54" s="32"/>
      <c r="AQ54" s="32"/>
      <c r="AR54" s="32"/>
    </row>
    <row r="55" spans="1:44" ht="11.25" customHeight="1">
      <c r="A55" s="21">
        <f>IF(A54="出",$G$3,0)</f>
        <v>0</v>
      </c>
      <c r="B55" s="21">
        <f t="shared" ref="B55:G55" si="95">IF(B54="出",$G$3,0)</f>
        <v>0</v>
      </c>
      <c r="C55" s="21">
        <f t="shared" si="95"/>
        <v>0</v>
      </c>
      <c r="D55" s="21">
        <f t="shared" si="95"/>
        <v>0</v>
      </c>
      <c r="E55" s="21">
        <f t="shared" si="95"/>
        <v>0</v>
      </c>
      <c r="F55" s="21">
        <f t="shared" si="95"/>
        <v>0</v>
      </c>
      <c r="G55" s="21">
        <f t="shared" si="95"/>
        <v>0</v>
      </c>
      <c r="H55" s="212"/>
      <c r="I55" s="21">
        <f>IF(I54="出",$G$3,0)</f>
        <v>0</v>
      </c>
      <c r="J55" s="21">
        <f t="shared" ref="J55:O55" si="96">IF(J54="出",$G$3,0)</f>
        <v>0</v>
      </c>
      <c r="K55" s="21">
        <f t="shared" si="96"/>
        <v>0</v>
      </c>
      <c r="L55" s="21">
        <f t="shared" si="96"/>
        <v>0</v>
      </c>
      <c r="M55" s="21">
        <f t="shared" si="96"/>
        <v>0</v>
      </c>
      <c r="N55" s="21">
        <f t="shared" si="96"/>
        <v>0</v>
      </c>
      <c r="O55" s="21">
        <f t="shared" si="96"/>
        <v>0</v>
      </c>
      <c r="P55" s="212"/>
      <c r="Q55" s="21">
        <f>IF(Q54="出",$G$3,0)</f>
        <v>0</v>
      </c>
      <c r="R55" s="21">
        <f t="shared" ref="R55:W55" si="97">IF(R54="出",$G$3,0)</f>
        <v>0</v>
      </c>
      <c r="S55" s="21">
        <f t="shared" si="97"/>
        <v>0</v>
      </c>
      <c r="T55" s="21">
        <f t="shared" si="97"/>
        <v>0</v>
      </c>
      <c r="U55" s="21">
        <f t="shared" si="97"/>
        <v>0</v>
      </c>
      <c r="V55" s="21">
        <f t="shared" si="97"/>
        <v>0</v>
      </c>
      <c r="W55" s="21">
        <f t="shared" si="97"/>
        <v>0</v>
      </c>
      <c r="X55" s="212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31"/>
      <c r="AN55" s="31"/>
      <c r="AO55" s="31"/>
      <c r="AP55" s="31"/>
      <c r="AQ55" s="31"/>
      <c r="AR55" s="31"/>
    </row>
    <row r="56" spans="1:44" s="46" customFormat="1" ht="17.25" customHeight="1">
      <c r="A56" s="48">
        <f>DAY(G53+1)</f>
        <v>13</v>
      </c>
      <c r="B56" s="49">
        <f>DAY(A56+1)</f>
        <v>14</v>
      </c>
      <c r="C56" s="44">
        <f>DAY(B56+1)</f>
        <v>15</v>
      </c>
      <c r="D56" s="44">
        <f t="shared" ref="D56:F56" si="98">DAY(C56+1)</f>
        <v>16</v>
      </c>
      <c r="E56" s="44">
        <f t="shared" si="98"/>
        <v>17</v>
      </c>
      <c r="F56" s="44">
        <f t="shared" si="98"/>
        <v>18</v>
      </c>
      <c r="G56" s="44">
        <f>DAY(F56+1)</f>
        <v>19</v>
      </c>
      <c r="H56" s="220">
        <f t="shared" ref="H56" si="99">A58+B58+C58+D58+E58+F58+G58</f>
        <v>0</v>
      </c>
      <c r="I56" s="48">
        <f>DAY(O53+1)</f>
        <v>10</v>
      </c>
      <c r="J56" s="44">
        <f>DAY(I56+1)</f>
        <v>11</v>
      </c>
      <c r="K56" s="44">
        <f>DAY(J56+1)</f>
        <v>12</v>
      </c>
      <c r="L56" s="44">
        <f t="shared" ref="L56:N56" si="100">DAY(K56+1)</f>
        <v>13</v>
      </c>
      <c r="M56" s="44">
        <f t="shared" si="100"/>
        <v>14</v>
      </c>
      <c r="N56" s="44">
        <f t="shared" si="100"/>
        <v>15</v>
      </c>
      <c r="O56" s="44">
        <f>DAY(N56+1)</f>
        <v>16</v>
      </c>
      <c r="P56" s="220">
        <f t="shared" ref="P56" si="101">I58+J58+K58+L58+M58+N58+O58</f>
        <v>0</v>
      </c>
      <c r="Q56" s="48">
        <f>DAY(W53+1)</f>
        <v>15</v>
      </c>
      <c r="R56" s="44">
        <f>DAY(Q56+1)</f>
        <v>16</v>
      </c>
      <c r="S56" s="44">
        <f>DAY(R56+1)</f>
        <v>17</v>
      </c>
      <c r="T56" s="44">
        <f t="shared" ref="T56:V56" si="102">DAY(S56+1)</f>
        <v>18</v>
      </c>
      <c r="U56" s="44">
        <f t="shared" si="102"/>
        <v>19</v>
      </c>
      <c r="V56" s="44">
        <f t="shared" si="102"/>
        <v>20</v>
      </c>
      <c r="W56" s="44">
        <f>DAY(V56+1)</f>
        <v>21</v>
      </c>
      <c r="X56" s="220">
        <f t="shared" ref="X56" si="103">Q58+R58+S58+T58+U58+V58+W58</f>
        <v>0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</row>
    <row r="57" spans="1:44" ht="11.25" customHeight="1">
      <c r="A57" s="77"/>
      <c r="B57" s="77"/>
      <c r="C57" s="77"/>
      <c r="D57" s="77"/>
      <c r="E57" s="77"/>
      <c r="F57" s="77"/>
      <c r="G57" s="77"/>
      <c r="H57" s="209"/>
      <c r="I57" s="77"/>
      <c r="J57" s="77"/>
      <c r="K57" s="77"/>
      <c r="L57" s="77"/>
      <c r="M57" s="77"/>
      <c r="N57" s="77"/>
      <c r="O57" s="77"/>
      <c r="P57" s="209"/>
      <c r="Q57" s="77"/>
      <c r="R57" s="77"/>
      <c r="S57" s="77"/>
      <c r="T57" s="77"/>
      <c r="U57" s="77"/>
      <c r="V57" s="77"/>
      <c r="W57" s="77"/>
      <c r="X57" s="209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32"/>
      <c r="AN57" s="32"/>
      <c r="AO57" s="32"/>
      <c r="AP57" s="32"/>
      <c r="AQ57" s="32"/>
      <c r="AR57" s="32"/>
    </row>
    <row r="58" spans="1:44" ht="11.25" customHeight="1">
      <c r="A58" s="21">
        <f>IF(A57="出",$G$3,0)</f>
        <v>0</v>
      </c>
      <c r="B58" s="21">
        <f t="shared" ref="B58:G58" si="104">IF(B57="出",$G$3,0)</f>
        <v>0</v>
      </c>
      <c r="C58" s="21">
        <f t="shared" si="104"/>
        <v>0</v>
      </c>
      <c r="D58" s="21">
        <f t="shared" si="104"/>
        <v>0</v>
      </c>
      <c r="E58" s="21">
        <f t="shared" si="104"/>
        <v>0</v>
      </c>
      <c r="F58" s="21">
        <f t="shared" si="104"/>
        <v>0</v>
      </c>
      <c r="G58" s="21">
        <f t="shared" si="104"/>
        <v>0</v>
      </c>
      <c r="H58" s="212"/>
      <c r="I58" s="21">
        <f>IF(I57="出",$G$3,0)</f>
        <v>0</v>
      </c>
      <c r="J58" s="21">
        <f t="shared" ref="J58:O58" si="105">IF(J57="出",$G$3,0)</f>
        <v>0</v>
      </c>
      <c r="K58" s="21">
        <f t="shared" si="105"/>
        <v>0</v>
      </c>
      <c r="L58" s="21">
        <f t="shared" si="105"/>
        <v>0</v>
      </c>
      <c r="M58" s="21">
        <f t="shared" si="105"/>
        <v>0</v>
      </c>
      <c r="N58" s="21">
        <f t="shared" si="105"/>
        <v>0</v>
      </c>
      <c r="O58" s="21">
        <f t="shared" si="105"/>
        <v>0</v>
      </c>
      <c r="P58" s="212"/>
      <c r="Q58" s="21">
        <f>IF(Q57="出",$G$3,0)</f>
        <v>0</v>
      </c>
      <c r="R58" s="21">
        <f t="shared" ref="R58:W58" si="106">IF(R57="出",$G$3,0)</f>
        <v>0</v>
      </c>
      <c r="S58" s="21">
        <f t="shared" si="106"/>
        <v>0</v>
      </c>
      <c r="T58" s="21">
        <f t="shared" si="106"/>
        <v>0</v>
      </c>
      <c r="U58" s="21">
        <f t="shared" si="106"/>
        <v>0</v>
      </c>
      <c r="V58" s="21">
        <f t="shared" si="106"/>
        <v>0</v>
      </c>
      <c r="W58" s="21">
        <f t="shared" si="106"/>
        <v>0</v>
      </c>
      <c r="X58" s="212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32"/>
      <c r="AN58" s="32"/>
      <c r="AO58" s="32"/>
      <c r="AP58" s="32"/>
      <c r="AQ58" s="32"/>
      <c r="AR58" s="32"/>
    </row>
    <row r="59" spans="1:44" s="46" customFormat="1" ht="17.25" customHeight="1">
      <c r="A59" s="48">
        <f>DAY(G56+1)</f>
        <v>20</v>
      </c>
      <c r="B59" s="45">
        <f>DAY(A59+1)</f>
        <v>21</v>
      </c>
      <c r="C59" s="45">
        <f>DAY(B59+1)</f>
        <v>22</v>
      </c>
      <c r="D59" s="45">
        <f t="shared" ref="D59:F59" si="107">DAY(C59+1)</f>
        <v>23</v>
      </c>
      <c r="E59" s="45">
        <f t="shared" si="107"/>
        <v>24</v>
      </c>
      <c r="F59" s="45">
        <f t="shared" si="107"/>
        <v>25</v>
      </c>
      <c r="G59" s="45">
        <f>DAY(F59+1)</f>
        <v>26</v>
      </c>
      <c r="H59" s="220">
        <f t="shared" ref="H59" si="108">A61+B61+C61+D61+E61+F61+G61</f>
        <v>0</v>
      </c>
      <c r="I59" s="48">
        <f>DAY(O56+1)</f>
        <v>17</v>
      </c>
      <c r="J59" s="44">
        <f>DAY(I59+1)</f>
        <v>18</v>
      </c>
      <c r="K59" s="44">
        <f>DAY(J59+1)</f>
        <v>19</v>
      </c>
      <c r="L59" s="44">
        <f t="shared" ref="L59:N59" si="109">DAY(K59+1)</f>
        <v>20</v>
      </c>
      <c r="M59" s="118">
        <f t="shared" si="109"/>
        <v>21</v>
      </c>
      <c r="N59" s="44">
        <f t="shared" si="109"/>
        <v>22</v>
      </c>
      <c r="O59" s="48">
        <f>DAY(N59+1)</f>
        <v>23</v>
      </c>
      <c r="P59" s="220">
        <f t="shared" ref="P59" si="110">I61+J61+K61+L61+M61+N61+O61</f>
        <v>0</v>
      </c>
      <c r="Q59" s="48">
        <f>DAY(W56+1)</f>
        <v>22</v>
      </c>
      <c r="R59" s="44">
        <f>DAY(Q59+1)</f>
        <v>23</v>
      </c>
      <c r="S59" s="44">
        <f>DAY(R59+1)</f>
        <v>24</v>
      </c>
      <c r="T59" s="44">
        <f t="shared" ref="T59:V59" si="111">DAY(S59+1)</f>
        <v>25</v>
      </c>
      <c r="U59" s="44">
        <f t="shared" si="111"/>
        <v>26</v>
      </c>
      <c r="V59" s="44">
        <f t="shared" si="111"/>
        <v>27</v>
      </c>
      <c r="W59" s="118">
        <f>DAY(V59+1)</f>
        <v>28</v>
      </c>
      <c r="X59" s="220">
        <f t="shared" ref="X59" si="112">Q61+R61+S61+T61+U61+V61+W61</f>
        <v>0</v>
      </c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</row>
    <row r="60" spans="1:44" ht="11.25" customHeight="1">
      <c r="A60" s="77"/>
      <c r="B60" s="77"/>
      <c r="C60" s="77"/>
      <c r="D60" s="77"/>
      <c r="E60" s="77"/>
      <c r="F60" s="77"/>
      <c r="G60" s="77"/>
      <c r="H60" s="209"/>
      <c r="I60" s="77"/>
      <c r="J60" s="77"/>
      <c r="K60" s="77"/>
      <c r="L60" s="77"/>
      <c r="M60" s="77"/>
      <c r="N60" s="77"/>
      <c r="O60" s="77"/>
      <c r="P60" s="209"/>
      <c r="Q60" s="77"/>
      <c r="R60" s="77"/>
      <c r="S60" s="77"/>
      <c r="T60" s="77"/>
      <c r="U60" s="77"/>
      <c r="V60" s="77"/>
      <c r="W60" s="77"/>
      <c r="X60" s="209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44" ht="11.25" customHeight="1">
      <c r="A61" s="21">
        <f>IF(A60="出",$G$3,0)</f>
        <v>0</v>
      </c>
      <c r="B61" s="21">
        <f t="shared" ref="B61:G61" si="113">IF(B60="出",$G$3,0)</f>
        <v>0</v>
      </c>
      <c r="C61" s="21">
        <f t="shared" si="113"/>
        <v>0</v>
      </c>
      <c r="D61" s="21">
        <f t="shared" si="113"/>
        <v>0</v>
      </c>
      <c r="E61" s="21">
        <f t="shared" si="113"/>
        <v>0</v>
      </c>
      <c r="F61" s="21">
        <f t="shared" si="113"/>
        <v>0</v>
      </c>
      <c r="G61" s="21">
        <f t="shared" si="113"/>
        <v>0</v>
      </c>
      <c r="H61" s="212"/>
      <c r="I61" s="21">
        <f>IF(I60="出",$G$3,0)</f>
        <v>0</v>
      </c>
      <c r="J61" s="21">
        <f t="shared" ref="J61:O61" si="114">IF(J60="出",$G$3,0)</f>
        <v>0</v>
      </c>
      <c r="K61" s="21">
        <f t="shared" si="114"/>
        <v>0</v>
      </c>
      <c r="L61" s="21">
        <f t="shared" si="114"/>
        <v>0</v>
      </c>
      <c r="M61" s="21">
        <f t="shared" si="114"/>
        <v>0</v>
      </c>
      <c r="N61" s="21">
        <f t="shared" si="114"/>
        <v>0</v>
      </c>
      <c r="O61" s="21">
        <f t="shared" si="114"/>
        <v>0</v>
      </c>
      <c r="P61" s="212"/>
      <c r="Q61" s="21">
        <f>IF(Q60="出",$G$3,0)</f>
        <v>0</v>
      </c>
      <c r="R61" s="21">
        <f t="shared" ref="R61:W61" si="115">IF(R60="出",$G$3,0)</f>
        <v>0</v>
      </c>
      <c r="S61" s="21">
        <f t="shared" si="115"/>
        <v>0</v>
      </c>
      <c r="T61" s="21">
        <f t="shared" si="115"/>
        <v>0</v>
      </c>
      <c r="U61" s="21">
        <f t="shared" si="115"/>
        <v>0</v>
      </c>
      <c r="V61" s="21">
        <f t="shared" si="115"/>
        <v>0</v>
      </c>
      <c r="W61" s="21">
        <f t="shared" si="115"/>
        <v>0</v>
      </c>
      <c r="X61" s="212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203"/>
      <c r="AN61" s="203"/>
      <c r="AO61" s="204"/>
      <c r="AP61" s="204"/>
      <c r="AQ61" s="204"/>
    </row>
    <row r="62" spans="1:44" s="46" customFormat="1" ht="17.25" customHeight="1">
      <c r="A62" s="48">
        <f>IF(DATE($B$1,A48,A59+7)&gt;EOMONTH(DATE($B$1,A48,1),0),"",DAY(G59+1))</f>
        <v>27</v>
      </c>
      <c r="B62" s="45">
        <f>IF(DATE($B$1,A48,B59+7)&gt;EOMONTH(DATE($B$1,A48,1),0),"",DAY(A62+1))</f>
        <v>28</v>
      </c>
      <c r="C62" s="45">
        <f>IF(DATE($B$1,A48,C59+7)&gt;EOMONTH(DATE($B$1,A48,1),0),"",DAY(B62+1))</f>
        <v>29</v>
      </c>
      <c r="D62" s="45">
        <f>IF(DATE($B$1,A48,D59+7)&gt;EOMONTH(DATE($B$1,A48,1),0),"",DAY(C62+1))</f>
        <v>30</v>
      </c>
      <c r="E62" s="45">
        <f>IF(DATE($B$1,A48,E59+7)&gt;EOMONTH(DATE($B$1,A48,1),0),"",DAY(D62+1))</f>
        <v>31</v>
      </c>
      <c r="F62" s="45" t="str">
        <f>IF(DATE($B$1,A48,F59+7)&gt;EOMONTH(DATE($B$1,A48,1),0),"",DAY(E62+1))</f>
        <v/>
      </c>
      <c r="G62" s="45" t="str">
        <f>IF(DATE($B$1,A48,G59+7)&gt;EOMONTH(DATE($B$1,A48,1),0),"",DAY(F62+1))</f>
        <v/>
      </c>
      <c r="H62" s="220">
        <f t="shared" ref="H62" si="116">A64+B64+C64+D64+E64+F64+G64</f>
        <v>0</v>
      </c>
      <c r="I62" s="48">
        <f>IF(DATE($B$1,I48,I59+7)&gt;EOMONTH(DATE($B$1,I48,1),0),"",DAY(O59+1))</f>
        <v>24</v>
      </c>
      <c r="J62" s="44">
        <f>IF(DATE($B$1,I48,J59+7)&gt;EOMONTH(DATE($B$1,I48,1),0),"",DAY(I62+1))</f>
        <v>25</v>
      </c>
      <c r="K62" s="44">
        <f>IF(DATE($B$1,I48,K59+7)&gt;EOMONTH(DATE($B$1,I48,1),0),"",DAY(J62+1))</f>
        <v>26</v>
      </c>
      <c r="L62" s="45">
        <f>IF(DATE($B$1,I48,L59+7)&gt;EOMONTH(DATE($B$1,I48,1),0),"",DAY(K62+1))</f>
        <v>27</v>
      </c>
      <c r="M62" s="45">
        <f>IF(DATE($B$1,I48,M59+7)&gt;EOMONTH(DATE($B$1,I48,1),0),"",DAY(L62+1))</f>
        <v>28</v>
      </c>
      <c r="N62" s="44">
        <f>IF(DATE($B$1,I48,N59+7)&gt;EOMONTH(DATE($B$1,I48,1),0),"",DAY(M62+1))</f>
        <v>29</v>
      </c>
      <c r="O62" s="44">
        <f>IF(DATE($B$1,I48,O59+7)&gt;EOMONTH(DATE($B$1,I48,1),0),"",DAY(N62+1))</f>
        <v>30</v>
      </c>
      <c r="P62" s="220">
        <f t="shared" ref="P62" si="117">I64+J64+K64+L64+M64+N64+O64</f>
        <v>0</v>
      </c>
      <c r="Q62" s="48">
        <f>IF(DATE($B$1,Q48,Q59+7)&gt;EOMONTH(DATE($B$1,Q48,1),0),"",DAY(W59+1))</f>
        <v>29</v>
      </c>
      <c r="R62" s="44">
        <f>IF(DATE($B$1,Q48,R59+7)&gt;EOMONTH(DATE($B$1,Q48,1),0),"",DAY(Q62+1))</f>
        <v>30</v>
      </c>
      <c r="S62" s="44">
        <f>IF(DATE($B$1,Q48,S59+7)&gt;EOMONTH(DATE($B$1,Q48,1),0),"",DAY(R62+1))</f>
        <v>31</v>
      </c>
      <c r="T62" s="44" t="str">
        <f>IF(DATE($B$1,Q48,T59+7)&gt;EOMONTH(DATE($B$1,Q48,1),0),"",DAY(S62+1))</f>
        <v/>
      </c>
      <c r="U62" s="44" t="str">
        <f>IF(DATE($B$1,Q48,U59+7)&gt;EOMONTH(DATE($B$1,Q48,1),0),"",DAY(T62+1))</f>
        <v/>
      </c>
      <c r="V62" s="44" t="str">
        <f>IF(DATE($B$1,Q48,V59+7)&gt;EOMONTH(DATE($B$1,Q48,1),0),"",DAY(U62+1))</f>
        <v/>
      </c>
      <c r="W62" s="44" t="str">
        <f>IF(DATE($B$1,Q48,W59+7)&gt;EOMONTH(DATE($B$1,Q48,1),0),"",DAY(V62+1))</f>
        <v/>
      </c>
      <c r="X62" s="220">
        <f t="shared" ref="X62" si="118">Q64+R64+S64+T64+U64+V64+W64</f>
        <v>0</v>
      </c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51"/>
      <c r="AN62" s="52"/>
      <c r="AO62" s="52"/>
      <c r="AP62" s="52"/>
      <c r="AQ62" s="52"/>
    </row>
    <row r="63" spans="1:44" ht="11.25" customHeight="1">
      <c r="A63" s="77"/>
      <c r="B63" s="77"/>
      <c r="C63" s="77"/>
      <c r="D63" s="77"/>
      <c r="E63" s="77"/>
      <c r="F63" s="77"/>
      <c r="G63" s="77"/>
      <c r="H63" s="209"/>
      <c r="I63" s="77"/>
      <c r="J63" s="77"/>
      <c r="K63" s="77"/>
      <c r="L63" s="77"/>
      <c r="M63" s="77"/>
      <c r="N63" s="77"/>
      <c r="O63" s="77"/>
      <c r="P63" s="209"/>
      <c r="Q63" s="77"/>
      <c r="R63" s="77"/>
      <c r="S63" s="77"/>
      <c r="T63" s="77"/>
      <c r="U63" s="77"/>
      <c r="V63" s="77"/>
      <c r="W63" s="77"/>
      <c r="X63" s="209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44" ht="11.25" customHeight="1">
      <c r="A64" s="21">
        <f>IF(A63="出",$G$3,0)</f>
        <v>0</v>
      </c>
      <c r="B64" s="21">
        <f t="shared" ref="B64:G64" si="119">IF(B63="出",$G$3,0)</f>
        <v>0</v>
      </c>
      <c r="C64" s="21">
        <f t="shared" si="119"/>
        <v>0</v>
      </c>
      <c r="D64" s="21">
        <f t="shared" si="119"/>
        <v>0</v>
      </c>
      <c r="E64" s="21">
        <f t="shared" si="119"/>
        <v>0</v>
      </c>
      <c r="F64" s="21">
        <f t="shared" si="119"/>
        <v>0</v>
      </c>
      <c r="G64" s="21">
        <f t="shared" si="119"/>
        <v>0</v>
      </c>
      <c r="H64" s="212"/>
      <c r="I64" s="21">
        <f>IF(I63="出",$G$3,0)</f>
        <v>0</v>
      </c>
      <c r="J64" s="21">
        <f t="shared" ref="J64:O64" si="120">IF(J63="出",$G$3,0)</f>
        <v>0</v>
      </c>
      <c r="K64" s="21">
        <f t="shared" si="120"/>
        <v>0</v>
      </c>
      <c r="L64" s="21">
        <f t="shared" si="120"/>
        <v>0</v>
      </c>
      <c r="M64" s="21">
        <f t="shared" si="120"/>
        <v>0</v>
      </c>
      <c r="N64" s="21">
        <f t="shared" si="120"/>
        <v>0</v>
      </c>
      <c r="O64" s="21">
        <f t="shared" si="120"/>
        <v>0</v>
      </c>
      <c r="P64" s="212"/>
      <c r="Q64" s="21">
        <f>IF(Q63="出",$G$3,0)</f>
        <v>0</v>
      </c>
      <c r="R64" s="21">
        <f t="shared" ref="R64:W64" si="121">IF(R63="出",$G$3,0)</f>
        <v>0</v>
      </c>
      <c r="S64" s="21">
        <f t="shared" si="121"/>
        <v>0</v>
      </c>
      <c r="T64" s="21">
        <f t="shared" si="121"/>
        <v>0</v>
      </c>
      <c r="U64" s="21">
        <f t="shared" si="121"/>
        <v>0</v>
      </c>
      <c r="V64" s="21">
        <f t="shared" si="121"/>
        <v>0</v>
      </c>
      <c r="W64" s="21">
        <f t="shared" si="121"/>
        <v>0</v>
      </c>
      <c r="X64" s="212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203"/>
      <c r="AN64" s="203"/>
      <c r="AO64" s="204"/>
      <c r="AP64" s="204"/>
      <c r="AQ64" s="204"/>
    </row>
    <row r="65" spans="1:43" s="46" customFormat="1" ht="17.25" customHeight="1">
      <c r="A65" s="43" t="str">
        <f>IF(DATE($B$1,A48,A59+14)&gt;EOMONTH(DATE($B$1,A48,1),0),"",DAY(G62+1))</f>
        <v/>
      </c>
      <c r="B65" s="45" t="str">
        <f>IF(DATE($B$1,A48,B59+14)&gt;EOMONTH(DATE($B$1,A48,1),0),"",DAY(A65+1))</f>
        <v/>
      </c>
      <c r="C65" s="44" t="str">
        <f>IF(DATE($B$1,A48,C59+14)&gt;EOMONTH(DATE($B$1,A48,1),0),"",DAY(B65+1))</f>
        <v/>
      </c>
      <c r="D65" s="53" t="str">
        <f>IF(DATE($B$1,A48,D59+14)&gt;EOMONTH(DATE($B$1,A48,1),0),"",DAY(C65+1))</f>
        <v/>
      </c>
      <c r="E65" s="45" t="str">
        <f>IF(DATE($B$1,A48,E59+14)&gt;EOMONTH(DATE($B$1,A48,1),0),"",DAY(D65+1))</f>
        <v/>
      </c>
      <c r="F65" s="53" t="str">
        <f>IF(DATE($B$1,A48,F59+14)&gt;EOMONTH(DATE($B$1,A48,1),0),"",DAY(E65+1))</f>
        <v/>
      </c>
      <c r="G65" s="44" t="str">
        <f>IF(DATE($B$1,A48,G59+14)&gt;EOMONTH(DATE($B$1,A48,1),0),"",DAY(F65+1))</f>
        <v/>
      </c>
      <c r="H65" s="220">
        <f t="shared" ref="H65" si="122">A67+B67+C67+D67+E67+F67+G67</f>
        <v>0</v>
      </c>
      <c r="I65" s="49" t="str">
        <f>IF(DATE($B$1,I48,I59+14)&gt;EOMONTH(DATE($B$1,I48,1),0),"",DAY(O62+1))</f>
        <v/>
      </c>
      <c r="J65" s="45" t="str">
        <f>IF(DATE($B$1,I48,J59+14)&gt;EOMONTH(DATE($B$1,I48,1),0),"",DAY(I65+1))</f>
        <v/>
      </c>
      <c r="K65" s="44" t="str">
        <f>IF(DATE($B$1,I48,K59+14)&gt;EOMONTH(DATE($B$1,I48,1),0),"",DAY(J65+1))</f>
        <v/>
      </c>
      <c r="L65" s="53" t="str">
        <f>IF(DATE($B$1,I48,L59+14)&gt;EOMONTH(DATE($B$1,I48,1),0),"",DAY(K65+1))</f>
        <v/>
      </c>
      <c r="M65" s="45" t="str">
        <f>IF(DATE($B$1,I48,M59+14)&gt;EOMONTH(DATE($B$1,I48,1),0),"",DAY(L65+1))</f>
        <v/>
      </c>
      <c r="N65" s="53" t="str">
        <f>IF(DATE($B$1,I48,N59+14)&gt;EOMONTH(DATE($B$1,I48,1),0),"",DAY(M65+1))</f>
        <v/>
      </c>
      <c r="O65" s="44" t="str">
        <f>IF(DATE($B$1,I48,O59+14)&gt;EOMONTH(DATE($B$1,I48,1),0),"",DAY(N65+1))</f>
        <v/>
      </c>
      <c r="P65" s="220">
        <f t="shared" ref="P65" si="123">I67+J67+K67+L67+M67+N67+O67</f>
        <v>0</v>
      </c>
      <c r="Q65" s="48" t="str">
        <f>IF(DATE($B$1,Q48,Q59+14)&gt;EOMONTH(DATE($B$1,Q48,1),0),"",DAY(W62+1))</f>
        <v/>
      </c>
      <c r="R65" s="44" t="str">
        <f>IF(DATE($B$1,Q48,R59+14)&gt;EOMONTH(DATE($B$1,Q48,1),0),"",DAY(Q65+1))</f>
        <v/>
      </c>
      <c r="S65" s="45" t="str">
        <f>IF(DATE($B$1,Q48,S59+14)&gt;EOMONTH(DATE($B$1,Q48,1),0),"",DAY(R65+1))</f>
        <v/>
      </c>
      <c r="T65" s="53" t="str">
        <f>IF(DATE($B$1,Q48,T59+14)&gt;EOMONTH(DATE($B$1,Q48,1),0),"",DAY(S65+1))</f>
        <v/>
      </c>
      <c r="U65" s="45" t="str">
        <f>IF(DATE($B$1,Q48,U59+14)&gt;EOMONTH(DATE($B$1,Q48,1),0),"",DAY(T65+1))</f>
        <v/>
      </c>
      <c r="V65" s="53" t="str">
        <f>IF(DATE($B$1,Q48,V59+14)&gt;EOMONTH(DATE($B$1,Q48,1),0),"",DAY(U65+1))</f>
        <v/>
      </c>
      <c r="W65" s="44" t="str">
        <f>IF(DATE($B$1,Q48,W59+14)&gt;EOMONTH(DATE($B$1,Q48,1),0),"",DAY(V65+1))</f>
        <v/>
      </c>
      <c r="X65" s="220">
        <f t="shared" ref="X65" si="124">Q67+R67+S67+T67+U67+V67+W67</f>
        <v>0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201"/>
      <c r="AN65" s="201"/>
      <c r="AO65" s="202"/>
      <c r="AP65" s="202"/>
      <c r="AQ65" s="202"/>
    </row>
    <row r="66" spans="1:43" ht="11.25" customHeight="1">
      <c r="A66" s="77"/>
      <c r="B66" s="77"/>
      <c r="C66" s="77"/>
      <c r="D66" s="77"/>
      <c r="E66" s="77"/>
      <c r="F66" s="77"/>
      <c r="G66" s="77"/>
      <c r="H66" s="209"/>
      <c r="I66" s="77"/>
      <c r="J66" s="77"/>
      <c r="K66" s="77"/>
      <c r="L66" s="77"/>
      <c r="M66" s="77"/>
      <c r="N66" s="77"/>
      <c r="O66" s="77"/>
      <c r="P66" s="209"/>
      <c r="Q66" s="77"/>
      <c r="R66" s="77"/>
      <c r="S66" s="77"/>
      <c r="T66" s="77"/>
      <c r="U66" s="77"/>
      <c r="V66" s="77"/>
      <c r="W66" s="77"/>
      <c r="X66" s="209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43" ht="11.25" customHeight="1" thickBot="1">
      <c r="A67" s="21">
        <f>IF(A66="出",$G$3,0)</f>
        <v>0</v>
      </c>
      <c r="B67" s="21">
        <f t="shared" ref="B67:G67" si="125">IF(B66="出",$G$3,0)</f>
        <v>0</v>
      </c>
      <c r="C67" s="21">
        <f t="shared" si="125"/>
        <v>0</v>
      </c>
      <c r="D67" s="21">
        <f t="shared" si="125"/>
        <v>0</v>
      </c>
      <c r="E67" s="21">
        <f t="shared" si="125"/>
        <v>0</v>
      </c>
      <c r="F67" s="21">
        <f t="shared" si="125"/>
        <v>0</v>
      </c>
      <c r="G67" s="21">
        <f t="shared" si="125"/>
        <v>0</v>
      </c>
      <c r="H67" s="210"/>
      <c r="I67" s="21">
        <f>IF(I66="出",$G$3,0)</f>
        <v>0</v>
      </c>
      <c r="J67" s="21">
        <f t="shared" ref="J67:O67" si="126">IF(J66="出",$G$3,0)</f>
        <v>0</v>
      </c>
      <c r="K67" s="21">
        <f t="shared" si="126"/>
        <v>0</v>
      </c>
      <c r="L67" s="21">
        <f t="shared" si="126"/>
        <v>0</v>
      </c>
      <c r="M67" s="21">
        <f t="shared" si="126"/>
        <v>0</v>
      </c>
      <c r="N67" s="21">
        <f t="shared" si="126"/>
        <v>0</v>
      </c>
      <c r="O67" s="21">
        <f t="shared" si="126"/>
        <v>0</v>
      </c>
      <c r="P67" s="210"/>
      <c r="Q67" s="21">
        <f>IF(Q66="出",$G$3,0)</f>
        <v>0</v>
      </c>
      <c r="R67" s="21">
        <f t="shared" ref="R67:W67" si="127">IF(R66="出",$G$3,0)</f>
        <v>0</v>
      </c>
      <c r="S67" s="21">
        <f t="shared" si="127"/>
        <v>0</v>
      </c>
      <c r="T67" s="21">
        <f t="shared" si="127"/>
        <v>0</v>
      </c>
      <c r="U67" s="21">
        <f t="shared" si="127"/>
        <v>0</v>
      </c>
      <c r="V67" s="21">
        <f t="shared" si="127"/>
        <v>0</v>
      </c>
      <c r="W67" s="21">
        <f t="shared" si="127"/>
        <v>0</v>
      </c>
      <c r="X67" s="21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152"/>
      <c r="AN67" s="152"/>
      <c r="AO67" s="153"/>
      <c r="AP67" s="153"/>
      <c r="AQ67" s="153"/>
    </row>
    <row r="68" spans="1:43" ht="13.5" customHeight="1">
      <c r="A68" s="147" t="s">
        <v>63</v>
      </c>
      <c r="B68" s="148"/>
      <c r="C68" s="148"/>
      <c r="D68" s="148"/>
      <c r="E68" s="148"/>
      <c r="F68" s="148"/>
      <c r="G68" s="155"/>
      <c r="H68" s="71">
        <f>H50+H53+H56+H59+H62+H65</f>
        <v>0</v>
      </c>
      <c r="I68" s="147" t="s">
        <v>63</v>
      </c>
      <c r="J68" s="148"/>
      <c r="K68" s="148"/>
      <c r="L68" s="148"/>
      <c r="M68" s="148"/>
      <c r="N68" s="148"/>
      <c r="O68" s="155"/>
      <c r="P68" s="71">
        <f>P50+P53+P56+P59+P62+P65</f>
        <v>0</v>
      </c>
      <c r="Q68" s="147" t="s">
        <v>63</v>
      </c>
      <c r="R68" s="148"/>
      <c r="S68" s="148"/>
      <c r="T68" s="148"/>
      <c r="U68" s="148"/>
      <c r="V68" s="148"/>
      <c r="W68" s="155"/>
      <c r="X68" s="82">
        <f>X50+X53+X56+X59+X62+X65</f>
        <v>0</v>
      </c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152"/>
      <c r="AN68" s="152"/>
      <c r="AO68" s="153"/>
      <c r="AP68" s="153"/>
      <c r="AQ68" s="153"/>
    </row>
    <row r="69" spans="1:43" ht="21" customHeight="1">
      <c r="A69" s="149"/>
      <c r="B69" s="150"/>
      <c r="C69" s="150"/>
      <c r="D69" s="150"/>
      <c r="E69" s="150"/>
      <c r="F69" s="150"/>
      <c r="G69" s="151"/>
      <c r="H69" s="75" t="str">
        <f>IF(H68-AC27&lt;=0,"OK","超過")</f>
        <v>OK</v>
      </c>
      <c r="I69" s="149"/>
      <c r="J69" s="150"/>
      <c r="K69" s="150"/>
      <c r="L69" s="150"/>
      <c r="M69" s="150"/>
      <c r="N69" s="150"/>
      <c r="O69" s="151"/>
      <c r="P69" s="75" t="str">
        <f>IF(P68-AC28&lt;=0,"OK","超過")</f>
        <v>OK</v>
      </c>
      <c r="Q69" s="149"/>
      <c r="R69" s="150"/>
      <c r="S69" s="150"/>
      <c r="T69" s="150"/>
      <c r="U69" s="150"/>
      <c r="V69" s="150"/>
      <c r="W69" s="151"/>
      <c r="X69" s="75" t="str">
        <f>IF(X68-AC29&lt;=0,"OK","超過")</f>
        <v>OK</v>
      </c>
      <c r="Z69" s="84"/>
      <c r="AA69" s="84"/>
      <c r="AB69" s="28"/>
      <c r="AC69" s="28"/>
      <c r="AD69" s="28"/>
      <c r="AE69" s="89"/>
      <c r="AF69" s="89"/>
      <c r="AG69" s="89"/>
      <c r="AH69" s="154"/>
      <c r="AI69" s="154"/>
      <c r="AJ69" s="154"/>
      <c r="AK69" s="154"/>
      <c r="AL69" s="87"/>
      <c r="AM69" s="152"/>
      <c r="AN69" s="152"/>
      <c r="AO69" s="153"/>
      <c r="AP69" s="153"/>
      <c r="AQ69" s="153"/>
    </row>
    <row r="70" spans="1:43" ht="13.5" customHeight="1">
      <c r="A70" s="42">
        <v>1</v>
      </c>
      <c r="B70" s="162" t="s">
        <v>13</v>
      </c>
      <c r="C70" s="162"/>
      <c r="D70" s="162" t="s">
        <v>65</v>
      </c>
      <c r="E70" s="162"/>
      <c r="F70" s="162"/>
      <c r="G70" s="163"/>
      <c r="H70" s="196" t="s">
        <v>46</v>
      </c>
      <c r="I70" s="42">
        <v>2</v>
      </c>
      <c r="J70" s="162" t="s">
        <v>13</v>
      </c>
      <c r="K70" s="162"/>
      <c r="L70" s="162" t="s">
        <v>98</v>
      </c>
      <c r="M70" s="162"/>
      <c r="N70" s="162"/>
      <c r="O70" s="163"/>
      <c r="P70" s="221" t="s">
        <v>46</v>
      </c>
      <c r="Q70" s="42">
        <v>3</v>
      </c>
      <c r="R70" s="162" t="s">
        <v>13</v>
      </c>
      <c r="S70" s="162"/>
      <c r="T70" s="162" t="s">
        <v>66</v>
      </c>
      <c r="U70" s="162"/>
      <c r="V70" s="162"/>
      <c r="W70" s="163"/>
      <c r="X70" s="221" t="s">
        <v>46</v>
      </c>
      <c r="AH70" s="6"/>
      <c r="AI70" s="6"/>
      <c r="AJ70" s="6"/>
      <c r="AK70" s="6"/>
      <c r="AL70" s="14"/>
    </row>
    <row r="71" spans="1:43">
      <c r="A71" s="11" t="s">
        <v>83</v>
      </c>
      <c r="B71" s="12" t="s">
        <v>84</v>
      </c>
      <c r="C71" s="12" t="s">
        <v>85</v>
      </c>
      <c r="D71" s="12" t="s">
        <v>3</v>
      </c>
      <c r="E71" s="12" t="s">
        <v>4</v>
      </c>
      <c r="F71" s="12" t="s">
        <v>5</v>
      </c>
      <c r="G71" s="10" t="s">
        <v>6</v>
      </c>
      <c r="H71" s="197"/>
      <c r="I71" s="11" t="s">
        <v>83</v>
      </c>
      <c r="J71" s="12" t="s">
        <v>84</v>
      </c>
      <c r="K71" s="12" t="s">
        <v>85</v>
      </c>
      <c r="L71" s="12" t="s">
        <v>3</v>
      </c>
      <c r="M71" s="12" t="s">
        <v>4</v>
      </c>
      <c r="N71" s="12" t="s">
        <v>5</v>
      </c>
      <c r="O71" s="13" t="s">
        <v>6</v>
      </c>
      <c r="P71" s="197"/>
      <c r="Q71" s="11" t="s">
        <v>83</v>
      </c>
      <c r="R71" s="12" t="s">
        <v>84</v>
      </c>
      <c r="S71" s="12" t="s">
        <v>85</v>
      </c>
      <c r="T71" s="12" t="s">
        <v>3</v>
      </c>
      <c r="U71" s="12" t="s">
        <v>4</v>
      </c>
      <c r="V71" s="12" t="s">
        <v>5</v>
      </c>
      <c r="W71" s="13" t="s">
        <v>6</v>
      </c>
      <c r="X71" s="197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19"/>
    </row>
    <row r="72" spans="1:43" s="46" customFormat="1" ht="17.25" customHeight="1">
      <c r="A72" s="43" t="str">
        <f>IF(WEEKDAY(DATE($B$1+1,A70,1))=1,DAY(DATE($B$1+1,A70,1)),"")</f>
        <v/>
      </c>
      <c r="B72" s="48" t="str">
        <f>IF(WEEKDAY(DATE($B$1+1,A70,1))=2,DAY(DATE($B$1+1,A70,1)),IF(A72="","",DAY(A72+1)))</f>
        <v/>
      </c>
      <c r="C72" s="44" t="str">
        <f>IF(WEEKDAY(DATE($B$1+1,A70,1))=3,DAY(DATE($B$1+1,A70,1)),IF(B72="","",DAY(B72+1)))</f>
        <v/>
      </c>
      <c r="D72" s="48">
        <f>IF(WEEKDAY(DATE($B$1+1,A70,1))=4,DAY(DATE($B$1+1,A70,1)),IF(C72="","",DAY(C72+1)))</f>
        <v>1</v>
      </c>
      <c r="E72" s="44">
        <f>IF(WEEKDAY(DATE($B$1+1,A70,1))=5,DAY(DATE($B$1+1,A70,1)),IF(D72="","",DAY(D72+1)))</f>
        <v>2</v>
      </c>
      <c r="F72" s="44">
        <f>IF(WEEKDAY(DATE($B$1+1,A70,1))=6,DAY(DATE($B$1+1,A70,1)),IF(E72="","",DAY(E72+1)))</f>
        <v>3</v>
      </c>
      <c r="G72" s="44">
        <f>IF(WEEKDAY(DATE($B$1+1,A70,1))=7,DAY(DATE($B$1+1,A70,1)),IF(F72="","",DAY(F72+1)))</f>
        <v>4</v>
      </c>
      <c r="H72" s="220">
        <f>A74+B74+C74+D74+E74+F74+G74</f>
        <v>0</v>
      </c>
      <c r="I72" s="44" t="str">
        <f>IF(WEEKDAY(DATE($B$1+1,I70,1))=1,DAY(DATE($B$1+1,I70,1)),"")</f>
        <v/>
      </c>
      <c r="J72" s="44" t="str">
        <f>IF(WEEKDAY(DATE($B$1+1,I70,1))=2,DAY(DATE($B$1+1,I70,1)),IF(I72="","",DAY(I72+1)))</f>
        <v/>
      </c>
      <c r="K72" s="44" t="str">
        <f>IF(WEEKDAY(DATE($B$1+1,I70,1))=3,DAY(DATE($B$1+1,I70,1)),IF(J72="","",DAY(J72+1)))</f>
        <v/>
      </c>
      <c r="L72" s="44" t="str">
        <f>IF(WEEKDAY(DATE($B$1+1,I70,1))=4,DAY(DATE($B$1+1,I70,1)),IF(K72="","",DAY(K72+1)))</f>
        <v/>
      </c>
      <c r="M72" s="44" t="str">
        <f>IF(WEEKDAY(DATE($B$1+1,I70,1))=5,DAY(DATE($B$1+1,I70,1)),IF(L72="","",DAY(L72+1)))</f>
        <v/>
      </c>
      <c r="N72" s="45" t="str">
        <f>IF(WEEKDAY(DATE($B$1+1,I70,1))=6,DAY(DATE($B$1+1,I70,1)),IF(M72="","",DAY(M72+1)))</f>
        <v/>
      </c>
      <c r="O72" s="44">
        <f>IF(WEEKDAY(DATE($B$1+1,I70,1))=7,DAY(DATE($B$1+1,I70,1)),IF(N72="","",DAY(N72+1)))</f>
        <v>1</v>
      </c>
      <c r="P72" s="220">
        <f>I74+J74+K74+L74+M74+N74+O74</f>
        <v>0</v>
      </c>
      <c r="Q72" s="48" t="str">
        <f>IF(WEEKDAY(DATE($B$1+1,Q70,1))=1,DAY(DATE($B$1+1,Q70,1)),"")</f>
        <v/>
      </c>
      <c r="R72" s="44" t="str">
        <f>IF(WEEKDAY(DATE($B$1+1,Q70,1))=2,DAY(DATE($B$1+1,Q70,1)),IF(Q72="","",DAY(Q72+1)))</f>
        <v/>
      </c>
      <c r="S72" s="44" t="str">
        <f>IF(WEEKDAY(DATE($B$1+1,Q70,1))=3,DAY(DATE($B$1+1,Q70,1)),IF(R72="","",DAY(R72+1)))</f>
        <v/>
      </c>
      <c r="T72" s="44" t="str">
        <f>IF(WEEKDAY(DATE($B$1+1,Q70,1))=4,DAY(DATE($B$1+1,Q70,1)),IF(S72="","",DAY(S72+1)))</f>
        <v/>
      </c>
      <c r="U72" s="44" t="str">
        <f>IF(WEEKDAY(DATE($B$1+1,Q70,1))=5,DAY(DATE($B$1+1,Q70,1)),IF(T72="","",DAY(T72+1)))</f>
        <v/>
      </c>
      <c r="V72" s="45" t="str">
        <f>IF(WEEKDAY(DATE($B$1+1,Q70,1))=6,DAY(DATE($B$1+1,Q70,1)),IF(U72="","",DAY(U72+1)))</f>
        <v/>
      </c>
      <c r="W72" s="44">
        <f>IF(WEEKDAY(DATE($B$1+1,Q70,1))=7,DAY(DATE($B$1+1,Q70,1)),IF(V72="","",DAY(V72+1)))</f>
        <v>1</v>
      </c>
      <c r="X72" s="220">
        <f>Q74+R74+S74+T74+U74+V74+W74</f>
        <v>0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47"/>
    </row>
    <row r="73" spans="1:43" ht="11.25" customHeight="1">
      <c r="A73" s="77"/>
      <c r="B73" s="77"/>
      <c r="C73" s="77"/>
      <c r="D73" s="77"/>
      <c r="E73" s="77"/>
      <c r="F73" s="77"/>
      <c r="G73" s="77"/>
      <c r="H73" s="209"/>
      <c r="I73" s="77"/>
      <c r="J73" s="77"/>
      <c r="K73" s="77"/>
      <c r="L73" s="77"/>
      <c r="M73" s="77"/>
      <c r="N73" s="77"/>
      <c r="O73" s="77"/>
      <c r="P73" s="209"/>
      <c r="Q73" s="77"/>
      <c r="R73" s="77"/>
      <c r="S73" s="77"/>
      <c r="T73" s="77"/>
      <c r="U73" s="77"/>
      <c r="V73" s="77"/>
      <c r="W73" s="77"/>
      <c r="X73" s="209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</row>
    <row r="74" spans="1:43" ht="11.25" customHeight="1">
      <c r="A74" s="21">
        <f>IF(A73="出",$G$3,0)</f>
        <v>0</v>
      </c>
      <c r="B74" s="21">
        <f t="shared" ref="B74:G74" si="128">IF(B73="出",$G$3,0)</f>
        <v>0</v>
      </c>
      <c r="C74" s="21">
        <f t="shared" si="128"/>
        <v>0</v>
      </c>
      <c r="D74" s="21">
        <f t="shared" si="128"/>
        <v>0</v>
      </c>
      <c r="E74" s="21">
        <f t="shared" si="128"/>
        <v>0</v>
      </c>
      <c r="F74" s="21">
        <f t="shared" si="128"/>
        <v>0</v>
      </c>
      <c r="G74" s="21">
        <f t="shared" si="128"/>
        <v>0</v>
      </c>
      <c r="H74" s="212"/>
      <c r="I74" s="21">
        <f>IF(I73="出",$G$3,0)</f>
        <v>0</v>
      </c>
      <c r="J74" s="21">
        <f t="shared" ref="J74:O74" si="129">IF(J73="出",$G$3,0)</f>
        <v>0</v>
      </c>
      <c r="K74" s="21">
        <f t="shared" si="129"/>
        <v>0</v>
      </c>
      <c r="L74" s="21">
        <f t="shared" si="129"/>
        <v>0</v>
      </c>
      <c r="M74" s="21">
        <f t="shared" si="129"/>
        <v>0</v>
      </c>
      <c r="N74" s="21">
        <f t="shared" si="129"/>
        <v>0</v>
      </c>
      <c r="O74" s="21">
        <f t="shared" si="129"/>
        <v>0</v>
      </c>
      <c r="P74" s="212"/>
      <c r="Q74" s="21">
        <f>IF(Q73="出",$G$3,0)</f>
        <v>0</v>
      </c>
      <c r="R74" s="21">
        <f t="shared" ref="R74:W74" si="130">IF(R73="出",$G$3,0)</f>
        <v>0</v>
      </c>
      <c r="S74" s="21">
        <f t="shared" si="130"/>
        <v>0</v>
      </c>
      <c r="T74" s="21">
        <f t="shared" si="130"/>
        <v>0</v>
      </c>
      <c r="U74" s="21">
        <f t="shared" si="130"/>
        <v>0</v>
      </c>
      <c r="V74" s="21">
        <f t="shared" si="130"/>
        <v>0</v>
      </c>
      <c r="W74" s="21">
        <f t="shared" si="130"/>
        <v>0</v>
      </c>
      <c r="X74" s="212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</row>
    <row r="75" spans="1:43" s="46" customFormat="1" ht="17.25" customHeight="1">
      <c r="A75" s="48">
        <f>DAY(G72+1)</f>
        <v>5</v>
      </c>
      <c r="B75" s="44">
        <f>DAY(A75+1)</f>
        <v>6</v>
      </c>
      <c r="C75" s="44">
        <f>DAY(B75+1)</f>
        <v>7</v>
      </c>
      <c r="D75" s="45">
        <f t="shared" ref="D75:F75" si="131">DAY(C75+1)</f>
        <v>8</v>
      </c>
      <c r="E75" s="44">
        <f t="shared" si="131"/>
        <v>9</v>
      </c>
      <c r="F75" s="44">
        <f t="shared" si="131"/>
        <v>10</v>
      </c>
      <c r="G75" s="44">
        <f>DAY(F75+1)</f>
        <v>11</v>
      </c>
      <c r="H75" s="220">
        <f t="shared" ref="H75" si="132">A77+B77+C77+D77+E77+F77+G77</f>
        <v>0</v>
      </c>
      <c r="I75" s="48">
        <f>DAY(O72+1)</f>
        <v>2</v>
      </c>
      <c r="J75" s="118">
        <f>DAY(I75+1)</f>
        <v>3</v>
      </c>
      <c r="K75" s="118">
        <f>DAY(J75+1)</f>
        <v>4</v>
      </c>
      <c r="L75" s="118">
        <f t="shared" ref="L75:N75" si="133">DAY(K75+1)</f>
        <v>5</v>
      </c>
      <c r="M75" s="44">
        <f t="shared" si="133"/>
        <v>6</v>
      </c>
      <c r="N75" s="45">
        <f t="shared" si="133"/>
        <v>7</v>
      </c>
      <c r="O75" s="118">
        <f>DAY(N75+1)</f>
        <v>8</v>
      </c>
      <c r="P75" s="220">
        <f t="shared" ref="P75" si="134">I77+J77+K77+L77+M77+N77+O77</f>
        <v>0</v>
      </c>
      <c r="Q75" s="48">
        <f>DAY(W72+1)</f>
        <v>2</v>
      </c>
      <c r="R75" s="44">
        <f>DAY(Q75+1)</f>
        <v>3</v>
      </c>
      <c r="S75" s="44">
        <f>DAY(R75+1)</f>
        <v>4</v>
      </c>
      <c r="T75" s="44">
        <f t="shared" ref="T75:V75" si="135">DAY(S75+1)</f>
        <v>5</v>
      </c>
      <c r="U75" s="44">
        <f t="shared" si="135"/>
        <v>6</v>
      </c>
      <c r="V75" s="45">
        <f t="shared" si="135"/>
        <v>7</v>
      </c>
      <c r="W75" s="44">
        <f>DAY(V75+1)</f>
        <v>8</v>
      </c>
      <c r="X75" s="220">
        <f t="shared" ref="X75" si="136">Q77+R77+S77+T77+U77+V77+W77</f>
        <v>0</v>
      </c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</row>
    <row r="76" spans="1:43" ht="11.25" customHeight="1">
      <c r="A76" s="77"/>
      <c r="B76" s="77"/>
      <c r="C76" s="77"/>
      <c r="D76" s="77"/>
      <c r="E76" s="77"/>
      <c r="F76" s="77"/>
      <c r="G76" s="77"/>
      <c r="H76" s="209"/>
      <c r="I76" s="77"/>
      <c r="J76" s="77"/>
      <c r="K76" s="77"/>
      <c r="L76" s="77"/>
      <c r="M76" s="77"/>
      <c r="N76" s="77"/>
      <c r="O76" s="77"/>
      <c r="P76" s="209"/>
      <c r="Q76" s="77"/>
      <c r="R76" s="77"/>
      <c r="S76" s="77"/>
      <c r="T76" s="77"/>
      <c r="U76" s="77"/>
      <c r="V76" s="77"/>
      <c r="W76" s="77"/>
      <c r="X76" s="209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</row>
    <row r="77" spans="1:43" ht="11.25" customHeight="1">
      <c r="A77" s="21">
        <f>IF(A76="出",$G$3,0)</f>
        <v>0</v>
      </c>
      <c r="B77" s="21">
        <f t="shared" ref="B77:G77" si="137">IF(B76="出",$G$3,0)</f>
        <v>0</v>
      </c>
      <c r="C77" s="21">
        <f t="shared" si="137"/>
        <v>0</v>
      </c>
      <c r="D77" s="21">
        <f t="shared" si="137"/>
        <v>0</v>
      </c>
      <c r="E77" s="21">
        <f t="shared" si="137"/>
        <v>0</v>
      </c>
      <c r="F77" s="21">
        <f t="shared" si="137"/>
        <v>0</v>
      </c>
      <c r="G77" s="21">
        <f t="shared" si="137"/>
        <v>0</v>
      </c>
      <c r="H77" s="212"/>
      <c r="I77" s="21">
        <f>IF(I76="出",$G$3,0)</f>
        <v>0</v>
      </c>
      <c r="J77" s="21">
        <f t="shared" ref="J77:O77" si="138">IF(J76="出",$G$3,0)</f>
        <v>0</v>
      </c>
      <c r="K77" s="21">
        <f t="shared" si="138"/>
        <v>0</v>
      </c>
      <c r="L77" s="21">
        <f t="shared" si="138"/>
        <v>0</v>
      </c>
      <c r="M77" s="21">
        <f t="shared" si="138"/>
        <v>0</v>
      </c>
      <c r="N77" s="21">
        <f t="shared" si="138"/>
        <v>0</v>
      </c>
      <c r="O77" s="21">
        <f t="shared" si="138"/>
        <v>0</v>
      </c>
      <c r="P77" s="212"/>
      <c r="Q77" s="21">
        <f>IF(Q76="出",$G$3,0)</f>
        <v>0</v>
      </c>
      <c r="R77" s="21">
        <f t="shared" ref="R77:W77" si="139">IF(R76="出",$G$3,0)</f>
        <v>0</v>
      </c>
      <c r="S77" s="21">
        <f t="shared" si="139"/>
        <v>0</v>
      </c>
      <c r="T77" s="21">
        <f t="shared" si="139"/>
        <v>0</v>
      </c>
      <c r="U77" s="21">
        <f t="shared" si="139"/>
        <v>0</v>
      </c>
      <c r="V77" s="21">
        <f t="shared" si="139"/>
        <v>0</v>
      </c>
      <c r="W77" s="21">
        <f t="shared" si="139"/>
        <v>0</v>
      </c>
      <c r="X77" s="212"/>
      <c r="Z77" s="27"/>
      <c r="AA77" s="27"/>
      <c r="AB77" s="28"/>
      <c r="AC77" s="28"/>
      <c r="AD77" s="28"/>
      <c r="AE77" s="25"/>
      <c r="AF77" s="25"/>
      <c r="AG77" s="25"/>
      <c r="AH77" s="29"/>
      <c r="AI77" s="18"/>
      <c r="AJ77" s="29"/>
      <c r="AK77" s="30"/>
      <c r="AL77" s="30"/>
    </row>
    <row r="78" spans="1:43" s="46" customFormat="1" ht="17.25" customHeight="1">
      <c r="A78" s="48">
        <f>DAY(G75+1)</f>
        <v>12</v>
      </c>
      <c r="B78" s="48">
        <f>DAY(A78+1)</f>
        <v>13</v>
      </c>
      <c r="C78" s="44">
        <f>DAY(B78+1)</f>
        <v>14</v>
      </c>
      <c r="D78" s="45">
        <f t="shared" ref="D78:F78" si="140">DAY(C78+1)</f>
        <v>15</v>
      </c>
      <c r="E78" s="44">
        <f t="shared" si="140"/>
        <v>16</v>
      </c>
      <c r="F78" s="44">
        <f t="shared" si="140"/>
        <v>17</v>
      </c>
      <c r="G78" s="44">
        <f>DAY(F78+1)</f>
        <v>18</v>
      </c>
      <c r="H78" s="220">
        <f t="shared" ref="H78" si="141">A80+B80+C80+D80+E80+F80+G80</f>
        <v>0</v>
      </c>
      <c r="I78" s="48">
        <f>DAY(O75+1)</f>
        <v>9</v>
      </c>
      <c r="J78" s="44">
        <f>DAY(I78+1)</f>
        <v>10</v>
      </c>
      <c r="K78" s="48">
        <f>DAY(J78+1)</f>
        <v>11</v>
      </c>
      <c r="L78" s="44">
        <f t="shared" ref="L78:N78" si="142">DAY(K78+1)</f>
        <v>12</v>
      </c>
      <c r="M78" s="44">
        <f t="shared" si="142"/>
        <v>13</v>
      </c>
      <c r="N78" s="45">
        <f t="shared" si="142"/>
        <v>14</v>
      </c>
      <c r="O78" s="44">
        <f>DAY(N78+1)</f>
        <v>15</v>
      </c>
      <c r="P78" s="220">
        <f t="shared" ref="P78" si="143">I80+J80+K80+L80+M80+N80+O80</f>
        <v>0</v>
      </c>
      <c r="Q78" s="48">
        <f>DAY(W75+1)</f>
        <v>9</v>
      </c>
      <c r="R78" s="44">
        <f>DAY(Q78+1)</f>
        <v>10</v>
      </c>
      <c r="S78" s="44">
        <f>DAY(R78+1)</f>
        <v>11</v>
      </c>
      <c r="T78" s="44">
        <f t="shared" ref="T78:V78" si="144">DAY(S78+1)</f>
        <v>12</v>
      </c>
      <c r="U78" s="44">
        <f t="shared" si="144"/>
        <v>13</v>
      </c>
      <c r="V78" s="45">
        <f t="shared" si="144"/>
        <v>14</v>
      </c>
      <c r="W78" s="44">
        <f>DAY(V78+1)</f>
        <v>15</v>
      </c>
      <c r="X78" s="220">
        <f t="shared" ref="X78" si="145">Q80+R80+S80+T80+U80+V80+W80</f>
        <v>0</v>
      </c>
      <c r="Z78" s="55"/>
      <c r="AA78" s="55"/>
      <c r="AB78" s="56"/>
      <c r="AC78" s="56"/>
      <c r="AD78" s="56"/>
      <c r="AE78" s="57"/>
      <c r="AF78" s="57"/>
      <c r="AG78" s="57"/>
      <c r="AH78" s="63"/>
      <c r="AJ78" s="63"/>
      <c r="AK78" s="64"/>
      <c r="AL78" s="64"/>
    </row>
    <row r="79" spans="1:43" ht="11.25" customHeight="1">
      <c r="A79" s="77"/>
      <c r="B79" s="77"/>
      <c r="C79" s="77"/>
      <c r="D79" s="77"/>
      <c r="E79" s="77"/>
      <c r="F79" s="77"/>
      <c r="G79" s="77"/>
      <c r="H79" s="209"/>
      <c r="I79" s="77"/>
      <c r="J79" s="77"/>
      <c r="K79" s="77"/>
      <c r="L79" s="77"/>
      <c r="M79" s="77"/>
      <c r="N79" s="77"/>
      <c r="O79" s="77"/>
      <c r="P79" s="209"/>
      <c r="Q79" s="77"/>
      <c r="R79" s="77"/>
      <c r="S79" s="77"/>
      <c r="T79" s="77"/>
      <c r="U79" s="77"/>
      <c r="V79" s="77"/>
      <c r="W79" s="77"/>
      <c r="X79" s="209"/>
      <c r="Z79" s="27"/>
      <c r="AA79" s="27"/>
      <c r="AB79" s="28"/>
      <c r="AC79" s="28"/>
      <c r="AD79" s="28"/>
      <c r="AE79" s="25"/>
      <c r="AF79" s="25"/>
      <c r="AG79" s="25"/>
      <c r="AH79" s="29"/>
      <c r="AI79" s="18"/>
      <c r="AJ79" s="29"/>
      <c r="AK79" s="30"/>
      <c r="AL79" s="30"/>
    </row>
    <row r="80" spans="1:43" ht="11.25" customHeight="1">
      <c r="A80" s="21">
        <f>IF(A79="出",$G$3,0)</f>
        <v>0</v>
      </c>
      <c r="B80" s="21">
        <f t="shared" ref="B80:G80" si="146">IF(B79="出",$G$3,0)</f>
        <v>0</v>
      </c>
      <c r="C80" s="21">
        <f t="shared" si="146"/>
        <v>0</v>
      </c>
      <c r="D80" s="21">
        <f t="shared" si="146"/>
        <v>0</v>
      </c>
      <c r="E80" s="21">
        <f t="shared" si="146"/>
        <v>0</v>
      </c>
      <c r="F80" s="21">
        <f t="shared" si="146"/>
        <v>0</v>
      </c>
      <c r="G80" s="21">
        <f t="shared" si="146"/>
        <v>0</v>
      </c>
      <c r="H80" s="212"/>
      <c r="I80" s="21">
        <f>IF(I79="出",$G$3,0)</f>
        <v>0</v>
      </c>
      <c r="J80" s="21">
        <f t="shared" ref="J80:O80" si="147">IF(J79="出",$G$3,0)</f>
        <v>0</v>
      </c>
      <c r="K80" s="21">
        <f t="shared" si="147"/>
        <v>0</v>
      </c>
      <c r="L80" s="21">
        <f t="shared" si="147"/>
        <v>0</v>
      </c>
      <c r="M80" s="21">
        <f t="shared" si="147"/>
        <v>0</v>
      </c>
      <c r="N80" s="21">
        <f t="shared" si="147"/>
        <v>0</v>
      </c>
      <c r="O80" s="21">
        <f t="shared" si="147"/>
        <v>0</v>
      </c>
      <c r="P80" s="212"/>
      <c r="Q80" s="21">
        <f>IF(Q79="出",$G$3,0)</f>
        <v>0</v>
      </c>
      <c r="R80" s="21">
        <f t="shared" ref="R80:W80" si="148">IF(R79="出",$G$3,0)</f>
        <v>0</v>
      </c>
      <c r="S80" s="21">
        <f t="shared" si="148"/>
        <v>0</v>
      </c>
      <c r="T80" s="21">
        <f t="shared" si="148"/>
        <v>0</v>
      </c>
      <c r="U80" s="21">
        <f t="shared" si="148"/>
        <v>0</v>
      </c>
      <c r="V80" s="21">
        <f t="shared" si="148"/>
        <v>0</v>
      </c>
      <c r="W80" s="21">
        <f t="shared" si="148"/>
        <v>0</v>
      </c>
      <c r="X80" s="212"/>
      <c r="Z80" s="27"/>
      <c r="AA80" s="27"/>
      <c r="AB80" s="28"/>
      <c r="AC80" s="28"/>
      <c r="AD80" s="28"/>
      <c r="AE80" s="25"/>
      <c r="AF80" s="25"/>
      <c r="AG80" s="25"/>
      <c r="AH80" s="29"/>
      <c r="AI80" s="18"/>
      <c r="AJ80" s="29"/>
      <c r="AK80" s="30"/>
      <c r="AL80" s="30"/>
    </row>
    <row r="81" spans="1:43" s="46" customFormat="1" ht="17.25" customHeight="1">
      <c r="A81" s="48">
        <f>DAY(G78+1)</f>
        <v>19</v>
      </c>
      <c r="B81" s="44">
        <f>DAY(A81+1)</f>
        <v>20</v>
      </c>
      <c r="C81" s="44">
        <f>DAY(B81+1)</f>
        <v>21</v>
      </c>
      <c r="D81" s="45">
        <f t="shared" ref="D81:F81" si="149">DAY(C81+1)</f>
        <v>22</v>
      </c>
      <c r="E81" s="44">
        <f t="shared" si="149"/>
        <v>23</v>
      </c>
      <c r="F81" s="44">
        <f t="shared" si="149"/>
        <v>24</v>
      </c>
      <c r="G81" s="44">
        <f>DAY(F81+1)</f>
        <v>25</v>
      </c>
      <c r="H81" s="220">
        <f t="shared" ref="H81" si="150">A83+B83+C83+D83+E83+F83+G83</f>
        <v>0</v>
      </c>
      <c r="I81" s="48">
        <f>DAY(O78+1)</f>
        <v>16</v>
      </c>
      <c r="J81" s="44">
        <f>DAY(I81+1)</f>
        <v>17</v>
      </c>
      <c r="K81" s="44">
        <f>DAY(J81+1)</f>
        <v>18</v>
      </c>
      <c r="L81" s="44">
        <f t="shared" ref="L81:N81" si="151">DAY(K81+1)</f>
        <v>19</v>
      </c>
      <c r="M81" s="44">
        <f t="shared" si="151"/>
        <v>20</v>
      </c>
      <c r="N81" s="45">
        <f t="shared" si="151"/>
        <v>21</v>
      </c>
      <c r="O81" s="117">
        <f>DAY(N81+1)</f>
        <v>22</v>
      </c>
      <c r="P81" s="220">
        <f t="shared" ref="P81" si="152">I83+J83+K83+L83+M83+N83+O83</f>
        <v>0</v>
      </c>
      <c r="Q81" s="48">
        <f>DAY(W78+1)</f>
        <v>16</v>
      </c>
      <c r="R81" s="44">
        <f>DAY(Q81+1)</f>
        <v>17</v>
      </c>
      <c r="S81" s="44">
        <f>DAY(R81+1)</f>
        <v>18</v>
      </c>
      <c r="T81" s="44">
        <f t="shared" ref="T81:V81" si="153">DAY(S81+1)</f>
        <v>19</v>
      </c>
      <c r="U81" s="48">
        <f t="shared" si="153"/>
        <v>20</v>
      </c>
      <c r="V81" s="45">
        <f t="shared" si="153"/>
        <v>21</v>
      </c>
      <c r="W81" s="45">
        <f>DAY(V81+1)</f>
        <v>22</v>
      </c>
      <c r="X81" s="220">
        <f t="shared" ref="X81" si="154">Q83+R83+S83+T83+U83+V83+W83</f>
        <v>0</v>
      </c>
      <c r="Z81" s="55"/>
      <c r="AA81" s="55"/>
      <c r="AB81" s="56"/>
      <c r="AC81" s="56"/>
      <c r="AD81" s="56"/>
      <c r="AE81" s="57"/>
      <c r="AF81" s="57"/>
      <c r="AG81" s="57"/>
      <c r="AH81" s="63"/>
      <c r="AJ81" s="63"/>
      <c r="AK81" s="64"/>
      <c r="AL81" s="64"/>
      <c r="AM81" s="51"/>
      <c r="AN81" s="52"/>
      <c r="AO81" s="52"/>
      <c r="AP81" s="52"/>
      <c r="AQ81" s="52"/>
    </row>
    <row r="82" spans="1:43" ht="11.25" customHeight="1">
      <c r="A82" s="77"/>
      <c r="B82" s="77"/>
      <c r="C82" s="77"/>
      <c r="D82" s="77"/>
      <c r="E82" s="77"/>
      <c r="F82" s="77"/>
      <c r="G82" s="77"/>
      <c r="H82" s="209"/>
      <c r="I82" s="77"/>
      <c r="J82" s="77"/>
      <c r="K82" s="77"/>
      <c r="L82" s="77"/>
      <c r="M82" s="77"/>
      <c r="N82" s="77"/>
      <c r="O82" s="77"/>
      <c r="P82" s="209"/>
      <c r="Q82" s="77"/>
      <c r="R82" s="77"/>
      <c r="S82" s="77"/>
      <c r="T82" s="77"/>
      <c r="U82" s="77"/>
      <c r="V82" s="77"/>
      <c r="W82" s="77"/>
      <c r="X82" s="209"/>
      <c r="Z82" s="27"/>
      <c r="AA82" s="27"/>
      <c r="AB82" s="28"/>
      <c r="AC82" s="28"/>
      <c r="AD82" s="28"/>
      <c r="AE82" s="25"/>
      <c r="AF82" s="25"/>
      <c r="AG82" s="25"/>
      <c r="AH82" s="29"/>
      <c r="AI82" s="18"/>
      <c r="AJ82" s="29"/>
      <c r="AK82" s="30"/>
      <c r="AL82" s="30"/>
    </row>
    <row r="83" spans="1:43" ht="11.25" customHeight="1">
      <c r="A83" s="21">
        <f>IF(A82="出",$G$3,0)</f>
        <v>0</v>
      </c>
      <c r="B83" s="21">
        <f t="shared" ref="B83:G83" si="155">IF(B82="出",$G$3,0)</f>
        <v>0</v>
      </c>
      <c r="C83" s="21">
        <f t="shared" si="155"/>
        <v>0</v>
      </c>
      <c r="D83" s="21">
        <f t="shared" si="155"/>
        <v>0</v>
      </c>
      <c r="E83" s="21">
        <f t="shared" si="155"/>
        <v>0</v>
      </c>
      <c r="F83" s="21">
        <f t="shared" si="155"/>
        <v>0</v>
      </c>
      <c r="G83" s="21">
        <f t="shared" si="155"/>
        <v>0</v>
      </c>
      <c r="H83" s="212"/>
      <c r="I83" s="21">
        <f>IF(I82="出",$G$3,0)</f>
        <v>0</v>
      </c>
      <c r="J83" s="21">
        <f t="shared" ref="J83:O83" si="156">IF(J82="出",$G$3,0)</f>
        <v>0</v>
      </c>
      <c r="K83" s="21">
        <f t="shared" si="156"/>
        <v>0</v>
      </c>
      <c r="L83" s="21">
        <f t="shared" si="156"/>
        <v>0</v>
      </c>
      <c r="M83" s="21">
        <f t="shared" si="156"/>
        <v>0</v>
      </c>
      <c r="N83" s="21">
        <f t="shared" si="156"/>
        <v>0</v>
      </c>
      <c r="O83" s="21">
        <f t="shared" si="156"/>
        <v>0</v>
      </c>
      <c r="P83" s="212"/>
      <c r="Q83" s="21">
        <f>IF(Q82="出",$G$3,0)</f>
        <v>0</v>
      </c>
      <c r="R83" s="21">
        <f t="shared" ref="R83:W83" si="157">IF(R82="出",$G$3,0)</f>
        <v>0</v>
      </c>
      <c r="S83" s="21">
        <f t="shared" si="157"/>
        <v>0</v>
      </c>
      <c r="T83" s="21">
        <f t="shared" si="157"/>
        <v>0</v>
      </c>
      <c r="U83" s="21">
        <f t="shared" si="157"/>
        <v>0</v>
      </c>
      <c r="V83" s="21">
        <f t="shared" si="157"/>
        <v>0</v>
      </c>
      <c r="W83" s="21">
        <f t="shared" si="157"/>
        <v>0</v>
      </c>
      <c r="X83" s="212"/>
      <c r="Z83" s="27"/>
      <c r="AA83" s="27"/>
      <c r="AB83" s="28"/>
      <c r="AC83" s="28"/>
      <c r="AD83" s="28"/>
      <c r="AE83" s="25"/>
      <c r="AF83" s="25"/>
      <c r="AG83" s="25"/>
      <c r="AH83" s="29"/>
      <c r="AI83" s="18"/>
      <c r="AJ83" s="29"/>
      <c r="AK83" s="30"/>
      <c r="AL83" s="30"/>
      <c r="AM83" s="203"/>
      <c r="AN83" s="203"/>
      <c r="AO83" s="204"/>
      <c r="AP83" s="204"/>
      <c r="AQ83" s="204"/>
    </row>
    <row r="84" spans="1:43" s="46" customFormat="1" ht="17.25" customHeight="1">
      <c r="A84" s="48">
        <f>IF(DATE($B$1+1,A70,A81+7)&gt;EOMONTH(DATE($B$1+1,A70,1),0),"",DAY(G81+1))</f>
        <v>26</v>
      </c>
      <c r="B84" s="44">
        <f>IF(DATE($B$1+1,A70,B81+7)&gt;EOMONTH(DATE($B$1+1,A70,1),0),"",DAY(A84+1))</f>
        <v>27</v>
      </c>
      <c r="C84" s="44">
        <f>IF(DATE($B$1+1,A70,C81+7)&gt;EOMONTH(DATE($B$1+1,A70,1),0),"",DAY(B84+1))</f>
        <v>28</v>
      </c>
      <c r="D84" s="45">
        <f>IF(DATE($B$1+1,A70,D81+7)&gt;EOMONTH(DATE($B$1+1,A70,1),0),"",DAY(C84+1))</f>
        <v>29</v>
      </c>
      <c r="E84" s="45">
        <f>IF(DATE($B$1+1,A70,E81+7)&gt;EOMONTH(DATE($B$1+1,A70,1),0),"",DAY(D84+1))</f>
        <v>30</v>
      </c>
      <c r="F84" s="45">
        <f>IF(DATE($B$1+1,A70,F81+7)&gt;EOMONTH(DATE($B$1+1,A70,1),0),"",DAY(E84+1))</f>
        <v>31</v>
      </c>
      <c r="G84" s="45" t="str">
        <f>IF(DATE($B$1+1,A70,G81+7)&gt;EOMONTH(DATE($B$1+1,A70,1),0),"",DAY(F84+1))</f>
        <v/>
      </c>
      <c r="H84" s="220">
        <f t="shared" ref="H84" si="158">A86+B86+C86+D86+E86+F86+G86</f>
        <v>0</v>
      </c>
      <c r="I84" s="48">
        <f>IF(DATE($B$1+1,I70,I81+7)&gt;EOMONTH(DATE($B$1+1,I70,1),0),"",DAY(O81+1))</f>
        <v>23</v>
      </c>
      <c r="J84" s="48">
        <f>IF(DATE($B$1+1,I70,J81+7)&gt;EOMONTH(DATE($B$1+1,I70,1),0),"",DAY(I84+1))</f>
        <v>24</v>
      </c>
      <c r="K84" s="45">
        <f>IF(DATE($B$1+1,I70,K81+7)&gt;EOMONTH(DATE($B$1+1,I70,1),0),"",DAY(J84+1))</f>
        <v>25</v>
      </c>
      <c r="L84" s="44">
        <f>IF(DATE($B$1+1,I70,L81+7)&gt;EOMONTH(DATE($B$1+1,I70,1),0),"",DAY(K84+1))</f>
        <v>26</v>
      </c>
      <c r="M84" s="45">
        <f>IF(DATE($B$1+1,I70,M81+7)&gt;EOMONTH(DATE($B$1+1,I70,1),0),"",DAY(L84+1))</f>
        <v>27</v>
      </c>
      <c r="N84" s="44">
        <f>IF(DATE($B$1+1,I70,N81+7)&gt;EOMONTH(DATE($B$1+1,I70,1),0),"",DAY(M84+1))</f>
        <v>28</v>
      </c>
      <c r="O84" s="44" t="str">
        <f>IF(DATE($B$1+1,I70,O81+7)&gt;EOMONTH(DATE($B$1+1,I70,1),0),"",DAY(N84+1))</f>
        <v/>
      </c>
      <c r="P84" s="220">
        <f t="shared" ref="P84" si="159">I86+J86+K86+L86+M86+N86+O86</f>
        <v>0</v>
      </c>
      <c r="Q84" s="48">
        <f>IF(DATE($B$1+1,Q70,Q81+7)&gt;EOMONTH(DATE($B$1+1,Q70,1),0),"",DAY(W81+1))</f>
        <v>23</v>
      </c>
      <c r="R84" s="44">
        <f>IF(DATE($B$1+1,Q70,R81+7)&gt;EOMONTH(DATE($B$1+1,Q70,1),0),"",DAY(Q84+1))</f>
        <v>24</v>
      </c>
      <c r="S84" s="45">
        <f>IF(DATE($B$1+1,Q70,S81+7)&gt;EOMONTH(DATE($B$1+1,Q70,1),0),"",DAY(R84+1))</f>
        <v>25</v>
      </c>
      <c r="T84" s="45">
        <f>IF(DATE($B$1+1,Q70,T81+7)&gt;EOMONTH(DATE($B$1+1,Q70,1),0),"",DAY(S84+1))</f>
        <v>26</v>
      </c>
      <c r="U84" s="45">
        <f>IF(DATE($B$1+1,Q70,U81+7)&gt;EOMONTH(DATE($B$1+1,Q70,1),0),"",DAY(T84+1))</f>
        <v>27</v>
      </c>
      <c r="V84" s="45">
        <f>IF(DATE($B$1+1,Q70,V81+7)&gt;EOMONTH(DATE($B$1+1,Q70,1),0),"",DAY(U84+1))</f>
        <v>28</v>
      </c>
      <c r="W84" s="45">
        <f>IF(DATE($B$1+1,Q70,W81+7)&gt;EOMONTH(DATE($B$1+1,Q70,1),0),"",DAY(V84+1))</f>
        <v>29</v>
      </c>
      <c r="X84" s="220">
        <f t="shared" ref="X84" si="160">Q86+R86+S86+T86+U86+V86+W86</f>
        <v>0</v>
      </c>
      <c r="Z84" s="55"/>
      <c r="AA84" s="55"/>
      <c r="AB84" s="56"/>
      <c r="AC84" s="56"/>
      <c r="AD84" s="56"/>
      <c r="AE84" s="57"/>
      <c r="AF84" s="57"/>
      <c r="AG84" s="57"/>
      <c r="AH84" s="63"/>
      <c r="AJ84" s="63"/>
      <c r="AK84" s="64"/>
      <c r="AL84" s="64"/>
      <c r="AM84" s="51"/>
      <c r="AN84" s="52"/>
      <c r="AO84" s="52"/>
      <c r="AP84" s="52"/>
      <c r="AQ84" s="52"/>
    </row>
    <row r="85" spans="1:43" ht="11.25" customHeight="1">
      <c r="A85" s="77"/>
      <c r="B85" s="77"/>
      <c r="C85" s="77"/>
      <c r="D85" s="77"/>
      <c r="E85" s="77"/>
      <c r="F85" s="77"/>
      <c r="G85" s="77"/>
      <c r="H85" s="209"/>
      <c r="I85" s="77"/>
      <c r="J85" s="77"/>
      <c r="K85" s="77"/>
      <c r="L85" s="77"/>
      <c r="M85" s="77"/>
      <c r="N85" s="77"/>
      <c r="O85" s="77"/>
      <c r="P85" s="209"/>
      <c r="Q85" s="77"/>
      <c r="R85" s="77"/>
      <c r="S85" s="77"/>
      <c r="T85" s="77"/>
      <c r="U85" s="77"/>
      <c r="V85" s="77"/>
      <c r="W85" s="77"/>
      <c r="X85" s="209"/>
      <c r="Z85" s="27"/>
      <c r="AA85" s="27"/>
      <c r="AB85" s="28"/>
      <c r="AC85" s="28"/>
      <c r="AD85" s="28"/>
      <c r="AE85" s="25"/>
      <c r="AF85" s="25"/>
      <c r="AG85" s="25"/>
      <c r="AH85" s="29"/>
      <c r="AI85" s="18"/>
      <c r="AJ85" s="29"/>
      <c r="AK85" s="30"/>
      <c r="AL85" s="30"/>
    </row>
    <row r="86" spans="1:43" ht="11.25" customHeight="1">
      <c r="A86" s="21">
        <f>IF(A85="出",$G$3,0)</f>
        <v>0</v>
      </c>
      <c r="B86" s="21">
        <f t="shared" ref="B86:G86" si="161">IF(B85="出",$G$3,0)</f>
        <v>0</v>
      </c>
      <c r="C86" s="21">
        <f t="shared" si="161"/>
        <v>0</v>
      </c>
      <c r="D86" s="21">
        <f t="shared" si="161"/>
        <v>0</v>
      </c>
      <c r="E86" s="21">
        <f t="shared" si="161"/>
        <v>0</v>
      </c>
      <c r="F86" s="21">
        <f t="shared" si="161"/>
        <v>0</v>
      </c>
      <c r="G86" s="21">
        <f t="shared" si="161"/>
        <v>0</v>
      </c>
      <c r="H86" s="212"/>
      <c r="I86" s="21">
        <f>IF(I85="出",$G$3,0)</f>
        <v>0</v>
      </c>
      <c r="J86" s="21">
        <f t="shared" ref="J86:O86" si="162">IF(J85="出",$G$3,0)</f>
        <v>0</v>
      </c>
      <c r="K86" s="21">
        <f t="shared" si="162"/>
        <v>0</v>
      </c>
      <c r="L86" s="21">
        <f t="shared" si="162"/>
        <v>0</v>
      </c>
      <c r="M86" s="21">
        <f t="shared" si="162"/>
        <v>0</v>
      </c>
      <c r="N86" s="21">
        <f t="shared" si="162"/>
        <v>0</v>
      </c>
      <c r="O86" s="21">
        <f t="shared" si="162"/>
        <v>0</v>
      </c>
      <c r="P86" s="212"/>
      <c r="Q86" s="21">
        <f>IF(Q85="出",$G$3,0)</f>
        <v>0</v>
      </c>
      <c r="R86" s="21">
        <f t="shared" ref="R86:W86" si="163">IF(R85="出",$G$3,0)</f>
        <v>0</v>
      </c>
      <c r="S86" s="21">
        <f t="shared" si="163"/>
        <v>0</v>
      </c>
      <c r="T86" s="21">
        <f t="shared" si="163"/>
        <v>0</v>
      </c>
      <c r="U86" s="21">
        <f t="shared" si="163"/>
        <v>0</v>
      </c>
      <c r="V86" s="21">
        <f t="shared" si="163"/>
        <v>0</v>
      </c>
      <c r="W86" s="21">
        <f t="shared" si="163"/>
        <v>0</v>
      </c>
      <c r="X86" s="212"/>
      <c r="Z86" s="27"/>
      <c r="AA86" s="27"/>
      <c r="AB86" s="28"/>
      <c r="AC86" s="28"/>
      <c r="AD86" s="28"/>
      <c r="AE86" s="25"/>
      <c r="AF86" s="25"/>
      <c r="AG86" s="25"/>
      <c r="AH86" s="29"/>
      <c r="AI86" s="18"/>
      <c r="AJ86" s="29"/>
      <c r="AK86" s="30"/>
      <c r="AL86" s="30"/>
      <c r="AM86" s="203"/>
      <c r="AN86" s="203"/>
      <c r="AO86" s="204"/>
      <c r="AP86" s="204"/>
      <c r="AQ86" s="204"/>
    </row>
    <row r="87" spans="1:43" s="46" customFormat="1" ht="17.25" customHeight="1">
      <c r="A87" s="49" t="str">
        <f>IF(DATE($B$1+1,A70,A81+14)&gt;EOMONTH(DATE($B$1+1,A70,1),0),"",DAY(G84+1))</f>
        <v/>
      </c>
      <c r="B87" s="45" t="str">
        <f>IF(DATE($B$1+1,A70,B81+14)&gt;EOMONTH(DATE($B$1+1,A70,1),0),"",DAY(A87+1))</f>
        <v/>
      </c>
      <c r="C87" s="44" t="str">
        <f>IF(DATE($B$1+1,A70,C81+14)&gt;EOMONTH(DATE($B$1+1,A70,1),0),"",DAY(B87+1))</f>
        <v/>
      </c>
      <c r="D87" s="53" t="str">
        <f>IF(DATE($B$1+1,A70,D81+14)&gt;EOMONTH(DATE($B$1+1,A70,1),0),"",DAY(C87+1))</f>
        <v/>
      </c>
      <c r="E87" s="45" t="str">
        <f>IF(DATE($B$1+1,A70,E81+14)&gt;EOMONTH(DATE($B$1+1,A70,1),0),"",DAY(D87+1))</f>
        <v/>
      </c>
      <c r="F87" s="53" t="str">
        <f>IF(DATE($B$1+1,A70,F81+14)&gt;EOMONTH(DATE($B$1+1,A70,1),0),"",DAY(E87+1))</f>
        <v/>
      </c>
      <c r="G87" s="44" t="str">
        <f>IF(DATE($B$1+1,A70,G81+14)&gt;EOMONTH(DATE($B$1+1,A70,1),0),"",DAY(F87+1))</f>
        <v/>
      </c>
      <c r="H87" s="220">
        <f t="shared" ref="H87" si="164">A89+B89+C89+D89+E89+F89+G89</f>
        <v>0</v>
      </c>
      <c r="I87" s="44" t="str">
        <f>IF(DATE($B$1+1,I70,I81+14)&gt;EOMONTH(DATE($B$1+1,I70,1),0),"",DAY(O84+1))</f>
        <v/>
      </c>
      <c r="J87" s="44" t="str">
        <f>IF(DATE($B$1+1,I70,J81+14)&gt;EOMONTH(DATE($B$1+1,I70,1),0),"",DAY(I87+1))</f>
        <v/>
      </c>
      <c r="K87" s="45" t="str">
        <f>IF(DATE($B$1+1,I70,K81+14)&gt;EOMONTH(DATE($B$1+1,I70,1),0),"",DAY(J87+1))</f>
        <v/>
      </c>
      <c r="L87" s="53" t="str">
        <f>IF(DATE($B$1+1,I70,L81+14)&gt;EOMONTH(DATE($B$1+1,I70,1),0),"",DAY(K87+1))</f>
        <v/>
      </c>
      <c r="M87" s="45" t="str">
        <f>IF(DATE($B$1+1,I70,M81+14)&gt;EOMONTH(DATE($B$1+1,I70,1),0),"",DAY(L87+1))</f>
        <v/>
      </c>
      <c r="N87" s="53" t="str">
        <f>IF(DATE($B$1+1,I70,N81+14)&gt;EOMONTH(DATE($B$1+1,I70,1),0),"",DAY(M87+1))</f>
        <v/>
      </c>
      <c r="O87" s="44" t="str">
        <f>IF(DATE($B$1+1,I70,O81+14)&gt;EOMONTH(DATE($B$1+1,I70,1),0),"",DAY(N87+1))</f>
        <v/>
      </c>
      <c r="P87" s="220">
        <f t="shared" ref="P87" si="165">I89+J89+K89+L89+M89+N89+O89</f>
        <v>0</v>
      </c>
      <c r="Q87" s="48">
        <f>IF(DATE($B$1+1,Q70,Q81+14)&gt;EOMONTH(DATE($B$1+1,Q70,1),0),"",DAY(W84+1))</f>
        <v>30</v>
      </c>
      <c r="R87" s="44">
        <f>IF(DATE($B$1+1,Q70,R81+14)&gt;EOMONTH(DATE($B$1+1,Q70,1),0),"",DAY(Q87+1))</f>
        <v>31</v>
      </c>
      <c r="S87" s="45" t="str">
        <f>IF(DATE($B$1+1,Q70,S81+14)&gt;EOMONTH(DATE($B$1+1,Q70,1),0),"",DAY(R87+1))</f>
        <v/>
      </c>
      <c r="T87" s="53" t="str">
        <f>IF(DATE($B$1+1,Q70,T81+14)&gt;EOMONTH(DATE($B$1+1,Q70,1),0),"",DAY(S87+1))</f>
        <v/>
      </c>
      <c r="U87" s="45" t="str">
        <f>IF(DATE($B$1+1,Q70,U81+14)&gt;EOMONTH(DATE($B$1+1,Q70,1),0),"",DAY(T87+1))</f>
        <v/>
      </c>
      <c r="V87" s="53" t="str">
        <f>IF(DATE($B$1+1,Q70,V81+14)&gt;EOMONTH(DATE($B$1+1,Q70,1),0),"",DAY(U87+1))</f>
        <v/>
      </c>
      <c r="W87" s="44" t="str">
        <f>IF(DATE($B$1+1,Q70,W81+14)&gt;EOMONTH(DATE($B$1+1,Q70,1),0),"",DAY(V87+1))</f>
        <v/>
      </c>
      <c r="X87" s="220">
        <f t="shared" ref="X87" si="166">Q89+R89+S89+T89+U89+V89+W89</f>
        <v>0</v>
      </c>
      <c r="Z87" s="55"/>
      <c r="AA87" s="55"/>
      <c r="AB87" s="56"/>
      <c r="AC87" s="56"/>
      <c r="AD87" s="56"/>
      <c r="AE87" s="57"/>
      <c r="AF87" s="57"/>
      <c r="AG87" s="57"/>
      <c r="AH87" s="63"/>
      <c r="AJ87" s="63"/>
      <c r="AK87" s="64"/>
      <c r="AL87" s="64"/>
      <c r="AM87" s="201"/>
      <c r="AN87" s="201"/>
      <c r="AO87" s="202"/>
      <c r="AP87" s="202"/>
      <c r="AQ87" s="202"/>
    </row>
    <row r="88" spans="1:43" ht="11.25" customHeight="1">
      <c r="A88" s="77"/>
      <c r="B88" s="77"/>
      <c r="C88" s="77"/>
      <c r="D88" s="77"/>
      <c r="E88" s="77"/>
      <c r="F88" s="77"/>
      <c r="G88" s="77"/>
      <c r="H88" s="209"/>
      <c r="I88" s="77"/>
      <c r="J88" s="77"/>
      <c r="K88" s="77"/>
      <c r="L88" s="77"/>
      <c r="M88" s="77"/>
      <c r="N88" s="77"/>
      <c r="O88" s="77"/>
      <c r="P88" s="209"/>
      <c r="Q88" s="77"/>
      <c r="R88" s="77"/>
      <c r="S88" s="77"/>
      <c r="T88" s="77"/>
      <c r="U88" s="77"/>
      <c r="V88" s="77"/>
      <c r="W88" s="77"/>
      <c r="X88" s="209"/>
      <c r="Z88" s="27"/>
      <c r="AA88" s="27"/>
      <c r="AB88" s="28"/>
      <c r="AC88" s="28"/>
      <c r="AD88" s="28"/>
      <c r="AE88" s="25"/>
      <c r="AF88" s="25"/>
      <c r="AG88" s="25"/>
      <c r="AH88" s="29"/>
      <c r="AI88" s="18"/>
      <c r="AJ88" s="29"/>
      <c r="AK88" s="30"/>
      <c r="AL88" s="30"/>
    </row>
    <row r="89" spans="1:43" ht="11.25" customHeight="1" thickBot="1">
      <c r="A89" s="21">
        <f>IF(A88="出",$G$3,0)</f>
        <v>0</v>
      </c>
      <c r="B89" s="21">
        <f t="shared" ref="B89:G89" si="167">IF(B88="出",$G$3,0)</f>
        <v>0</v>
      </c>
      <c r="C89" s="21">
        <f t="shared" si="167"/>
        <v>0</v>
      </c>
      <c r="D89" s="21">
        <f t="shared" si="167"/>
        <v>0</v>
      </c>
      <c r="E89" s="21">
        <f t="shared" si="167"/>
        <v>0</v>
      </c>
      <c r="F89" s="21">
        <f t="shared" si="167"/>
        <v>0</v>
      </c>
      <c r="G89" s="21">
        <f t="shared" si="167"/>
        <v>0</v>
      </c>
      <c r="H89" s="210"/>
      <c r="I89" s="21">
        <f>IF(I88="出",$G$3,0)</f>
        <v>0</v>
      </c>
      <c r="J89" s="21">
        <f t="shared" ref="J89:O89" si="168">IF(J88="出",$G$3,0)</f>
        <v>0</v>
      </c>
      <c r="K89" s="21">
        <f t="shared" si="168"/>
        <v>0</v>
      </c>
      <c r="L89" s="21">
        <f t="shared" si="168"/>
        <v>0</v>
      </c>
      <c r="M89" s="21">
        <f t="shared" si="168"/>
        <v>0</v>
      </c>
      <c r="N89" s="21">
        <f t="shared" si="168"/>
        <v>0</v>
      </c>
      <c r="O89" s="21">
        <f t="shared" si="168"/>
        <v>0</v>
      </c>
      <c r="P89" s="210"/>
      <c r="Q89" s="21">
        <f>IF(Q88="出",$G$3,0)</f>
        <v>0</v>
      </c>
      <c r="R89" s="21">
        <f t="shared" ref="R89:W89" si="169">IF(R88="出",$G$3,0)</f>
        <v>0</v>
      </c>
      <c r="S89" s="21">
        <f t="shared" si="169"/>
        <v>0</v>
      </c>
      <c r="T89" s="21">
        <f t="shared" si="169"/>
        <v>0</v>
      </c>
      <c r="U89" s="21">
        <f t="shared" si="169"/>
        <v>0</v>
      </c>
      <c r="V89" s="21">
        <f t="shared" si="169"/>
        <v>0</v>
      </c>
      <c r="W89" s="21">
        <f t="shared" si="169"/>
        <v>0</v>
      </c>
      <c r="X89" s="210"/>
      <c r="Z89" s="27"/>
      <c r="AA89" s="27"/>
      <c r="AB89" s="28"/>
      <c r="AC89" s="28"/>
      <c r="AD89" s="28"/>
      <c r="AE89" s="25"/>
      <c r="AF89" s="25"/>
      <c r="AG89" s="25"/>
      <c r="AH89" s="29"/>
      <c r="AI89" s="18"/>
      <c r="AJ89" s="29"/>
      <c r="AK89" s="30"/>
      <c r="AL89" s="30"/>
      <c r="AM89" s="152"/>
      <c r="AN89" s="152"/>
      <c r="AO89" s="153"/>
      <c r="AP89" s="153"/>
      <c r="AQ89" s="153"/>
    </row>
    <row r="90" spans="1:43" ht="13.5" customHeight="1">
      <c r="A90" s="147" t="s">
        <v>63</v>
      </c>
      <c r="B90" s="148"/>
      <c r="C90" s="148"/>
      <c r="D90" s="148"/>
      <c r="E90" s="148"/>
      <c r="F90" s="148"/>
      <c r="G90" s="155"/>
      <c r="H90" s="71">
        <f>H72+H75+H78+H81+H84+H87</f>
        <v>0</v>
      </c>
      <c r="I90" s="147" t="s">
        <v>63</v>
      </c>
      <c r="J90" s="148"/>
      <c r="K90" s="148"/>
      <c r="L90" s="148"/>
      <c r="M90" s="148"/>
      <c r="N90" s="148"/>
      <c r="O90" s="155"/>
      <c r="P90" s="71">
        <f>P72+P75+P78+P81+P84+P87</f>
        <v>0</v>
      </c>
      <c r="Q90" s="147" t="s">
        <v>63</v>
      </c>
      <c r="R90" s="148"/>
      <c r="S90" s="148"/>
      <c r="T90" s="148"/>
      <c r="U90" s="148"/>
      <c r="V90" s="148"/>
      <c r="W90" s="155"/>
      <c r="X90" s="82">
        <f>X72+X75+X78+X81+X84+X87</f>
        <v>0</v>
      </c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152"/>
      <c r="AN90" s="152"/>
      <c r="AO90" s="153"/>
      <c r="AP90" s="153"/>
      <c r="AQ90" s="153"/>
    </row>
    <row r="91" spans="1:43" ht="21" customHeight="1">
      <c r="A91" s="149"/>
      <c r="B91" s="150"/>
      <c r="C91" s="150"/>
      <c r="D91" s="150"/>
      <c r="E91" s="150"/>
      <c r="F91" s="150"/>
      <c r="G91" s="151"/>
      <c r="H91" s="75" t="str">
        <f>IF(H90-AC30&lt;=0,"OK","超過")</f>
        <v>OK</v>
      </c>
      <c r="I91" s="149"/>
      <c r="J91" s="150"/>
      <c r="K91" s="150"/>
      <c r="L91" s="150"/>
      <c r="M91" s="150"/>
      <c r="N91" s="150"/>
      <c r="O91" s="151"/>
      <c r="P91" s="75" t="str">
        <f>IF(P90-AC31&lt;=0,"OK","超過")</f>
        <v>OK</v>
      </c>
      <c r="Q91" s="149"/>
      <c r="R91" s="150"/>
      <c r="S91" s="150"/>
      <c r="T91" s="150"/>
      <c r="U91" s="150"/>
      <c r="V91" s="150"/>
      <c r="W91" s="151"/>
      <c r="X91" s="75" t="str">
        <f>IF(X90-AC32&lt;=0,"OK","超過")</f>
        <v>OK</v>
      </c>
      <c r="Z91" s="84"/>
      <c r="AA91" s="84"/>
      <c r="AB91" s="28"/>
      <c r="AC91" s="28"/>
      <c r="AD91" s="28"/>
      <c r="AE91" s="89"/>
      <c r="AF91" s="89"/>
      <c r="AG91" s="89"/>
      <c r="AH91" s="154"/>
      <c r="AI91" s="154"/>
      <c r="AJ91" s="154"/>
      <c r="AK91" s="154"/>
      <c r="AL91" s="87"/>
      <c r="AM91" s="152"/>
      <c r="AN91" s="152"/>
      <c r="AO91" s="153"/>
      <c r="AP91" s="153"/>
      <c r="AQ91" s="153"/>
    </row>
    <row r="92" spans="1:43">
      <c r="Z92" s="15"/>
      <c r="AA92" s="15"/>
      <c r="AB92" s="15"/>
      <c r="AC92" s="15"/>
      <c r="AD92" s="15"/>
      <c r="AE92" s="15"/>
      <c r="AF92" s="15"/>
      <c r="AG92" s="15"/>
      <c r="AH92" s="15"/>
    </row>
  </sheetData>
  <sheetProtection formatCells="0"/>
  <mergeCells count="233">
    <mergeCell ref="A90:G91"/>
    <mergeCell ref="I90:O91"/>
    <mergeCell ref="Q90:W91"/>
    <mergeCell ref="AM90:AN90"/>
    <mergeCell ref="AO90:AQ90"/>
    <mergeCell ref="AH91:AI91"/>
    <mergeCell ref="AJ91:AK91"/>
    <mergeCell ref="AM91:AN91"/>
    <mergeCell ref="AO91:AQ91"/>
    <mergeCell ref="H87:H89"/>
    <mergeCell ref="P87:P89"/>
    <mergeCell ref="X87:X89"/>
    <mergeCell ref="AM87:AN87"/>
    <mergeCell ref="AO87:AQ87"/>
    <mergeCell ref="AM89:AN89"/>
    <mergeCell ref="AO89:AQ89"/>
    <mergeCell ref="H81:H83"/>
    <mergeCell ref="P81:P83"/>
    <mergeCell ref="X81:X83"/>
    <mergeCell ref="AM83:AN83"/>
    <mergeCell ref="AO83:AQ83"/>
    <mergeCell ref="H84:H86"/>
    <mergeCell ref="P84:P86"/>
    <mergeCell ref="X84:X86"/>
    <mergeCell ref="AM86:AN86"/>
    <mergeCell ref="AO86:AQ86"/>
    <mergeCell ref="H75:H77"/>
    <mergeCell ref="P75:P77"/>
    <mergeCell ref="X75:X77"/>
    <mergeCell ref="H78:H80"/>
    <mergeCell ref="P78:P80"/>
    <mergeCell ref="X78:X80"/>
    <mergeCell ref="R70:S70"/>
    <mergeCell ref="T70:W70"/>
    <mergeCell ref="X70:X71"/>
    <mergeCell ref="H72:H74"/>
    <mergeCell ref="P72:P74"/>
    <mergeCell ref="X72:X74"/>
    <mergeCell ref="B70:C70"/>
    <mergeCell ref="D70:G70"/>
    <mergeCell ref="H70:H71"/>
    <mergeCell ref="J70:K70"/>
    <mergeCell ref="L70:O70"/>
    <mergeCell ref="P70:P71"/>
    <mergeCell ref="A68:G69"/>
    <mergeCell ref="I68:O69"/>
    <mergeCell ref="Q68:W69"/>
    <mergeCell ref="AM68:AN68"/>
    <mergeCell ref="AO68:AQ68"/>
    <mergeCell ref="AH69:AI69"/>
    <mergeCell ref="AJ69:AK69"/>
    <mergeCell ref="AM69:AN69"/>
    <mergeCell ref="AO69:AQ69"/>
    <mergeCell ref="H65:H67"/>
    <mergeCell ref="P65:P67"/>
    <mergeCell ref="X65:X67"/>
    <mergeCell ref="AM65:AN65"/>
    <mergeCell ref="AO65:AQ65"/>
    <mergeCell ref="AM67:AN67"/>
    <mergeCell ref="AO67:AQ67"/>
    <mergeCell ref="H59:H61"/>
    <mergeCell ref="P59:P61"/>
    <mergeCell ref="X59:X61"/>
    <mergeCell ref="AM61:AN61"/>
    <mergeCell ref="AO61:AQ61"/>
    <mergeCell ref="H62:H64"/>
    <mergeCell ref="P62:P64"/>
    <mergeCell ref="X62:X64"/>
    <mergeCell ref="AM64:AN64"/>
    <mergeCell ref="AO64:AQ64"/>
    <mergeCell ref="H53:H55"/>
    <mergeCell ref="P53:P55"/>
    <mergeCell ref="X53:X55"/>
    <mergeCell ref="H56:H58"/>
    <mergeCell ref="P56:P58"/>
    <mergeCell ref="X56:X58"/>
    <mergeCell ref="R48:S48"/>
    <mergeCell ref="T48:W48"/>
    <mergeCell ref="X48:X49"/>
    <mergeCell ref="H50:H52"/>
    <mergeCell ref="P50:P52"/>
    <mergeCell ref="X50:X52"/>
    <mergeCell ref="AH47:AI47"/>
    <mergeCell ref="AJ47:AK47"/>
    <mergeCell ref="AM47:AN47"/>
    <mergeCell ref="AO47:AQ47"/>
    <mergeCell ref="B48:C48"/>
    <mergeCell ref="D48:G48"/>
    <mergeCell ref="H48:H49"/>
    <mergeCell ref="J48:K48"/>
    <mergeCell ref="L48:O48"/>
    <mergeCell ref="P48:P49"/>
    <mergeCell ref="P43:P45"/>
    <mergeCell ref="X43:X45"/>
    <mergeCell ref="AE45:AG46"/>
    <mergeCell ref="A46:G47"/>
    <mergeCell ref="I46:O47"/>
    <mergeCell ref="Q46:W47"/>
    <mergeCell ref="Z39:AA41"/>
    <mergeCell ref="AB39:AC41"/>
    <mergeCell ref="AE39:AG41"/>
    <mergeCell ref="H40:H42"/>
    <mergeCell ref="P40:P42"/>
    <mergeCell ref="X40:X42"/>
    <mergeCell ref="Z42:AA44"/>
    <mergeCell ref="AB42:AC44"/>
    <mergeCell ref="AE42:AG44"/>
    <mergeCell ref="H43:H45"/>
    <mergeCell ref="AE33:AG35"/>
    <mergeCell ref="H34:H36"/>
    <mergeCell ref="P34:P36"/>
    <mergeCell ref="X34:X36"/>
    <mergeCell ref="Z36:AA38"/>
    <mergeCell ref="AB36:AC38"/>
    <mergeCell ref="AE36:AG38"/>
    <mergeCell ref="H37:H39"/>
    <mergeCell ref="P37:P39"/>
    <mergeCell ref="X37:X39"/>
    <mergeCell ref="AC30:AD30"/>
    <mergeCell ref="H31:H33"/>
    <mergeCell ref="P31:P33"/>
    <mergeCell ref="X31:X33"/>
    <mergeCell ref="AC31:AD31"/>
    <mergeCell ref="AC32:AD32"/>
    <mergeCell ref="Z33:AA35"/>
    <mergeCell ref="AB33:AC35"/>
    <mergeCell ref="R26:S26"/>
    <mergeCell ref="T26:W26"/>
    <mergeCell ref="X26:X27"/>
    <mergeCell ref="AC26:AD26"/>
    <mergeCell ref="AC27:AD27"/>
    <mergeCell ref="H28:H30"/>
    <mergeCell ref="P28:P30"/>
    <mergeCell ref="X28:X30"/>
    <mergeCell ref="AC28:AD28"/>
    <mergeCell ref="AC29:AD29"/>
    <mergeCell ref="B26:C26"/>
    <mergeCell ref="D26:G26"/>
    <mergeCell ref="H26:H27"/>
    <mergeCell ref="J26:K26"/>
    <mergeCell ref="L26:O26"/>
    <mergeCell ref="P26:P27"/>
    <mergeCell ref="AM24:AN24"/>
    <mergeCell ref="AO24:AQ24"/>
    <mergeCell ref="AC25:AD25"/>
    <mergeCell ref="AH25:AI25"/>
    <mergeCell ref="AJ25:AK25"/>
    <mergeCell ref="AM25:AN25"/>
    <mergeCell ref="AO25:AQ25"/>
    <mergeCell ref="A24:G25"/>
    <mergeCell ref="I24:O25"/>
    <mergeCell ref="Q24:W25"/>
    <mergeCell ref="AC24:AD24"/>
    <mergeCell ref="AH24:AI24"/>
    <mergeCell ref="AJ24:AK24"/>
    <mergeCell ref="AO21:AQ21"/>
    <mergeCell ref="AC22:AD22"/>
    <mergeCell ref="AC23:AD23"/>
    <mergeCell ref="AH23:AI23"/>
    <mergeCell ref="AJ23:AK23"/>
    <mergeCell ref="AM23:AN23"/>
    <mergeCell ref="AO23:AQ23"/>
    <mergeCell ref="AH20:AI20"/>
    <mergeCell ref="AJ20:AK20"/>
    <mergeCell ref="AM20:AN20"/>
    <mergeCell ref="AO20:AQ20"/>
    <mergeCell ref="H21:H23"/>
    <mergeCell ref="P21:P23"/>
    <mergeCell ref="X21:X23"/>
    <mergeCell ref="AC21:AD21"/>
    <mergeCell ref="AH21:AI21"/>
    <mergeCell ref="AJ21:AK21"/>
    <mergeCell ref="AH17:AI17"/>
    <mergeCell ref="AJ17:AK17"/>
    <mergeCell ref="AM17:AN17"/>
    <mergeCell ref="AM21:AN21"/>
    <mergeCell ref="AO17:AQ17"/>
    <mergeCell ref="H18:H20"/>
    <mergeCell ref="P18:P20"/>
    <mergeCell ref="X18:X20"/>
    <mergeCell ref="Z18:AA20"/>
    <mergeCell ref="AB18:AC20"/>
    <mergeCell ref="AE18:AG20"/>
    <mergeCell ref="H15:H17"/>
    <mergeCell ref="P15:P17"/>
    <mergeCell ref="X15:X17"/>
    <mergeCell ref="Z15:AA17"/>
    <mergeCell ref="AB15:AC15"/>
    <mergeCell ref="AE15:AG15"/>
    <mergeCell ref="AB16:AC17"/>
    <mergeCell ref="AD16:AD17"/>
    <mergeCell ref="AE16:AG17"/>
    <mergeCell ref="H12:H14"/>
    <mergeCell ref="P12:P14"/>
    <mergeCell ref="X12:X14"/>
    <mergeCell ref="Z12:AA14"/>
    <mergeCell ref="AB12:AC12"/>
    <mergeCell ref="AE12:AG12"/>
    <mergeCell ref="AB13:AC14"/>
    <mergeCell ref="AD13:AD14"/>
    <mergeCell ref="AE13:AG14"/>
    <mergeCell ref="H9:H11"/>
    <mergeCell ref="P9:P11"/>
    <mergeCell ref="X9:X11"/>
    <mergeCell ref="Z9:AA11"/>
    <mergeCell ref="AB9:AC9"/>
    <mergeCell ref="AE9:AG9"/>
    <mergeCell ref="AB10:AC11"/>
    <mergeCell ref="AD10:AD11"/>
    <mergeCell ref="AE10:AG11"/>
    <mergeCell ref="Z5:AA5"/>
    <mergeCell ref="AB5:AG5"/>
    <mergeCell ref="H6:H8"/>
    <mergeCell ref="P6:P8"/>
    <mergeCell ref="X6:X8"/>
    <mergeCell ref="Z6:AA8"/>
    <mergeCell ref="AB6:AC6"/>
    <mergeCell ref="AE6:AG6"/>
    <mergeCell ref="AB7:AC8"/>
    <mergeCell ref="AD7:AD8"/>
    <mergeCell ref="AE7:AG8"/>
    <mergeCell ref="J4:K4"/>
    <mergeCell ref="L4:O4"/>
    <mergeCell ref="P4:P5"/>
    <mergeCell ref="R4:S4"/>
    <mergeCell ref="T4:W4"/>
    <mergeCell ref="X4:X5"/>
    <mergeCell ref="E1:G1"/>
    <mergeCell ref="G3:H3"/>
    <mergeCell ref="B4:C4"/>
    <mergeCell ref="D4:G4"/>
    <mergeCell ref="H4:H5"/>
    <mergeCell ref="B1:D1"/>
  </mergeCells>
  <phoneticPr fontId="2"/>
  <conditionalFormatting sqref="J13:L13">
    <cfRule type="containsText" dxfId="388" priority="237" stopIfTrue="1" operator="containsText" text="○">
      <formula>NOT(ISERROR(SEARCH("○",J13)))</formula>
    </cfRule>
  </conditionalFormatting>
  <conditionalFormatting sqref="N19">
    <cfRule type="containsText" dxfId="387" priority="230" stopIfTrue="1" operator="containsText" text="○">
      <formula>NOT(ISERROR(SEARCH("○",N19)))</formula>
    </cfRule>
  </conditionalFormatting>
  <conditionalFormatting sqref="K22">
    <cfRule type="containsText" dxfId="386" priority="234" stopIfTrue="1" operator="containsText" text="○">
      <formula>NOT(ISERROR(SEARCH("○",K22)))</formula>
    </cfRule>
  </conditionalFormatting>
  <conditionalFormatting sqref="J22">
    <cfRule type="containsText" dxfId="385" priority="227" stopIfTrue="1" operator="containsText" text="○">
      <formula>NOT(ISERROR(SEARCH("○",J22)))</formula>
    </cfRule>
  </conditionalFormatting>
  <conditionalFormatting sqref="M13:O13">
    <cfRule type="containsText" dxfId="384" priority="226" stopIfTrue="1" operator="containsText" text="○">
      <formula>NOT(ISERROR(SEARCH("○",M13)))</formula>
    </cfRule>
  </conditionalFormatting>
  <conditionalFormatting sqref="I13">
    <cfRule type="containsText" dxfId="383" priority="240" stopIfTrue="1" operator="containsText" text="○">
      <formula>NOT(ISERROR(SEARCH("○",I13)))</formula>
    </cfRule>
  </conditionalFormatting>
  <conditionalFormatting sqref="O16">
    <cfRule type="containsText" dxfId="382" priority="235" stopIfTrue="1" operator="containsText" text="○">
      <formula>NOT(ISERROR(SEARCH("○",O16)))</formula>
    </cfRule>
  </conditionalFormatting>
  <conditionalFormatting sqref="I7:O7">
    <cfRule type="containsText" dxfId="381" priority="243" stopIfTrue="1" operator="containsText" text="○">
      <formula>NOT(ISERROR(SEARCH("○",I7)))</formula>
    </cfRule>
  </conditionalFormatting>
  <conditionalFormatting sqref="I10">
    <cfRule type="containsText" dxfId="380" priority="241" stopIfTrue="1" operator="containsText" text="○">
      <formula>NOT(ISERROR(SEARCH("○",I10)))</formula>
    </cfRule>
  </conditionalFormatting>
  <conditionalFormatting sqref="L22:O22">
    <cfRule type="containsText" dxfId="379" priority="242" stopIfTrue="1" operator="containsText" text="○">
      <formula>NOT(ISERROR(SEARCH("○",L22)))</formula>
    </cfRule>
  </conditionalFormatting>
  <conditionalFormatting sqref="I16">
    <cfRule type="containsText" dxfId="378" priority="239" stopIfTrue="1" operator="containsText" text="○">
      <formula>NOT(ISERROR(SEARCH("○",I16)))</formula>
    </cfRule>
  </conditionalFormatting>
  <conditionalFormatting sqref="J10:O10">
    <cfRule type="containsText" dxfId="377" priority="238" stopIfTrue="1" operator="containsText" text="○">
      <formula>NOT(ISERROR(SEARCH("○",J10)))</formula>
    </cfRule>
  </conditionalFormatting>
  <conditionalFormatting sqref="J16:N16">
    <cfRule type="containsText" dxfId="376" priority="236" stopIfTrue="1" operator="containsText" text="○">
      <formula>NOT(ISERROR(SEARCH("○",J16)))</formula>
    </cfRule>
  </conditionalFormatting>
  <conditionalFormatting sqref="I19">
    <cfRule type="containsText" dxfId="375" priority="233" stopIfTrue="1" operator="containsText" text="○">
      <formula>NOT(ISERROR(SEARCH("○",I19)))</formula>
    </cfRule>
  </conditionalFormatting>
  <conditionalFormatting sqref="J19:K19 M19">
    <cfRule type="containsText" dxfId="374" priority="232" stopIfTrue="1" operator="containsText" text="○">
      <formula>NOT(ISERROR(SEARCH("○",J19)))</formula>
    </cfRule>
  </conditionalFormatting>
  <conditionalFormatting sqref="I22">
    <cfRule type="containsText" dxfId="373" priority="231" stopIfTrue="1" operator="containsText" text="○">
      <formula>NOT(ISERROR(SEARCH("○",I22)))</formula>
    </cfRule>
  </conditionalFormatting>
  <conditionalFormatting sqref="L19">
    <cfRule type="containsText" dxfId="372" priority="229" stopIfTrue="1" operator="containsText" text="○">
      <formula>NOT(ISERROR(SEARCH("○",L19)))</formula>
    </cfRule>
  </conditionalFormatting>
  <conditionalFormatting sqref="O19">
    <cfRule type="containsText" dxfId="371" priority="228" stopIfTrue="1" operator="containsText" text="○">
      <formula>NOT(ISERROR(SEARCH("○",O19)))</formula>
    </cfRule>
  </conditionalFormatting>
  <conditionalFormatting sqref="Q7">
    <cfRule type="containsText" dxfId="370" priority="216" stopIfTrue="1" operator="containsText" text="○">
      <formula>NOT(ISERROR(SEARCH("○",Q7)))</formula>
    </cfRule>
  </conditionalFormatting>
  <conditionalFormatting sqref="Q19">
    <cfRule type="containsText" dxfId="369" priority="212" stopIfTrue="1" operator="containsText" text="○">
      <formula>NOT(ISERROR(SEARCH("○",Q19)))</formula>
    </cfRule>
  </conditionalFormatting>
  <conditionalFormatting sqref="R10:V10">
    <cfRule type="containsText" dxfId="368" priority="207" stopIfTrue="1" operator="containsText" text="○">
      <formula>NOT(ISERROR(SEARCH("○",R10)))</formula>
    </cfRule>
  </conditionalFormatting>
  <conditionalFormatting sqref="Q16">
    <cfRule type="containsText" dxfId="367" priority="213" stopIfTrue="1" operator="containsText" text="○">
      <formula>NOT(ISERROR(SEARCH("○",Q16)))</formula>
    </cfRule>
  </conditionalFormatting>
  <conditionalFormatting sqref="W13">
    <cfRule type="containsText" dxfId="366" priority="209" stopIfTrue="1" operator="containsText" text="○">
      <formula>NOT(ISERROR(SEARCH("○",W13)))</formula>
    </cfRule>
  </conditionalFormatting>
  <conditionalFormatting sqref="R22:S22">
    <cfRule type="containsText" dxfId="365" priority="223" stopIfTrue="1" operator="containsText" text="○">
      <formula>NOT(ISERROR(SEARCH("○",R22)))</formula>
    </cfRule>
  </conditionalFormatting>
  <conditionalFormatting sqref="R13:V13">
    <cfRule type="containsText" dxfId="364" priority="206" stopIfTrue="1" operator="containsText" text="○">
      <formula>NOT(ISERROR(SEARCH("○",R13)))</formula>
    </cfRule>
  </conditionalFormatting>
  <conditionalFormatting sqref="W7">
    <cfRule type="containsText" dxfId="363" priority="211" stopIfTrue="1" operator="containsText" text="○">
      <formula>NOT(ISERROR(SEARCH("○",W7)))</formula>
    </cfRule>
  </conditionalFormatting>
  <conditionalFormatting sqref="T19:W19">
    <cfRule type="containsText" dxfId="362" priority="217" stopIfTrue="1" operator="containsText" text="○">
      <formula>NOT(ISERROR(SEARCH("○",T19)))</formula>
    </cfRule>
  </conditionalFormatting>
  <conditionalFormatting sqref="W19">
    <cfRule type="containsText" dxfId="361" priority="218" stopIfTrue="1" operator="containsText" text="○">
      <formula>NOT(ISERROR(SEARCH("○",W19)))</formula>
    </cfRule>
  </conditionalFormatting>
  <conditionalFormatting sqref="W10">
    <cfRule type="containsText" dxfId="360" priority="210" stopIfTrue="1" operator="containsText" text="○">
      <formula>NOT(ISERROR(SEARCH("○",W10)))</formula>
    </cfRule>
  </conditionalFormatting>
  <conditionalFormatting sqref="R16:V16">
    <cfRule type="containsText" dxfId="359" priority="205" stopIfTrue="1" operator="containsText" text="○">
      <formula>NOT(ISERROR(SEARCH("○",R16)))</formula>
    </cfRule>
  </conditionalFormatting>
  <conditionalFormatting sqref="R19">
    <cfRule type="containsText" dxfId="358" priority="203" stopIfTrue="1" operator="containsText" text="○">
      <formula>NOT(ISERROR(SEARCH("○",R19)))</formula>
    </cfRule>
  </conditionalFormatting>
  <conditionalFormatting sqref="U19">
    <cfRule type="containsText" dxfId="357" priority="222" stopIfTrue="1" operator="containsText" text="○">
      <formula>NOT(ISERROR(SEARCH("○",U19)))</formula>
    </cfRule>
  </conditionalFormatting>
  <conditionalFormatting sqref="Q7">
    <cfRule type="containsText" dxfId="356" priority="225" stopIfTrue="1" operator="containsText" text="○">
      <formula>NOT(ISERROR(SEARCH("○",Q7)))</formula>
    </cfRule>
  </conditionalFormatting>
  <conditionalFormatting sqref="T22:W22">
    <cfRule type="containsText" dxfId="355" priority="224" stopIfTrue="1" operator="containsText" text="○">
      <formula>NOT(ISERROR(SEARCH("○",T22)))</formula>
    </cfRule>
  </conditionalFormatting>
  <conditionalFormatting sqref="Q22">
    <cfRule type="containsText" dxfId="354" priority="221" stopIfTrue="1" operator="containsText" text="○">
      <formula>NOT(ISERROR(SEARCH("○",Q22)))</formula>
    </cfRule>
  </conditionalFormatting>
  <conditionalFormatting sqref="V19">
    <cfRule type="containsText" dxfId="353" priority="220" stopIfTrue="1" operator="containsText" text="○">
      <formula>NOT(ISERROR(SEARCH("○",V19)))</formula>
    </cfRule>
  </conditionalFormatting>
  <conditionalFormatting sqref="T19">
    <cfRule type="containsText" dxfId="352" priority="219" stopIfTrue="1" operator="containsText" text="○">
      <formula>NOT(ISERROR(SEARCH("○",T19)))</formula>
    </cfRule>
  </conditionalFormatting>
  <conditionalFormatting sqref="Q10">
    <cfRule type="containsText" dxfId="351" priority="215" stopIfTrue="1" operator="containsText" text="○">
      <formula>NOT(ISERROR(SEARCH("○",Q10)))</formula>
    </cfRule>
  </conditionalFormatting>
  <conditionalFormatting sqref="Q13">
    <cfRule type="containsText" dxfId="350" priority="214" stopIfTrue="1" operator="containsText" text="○">
      <formula>NOT(ISERROR(SEARCH("○",Q13)))</formula>
    </cfRule>
  </conditionalFormatting>
  <conditionalFormatting sqref="S19">
    <cfRule type="containsText" dxfId="349" priority="202" stopIfTrue="1" operator="containsText" text="○">
      <formula>NOT(ISERROR(SEARCH("○",S19)))</formula>
    </cfRule>
  </conditionalFormatting>
  <conditionalFormatting sqref="R7:V7">
    <cfRule type="containsText" dxfId="348" priority="208" stopIfTrue="1" operator="containsText" text="○">
      <formula>NOT(ISERROR(SEARCH("○",R7)))</formula>
    </cfRule>
  </conditionalFormatting>
  <conditionalFormatting sqref="W16">
    <cfRule type="containsText" dxfId="347" priority="204" stopIfTrue="1" operator="containsText" text="○">
      <formula>NOT(ISERROR(SEARCH("○",W16)))</formula>
    </cfRule>
  </conditionalFormatting>
  <conditionalFormatting sqref="D41">
    <cfRule type="containsText" dxfId="346" priority="189" stopIfTrue="1" operator="containsText" text="○">
      <formula>NOT(ISERROR(SEARCH("○",D41)))</formula>
    </cfRule>
  </conditionalFormatting>
  <conditionalFormatting sqref="A29:F29">
    <cfRule type="containsText" dxfId="345" priority="201" stopIfTrue="1" operator="containsText" text="○">
      <formula>NOT(ISERROR(SEARCH("○",A29)))</formula>
    </cfRule>
  </conditionalFormatting>
  <conditionalFormatting sqref="A32">
    <cfRule type="containsText" dxfId="344" priority="199" stopIfTrue="1" operator="containsText" text="○">
      <formula>NOT(ISERROR(SEARCH("○",A32)))</formula>
    </cfRule>
  </conditionalFormatting>
  <conditionalFormatting sqref="D44:G44">
    <cfRule type="containsText" dxfId="343" priority="200" stopIfTrue="1" operator="containsText" text="○">
      <formula>NOT(ISERROR(SEARCH("○",D44)))</formula>
    </cfRule>
  </conditionalFormatting>
  <conditionalFormatting sqref="A35">
    <cfRule type="containsText" dxfId="342" priority="198" stopIfTrue="1" operator="containsText" text="○">
      <formula>NOT(ISERROR(SEARCH("○",A35)))</formula>
    </cfRule>
  </conditionalFormatting>
  <conditionalFormatting sqref="A38">
    <cfRule type="containsText" dxfId="341" priority="197" stopIfTrue="1" operator="containsText" text="○">
      <formula>NOT(ISERROR(SEARCH("○",A38)))</formula>
    </cfRule>
  </conditionalFormatting>
  <conditionalFormatting sqref="A44">
    <cfRule type="containsText" dxfId="340" priority="196" stopIfTrue="1" operator="containsText" text="○">
      <formula>NOT(ISERROR(SEARCH("○",A44)))</formula>
    </cfRule>
  </conditionalFormatting>
  <conditionalFormatting sqref="B32:G32">
    <cfRule type="containsText" dxfId="339" priority="195" stopIfTrue="1" operator="containsText" text="○">
      <formula>NOT(ISERROR(SEARCH("○",B32)))</formula>
    </cfRule>
  </conditionalFormatting>
  <conditionalFormatting sqref="C35:F35">
    <cfRule type="containsText" dxfId="338" priority="194" stopIfTrue="1" operator="containsText" text="○">
      <formula>NOT(ISERROR(SEARCH("○",C35)))</formula>
    </cfRule>
  </conditionalFormatting>
  <conditionalFormatting sqref="C38:F38">
    <cfRule type="containsText" dxfId="337" priority="193" stopIfTrue="1" operator="containsText" text="○">
      <formula>NOT(ISERROR(SEARCH("○",C38)))</formula>
    </cfRule>
  </conditionalFormatting>
  <conditionalFormatting sqref="B44:C44">
    <cfRule type="containsText" dxfId="336" priority="192" stopIfTrue="1" operator="containsText" text="○">
      <formula>NOT(ISERROR(SEARCH("○",B44)))</formula>
    </cfRule>
  </conditionalFormatting>
  <conditionalFormatting sqref="A41">
    <cfRule type="containsText" dxfId="335" priority="191" stopIfTrue="1" operator="containsText" text="○">
      <formula>NOT(ISERROR(SEARCH("○",A41)))</formula>
    </cfRule>
  </conditionalFormatting>
  <conditionalFormatting sqref="B41:C41 E41:F41">
    <cfRule type="containsText" dxfId="334" priority="190" stopIfTrue="1" operator="containsText" text="○">
      <formula>NOT(ISERROR(SEARCH("○",B41)))</formula>
    </cfRule>
  </conditionalFormatting>
  <conditionalFormatting sqref="G35">
    <cfRule type="containsText" dxfId="333" priority="188" stopIfTrue="1" operator="containsText" text="○">
      <formula>NOT(ISERROR(SEARCH("○",G35)))</formula>
    </cfRule>
  </conditionalFormatting>
  <conditionalFormatting sqref="G38">
    <cfRule type="containsText" dxfId="332" priority="187" stopIfTrue="1" operator="containsText" text="○">
      <formula>NOT(ISERROR(SEARCH("○",G38)))</formula>
    </cfRule>
  </conditionalFormatting>
  <conditionalFormatting sqref="G41">
    <cfRule type="containsText" dxfId="331" priority="186" stopIfTrue="1" operator="containsText" text="○">
      <formula>NOT(ISERROR(SEARCH("○",G41)))</formula>
    </cfRule>
  </conditionalFormatting>
  <conditionalFormatting sqref="B38">
    <cfRule type="containsText" dxfId="330" priority="185" stopIfTrue="1" operator="containsText" text="○">
      <formula>NOT(ISERROR(SEARCH("○",B38)))</formula>
    </cfRule>
  </conditionalFormatting>
  <conditionalFormatting sqref="B35">
    <cfRule type="containsText" dxfId="329" priority="184" stopIfTrue="1" operator="containsText" text="○">
      <formula>NOT(ISERROR(SEARCH("○",B35)))</formula>
    </cfRule>
  </conditionalFormatting>
  <conditionalFormatting sqref="G29">
    <cfRule type="containsText" dxfId="328" priority="183" stopIfTrue="1" operator="containsText" text="○">
      <formula>NOT(ISERROR(SEARCH("○",G29)))</formula>
    </cfRule>
  </conditionalFormatting>
  <conditionalFormatting sqref="J35:N35">
    <cfRule type="containsText" dxfId="327" priority="176" stopIfTrue="1" operator="containsText" text="○">
      <formula>NOT(ISERROR(SEARCH("○",J35)))</formula>
    </cfRule>
  </conditionalFormatting>
  <conditionalFormatting sqref="N41">
    <cfRule type="containsText" dxfId="326" priority="169" stopIfTrue="1" operator="containsText" text="○">
      <formula>NOT(ISERROR(SEARCH("○",N41)))</formula>
    </cfRule>
  </conditionalFormatting>
  <conditionalFormatting sqref="K44">
    <cfRule type="containsText" dxfId="325" priority="173" stopIfTrue="1" operator="containsText" text="○">
      <formula>NOT(ISERROR(SEARCH("○",K44)))</formula>
    </cfRule>
  </conditionalFormatting>
  <conditionalFormatting sqref="J44">
    <cfRule type="containsText" dxfId="324" priority="166" stopIfTrue="1" operator="containsText" text="○">
      <formula>NOT(ISERROR(SEARCH("○",J44)))</formula>
    </cfRule>
  </conditionalFormatting>
  <conditionalFormatting sqref="O35">
    <cfRule type="containsText" dxfId="323" priority="165" stopIfTrue="1" operator="containsText" text="○">
      <formula>NOT(ISERROR(SEARCH("○",O35)))</formula>
    </cfRule>
  </conditionalFormatting>
  <conditionalFormatting sqref="I41">
    <cfRule type="containsText" dxfId="322" priority="172" stopIfTrue="1" operator="containsText" text="○">
      <formula>NOT(ISERROR(SEARCH("○",I41)))</formula>
    </cfRule>
  </conditionalFormatting>
  <conditionalFormatting sqref="I35">
    <cfRule type="containsText" dxfId="321" priority="179" stopIfTrue="1" operator="containsText" text="○">
      <formula>NOT(ISERROR(SEARCH("○",I35)))</formula>
    </cfRule>
  </conditionalFormatting>
  <conditionalFormatting sqref="O38">
    <cfRule type="containsText" dxfId="320" priority="174" stopIfTrue="1" operator="containsText" text="○">
      <formula>NOT(ISERROR(SEARCH("○",O38)))</formula>
    </cfRule>
  </conditionalFormatting>
  <conditionalFormatting sqref="O29">
    <cfRule type="containsText" dxfId="319" priority="182" stopIfTrue="1" operator="containsText" text="○">
      <formula>NOT(ISERROR(SEARCH("○",O29)))</formula>
    </cfRule>
  </conditionalFormatting>
  <conditionalFormatting sqref="I32">
    <cfRule type="containsText" dxfId="318" priority="180" stopIfTrue="1" operator="containsText" text="○">
      <formula>NOT(ISERROR(SEARCH("○",I32)))</formula>
    </cfRule>
  </conditionalFormatting>
  <conditionalFormatting sqref="L44:O44">
    <cfRule type="containsText" dxfId="317" priority="181" stopIfTrue="1" operator="containsText" text="○">
      <formula>NOT(ISERROR(SEARCH("○",L44)))</formula>
    </cfRule>
  </conditionalFormatting>
  <conditionalFormatting sqref="I38">
    <cfRule type="containsText" dxfId="316" priority="178" stopIfTrue="1" operator="containsText" text="○">
      <formula>NOT(ISERROR(SEARCH("○",I38)))</formula>
    </cfRule>
  </conditionalFormatting>
  <conditionalFormatting sqref="J32:O32">
    <cfRule type="containsText" dxfId="315" priority="177" stopIfTrue="1" operator="containsText" text="○">
      <formula>NOT(ISERROR(SEARCH("○",J32)))</formula>
    </cfRule>
  </conditionalFormatting>
  <conditionalFormatting sqref="K38:N38">
    <cfRule type="containsText" dxfId="314" priority="175" stopIfTrue="1" operator="containsText" text="○">
      <formula>NOT(ISERROR(SEARCH("○",K38)))</formula>
    </cfRule>
  </conditionalFormatting>
  <conditionalFormatting sqref="J41:K41 M41">
    <cfRule type="containsText" dxfId="313" priority="171" stopIfTrue="1" operator="containsText" text="○">
      <formula>NOT(ISERROR(SEARCH("○",J41)))</formula>
    </cfRule>
  </conditionalFormatting>
  <conditionalFormatting sqref="I44">
    <cfRule type="containsText" dxfId="312" priority="170" stopIfTrue="1" operator="containsText" text="○">
      <formula>NOT(ISERROR(SEARCH("○",I44)))</formula>
    </cfRule>
  </conditionalFormatting>
  <conditionalFormatting sqref="L41">
    <cfRule type="containsText" dxfId="311" priority="168" stopIfTrue="1" operator="containsText" text="○">
      <formula>NOT(ISERROR(SEARCH("○",L41)))</formula>
    </cfRule>
  </conditionalFormatting>
  <conditionalFormatting sqref="O41">
    <cfRule type="containsText" dxfId="310" priority="167" stopIfTrue="1" operator="containsText" text="○">
      <formula>NOT(ISERROR(SEARCH("○",O41)))</formula>
    </cfRule>
  </conditionalFormatting>
  <conditionalFormatting sqref="J29">
    <cfRule type="containsText" dxfId="309" priority="161" stopIfTrue="1" operator="containsText" text="○">
      <formula>NOT(ISERROR(SEARCH("○",J29)))</formula>
    </cfRule>
  </conditionalFormatting>
  <conditionalFormatting sqref="L29:N29">
    <cfRule type="containsText" dxfId="308" priority="160" stopIfTrue="1" operator="containsText" text="○">
      <formula>NOT(ISERROR(SEARCH("○",L29)))</formula>
    </cfRule>
  </conditionalFormatting>
  <conditionalFormatting sqref="K29">
    <cfRule type="containsText" dxfId="307" priority="164" stopIfTrue="1" operator="containsText" text="○">
      <formula>NOT(ISERROR(SEARCH("○",K29)))</formula>
    </cfRule>
  </conditionalFormatting>
  <conditionalFormatting sqref="J38">
    <cfRule type="containsText" dxfId="306" priority="163" stopIfTrue="1" operator="containsText" text="○">
      <formula>NOT(ISERROR(SEARCH("○",J38)))</formula>
    </cfRule>
  </conditionalFormatting>
  <conditionalFormatting sqref="I29">
    <cfRule type="containsText" dxfId="305" priority="162" stopIfTrue="1" operator="containsText" text="○">
      <formula>NOT(ISERROR(SEARCH("○",I29)))</formula>
    </cfRule>
  </conditionalFormatting>
  <conditionalFormatting sqref="Q29">
    <cfRule type="containsText" dxfId="304" priority="152" stopIfTrue="1" operator="containsText" text="○">
      <formula>NOT(ISERROR(SEARCH("○",Q29)))</formula>
    </cfRule>
  </conditionalFormatting>
  <conditionalFormatting sqref="Q41">
    <cfRule type="containsText" dxfId="303" priority="148" stopIfTrue="1" operator="containsText" text="○">
      <formula>NOT(ISERROR(SEARCH("○",Q41)))</formula>
    </cfRule>
  </conditionalFormatting>
  <conditionalFormatting sqref="R32:V32">
    <cfRule type="containsText" dxfId="302" priority="146" stopIfTrue="1" operator="containsText" text="○">
      <formula>NOT(ISERROR(SEARCH("○",R32)))</formula>
    </cfRule>
  </conditionalFormatting>
  <conditionalFormatting sqref="Q38">
    <cfRule type="containsText" dxfId="301" priority="149" stopIfTrue="1" operator="containsText" text="○">
      <formula>NOT(ISERROR(SEARCH("○",Q38)))</formula>
    </cfRule>
  </conditionalFormatting>
  <conditionalFormatting sqref="R35:V35">
    <cfRule type="containsText" dxfId="300" priority="145" stopIfTrue="1" operator="containsText" text="○">
      <formula>NOT(ISERROR(SEARCH("○",R35)))</formula>
    </cfRule>
  </conditionalFormatting>
  <conditionalFormatting sqref="R44:S44">
    <cfRule type="containsText" dxfId="299" priority="157" stopIfTrue="1" operator="containsText" text="○">
      <formula>NOT(ISERROR(SEARCH("○",R44)))</formula>
    </cfRule>
  </conditionalFormatting>
  <conditionalFormatting sqref="V41:W41">
    <cfRule type="containsText" dxfId="298" priority="153" stopIfTrue="1" operator="containsText" text="○">
      <formula>NOT(ISERROR(SEARCH("○",V41)))</formula>
    </cfRule>
  </conditionalFormatting>
  <conditionalFormatting sqref="W41">
    <cfRule type="containsText" dxfId="297" priority="154" stopIfTrue="1" operator="containsText" text="○">
      <formula>NOT(ISERROR(SEARCH("○",W41)))</formula>
    </cfRule>
  </conditionalFormatting>
  <conditionalFormatting sqref="R38:S38 U38:V38">
    <cfRule type="containsText" dxfId="296" priority="144" stopIfTrue="1" operator="containsText" text="○">
      <formula>NOT(ISERROR(SEARCH("○",R38)))</formula>
    </cfRule>
  </conditionalFormatting>
  <conditionalFormatting sqref="R41">
    <cfRule type="containsText" dxfId="295" priority="142" stopIfTrue="1" operator="containsText" text="○">
      <formula>NOT(ISERROR(SEARCH("○",R41)))</formula>
    </cfRule>
  </conditionalFormatting>
  <conditionalFormatting sqref="V41">
    <cfRule type="containsText" dxfId="294" priority="155" stopIfTrue="1" operator="containsText" text="○">
      <formula>NOT(ISERROR(SEARCH("○",V41)))</formula>
    </cfRule>
  </conditionalFormatting>
  <conditionalFormatting sqref="Q29">
    <cfRule type="containsText" dxfId="293" priority="159" stopIfTrue="1" operator="containsText" text="○">
      <formula>NOT(ISERROR(SEARCH("○",Q29)))</formula>
    </cfRule>
  </conditionalFormatting>
  <conditionalFormatting sqref="T44:W44">
    <cfRule type="containsText" dxfId="292" priority="158" stopIfTrue="1" operator="containsText" text="○">
      <formula>NOT(ISERROR(SEARCH("○",T44)))</formula>
    </cfRule>
  </conditionalFormatting>
  <conditionalFormatting sqref="Q44">
    <cfRule type="containsText" dxfId="291" priority="156" stopIfTrue="1" operator="containsText" text="○">
      <formula>NOT(ISERROR(SEARCH("○",Q44)))</formula>
    </cfRule>
  </conditionalFormatting>
  <conditionalFormatting sqref="Q32">
    <cfRule type="containsText" dxfId="290" priority="151" stopIfTrue="1" operator="containsText" text="○">
      <formula>NOT(ISERROR(SEARCH("○",Q32)))</formula>
    </cfRule>
  </conditionalFormatting>
  <conditionalFormatting sqref="Q35">
    <cfRule type="containsText" dxfId="289" priority="150" stopIfTrue="1" operator="containsText" text="○">
      <formula>NOT(ISERROR(SEARCH("○",Q35)))</formula>
    </cfRule>
  </conditionalFormatting>
  <conditionalFormatting sqref="R29:V29">
    <cfRule type="containsText" dxfId="288" priority="147" stopIfTrue="1" operator="containsText" text="○">
      <formula>NOT(ISERROR(SEARCH("○",R29)))</formula>
    </cfRule>
  </conditionalFormatting>
  <conditionalFormatting sqref="W38">
    <cfRule type="containsText" dxfId="287" priority="143" stopIfTrue="1" operator="containsText" text="○">
      <formula>NOT(ISERROR(SEARCH("○",W38)))</formula>
    </cfRule>
  </conditionalFormatting>
  <conditionalFormatting sqref="W29">
    <cfRule type="containsText" dxfId="286" priority="141" stopIfTrue="1" operator="containsText" text="○">
      <formula>NOT(ISERROR(SEARCH("○",W29)))</formula>
    </cfRule>
  </conditionalFormatting>
  <conditionalFormatting sqref="W32">
    <cfRule type="containsText" dxfId="285" priority="140" stopIfTrue="1" operator="containsText" text="○">
      <formula>NOT(ISERROR(SEARCH("○",W32)))</formula>
    </cfRule>
  </conditionalFormatting>
  <conditionalFormatting sqref="W35">
    <cfRule type="containsText" dxfId="284" priority="139" stopIfTrue="1" operator="containsText" text="○">
      <formula>NOT(ISERROR(SEARCH("○",W35)))</formula>
    </cfRule>
  </conditionalFormatting>
  <conditionalFormatting sqref="T38">
    <cfRule type="containsText" dxfId="283" priority="138" stopIfTrue="1" operator="containsText" text="○">
      <formula>NOT(ISERROR(SEARCH("○",T38)))</formula>
    </cfRule>
  </conditionalFormatting>
  <conditionalFormatting sqref="S41:U41">
    <cfRule type="containsText" dxfId="282" priority="137" stopIfTrue="1" operator="containsText" text="○">
      <formula>NOT(ISERROR(SEARCH("○",S41)))</formula>
    </cfRule>
  </conditionalFormatting>
  <conditionalFormatting sqref="D63">
    <cfRule type="containsText" dxfId="281" priority="125" stopIfTrue="1" operator="containsText" text="○">
      <formula>NOT(ISERROR(SEARCH("○",D63)))</formula>
    </cfRule>
  </conditionalFormatting>
  <conditionalFormatting sqref="A51:E51">
    <cfRule type="containsText" dxfId="280" priority="136" stopIfTrue="1" operator="containsText" text="○">
      <formula>NOT(ISERROR(SEARCH("○",A51)))</formula>
    </cfRule>
  </conditionalFormatting>
  <conditionalFormatting sqref="A54">
    <cfRule type="containsText" dxfId="279" priority="134" stopIfTrue="1" operator="containsText" text="○">
      <formula>NOT(ISERROR(SEARCH("○",A54)))</formula>
    </cfRule>
  </conditionalFormatting>
  <conditionalFormatting sqref="D66:G66">
    <cfRule type="containsText" dxfId="278" priority="135" stopIfTrue="1" operator="containsText" text="○">
      <formula>NOT(ISERROR(SEARCH("○",D66)))</formula>
    </cfRule>
  </conditionalFormatting>
  <conditionalFormatting sqref="A57">
    <cfRule type="containsText" dxfId="277" priority="133" stopIfTrue="1" operator="containsText" text="○">
      <formula>NOT(ISERROR(SEARCH("○",A57)))</formula>
    </cfRule>
  </conditionalFormatting>
  <conditionalFormatting sqref="A60">
    <cfRule type="containsText" dxfId="276" priority="132" stopIfTrue="1" operator="containsText" text="○">
      <formula>NOT(ISERROR(SEARCH("○",A60)))</formula>
    </cfRule>
  </conditionalFormatting>
  <conditionalFormatting sqref="C57:F57">
    <cfRule type="containsText" dxfId="275" priority="130" stopIfTrue="1" operator="containsText" text="○">
      <formula>NOT(ISERROR(SEARCH("○",C57)))</formula>
    </cfRule>
  </conditionalFormatting>
  <conditionalFormatting sqref="B54:G54">
    <cfRule type="containsText" dxfId="274" priority="131" stopIfTrue="1" operator="containsText" text="○">
      <formula>NOT(ISERROR(SEARCH("○",B54)))</formula>
    </cfRule>
  </conditionalFormatting>
  <conditionalFormatting sqref="C60:F60">
    <cfRule type="containsText" dxfId="273" priority="129" stopIfTrue="1" operator="containsText" text="○">
      <formula>NOT(ISERROR(SEARCH("○",C60)))</formula>
    </cfRule>
  </conditionalFormatting>
  <conditionalFormatting sqref="B66:C66">
    <cfRule type="containsText" dxfId="272" priority="128" stopIfTrue="1" operator="containsText" text="○">
      <formula>NOT(ISERROR(SEARCH("○",B66)))</formula>
    </cfRule>
  </conditionalFormatting>
  <conditionalFormatting sqref="A63">
    <cfRule type="containsText" dxfId="271" priority="127" stopIfTrue="1" operator="containsText" text="○">
      <formula>NOT(ISERROR(SEARCH("○",A63)))</formula>
    </cfRule>
  </conditionalFormatting>
  <conditionalFormatting sqref="B63:C63 E63:F63">
    <cfRule type="containsText" dxfId="270" priority="126" stopIfTrue="1" operator="containsText" text="○">
      <formula>NOT(ISERROR(SEARCH("○",B63)))</formula>
    </cfRule>
  </conditionalFormatting>
  <conditionalFormatting sqref="G57">
    <cfRule type="containsText" dxfId="269" priority="124" stopIfTrue="1" operator="containsText" text="○">
      <formula>NOT(ISERROR(SEARCH("○",G57)))</formula>
    </cfRule>
  </conditionalFormatting>
  <conditionalFormatting sqref="G63">
    <cfRule type="containsText" dxfId="268" priority="123" stopIfTrue="1" operator="containsText" text="○">
      <formula>NOT(ISERROR(SEARCH("○",G63)))</formula>
    </cfRule>
  </conditionalFormatting>
  <conditionalFormatting sqref="B60">
    <cfRule type="containsText" dxfId="267" priority="122" stopIfTrue="1" operator="containsText" text="○">
      <formula>NOT(ISERROR(SEARCH("○",B60)))</formula>
    </cfRule>
  </conditionalFormatting>
  <conditionalFormatting sqref="B57">
    <cfRule type="containsText" dxfId="266" priority="121" stopIfTrue="1" operator="containsText" text="○">
      <formula>NOT(ISERROR(SEARCH("○",B57)))</formula>
    </cfRule>
  </conditionalFormatting>
  <conditionalFormatting sqref="G51">
    <cfRule type="containsText" dxfId="265" priority="120" stopIfTrue="1" operator="containsText" text="○">
      <formula>NOT(ISERROR(SEARCH("○",G51)))</formula>
    </cfRule>
  </conditionalFormatting>
  <conditionalFormatting sqref="F51">
    <cfRule type="containsText" dxfId="264" priority="119" stopIfTrue="1" operator="containsText" text="○">
      <formula>NOT(ISERROR(SEARCH("○",F51)))</formula>
    </cfRule>
  </conditionalFormatting>
  <conditionalFormatting sqref="A66">
    <cfRule type="containsText" dxfId="263" priority="118" stopIfTrue="1" operator="containsText" text="○">
      <formula>NOT(ISERROR(SEARCH("○",A66)))</formula>
    </cfRule>
  </conditionalFormatting>
  <conditionalFormatting sqref="G60">
    <cfRule type="containsText" dxfId="262" priority="117" stopIfTrue="1" operator="containsText" text="○">
      <formula>NOT(ISERROR(SEARCH("○",G60)))</formula>
    </cfRule>
  </conditionalFormatting>
  <conditionalFormatting sqref="J57:N57">
    <cfRule type="containsText" dxfId="261" priority="111" stopIfTrue="1" operator="containsText" text="○">
      <formula>NOT(ISERROR(SEARCH("○",J57)))</formula>
    </cfRule>
  </conditionalFormatting>
  <conditionalFormatting sqref="N63">
    <cfRule type="containsText" dxfId="260" priority="104" stopIfTrue="1" operator="containsText" text="○">
      <formula>NOT(ISERROR(SEARCH("○",N63)))</formula>
    </cfRule>
  </conditionalFormatting>
  <conditionalFormatting sqref="K66">
    <cfRule type="containsText" dxfId="259" priority="108" stopIfTrue="1" operator="containsText" text="○">
      <formula>NOT(ISERROR(SEARCH("○",K66)))</formula>
    </cfRule>
  </conditionalFormatting>
  <conditionalFormatting sqref="J66">
    <cfRule type="containsText" dxfId="258" priority="101" stopIfTrue="1" operator="containsText" text="○">
      <formula>NOT(ISERROR(SEARCH("○",J66)))</formula>
    </cfRule>
  </conditionalFormatting>
  <conditionalFormatting sqref="O57">
    <cfRule type="containsText" dxfId="257" priority="100" stopIfTrue="1" operator="containsText" text="○">
      <formula>NOT(ISERROR(SEARCH("○",O57)))</formula>
    </cfRule>
  </conditionalFormatting>
  <conditionalFormatting sqref="I63">
    <cfRule type="containsText" dxfId="256" priority="107" stopIfTrue="1" operator="containsText" text="○">
      <formula>NOT(ISERROR(SEARCH("○",I63)))</formula>
    </cfRule>
  </conditionalFormatting>
  <conditionalFormatting sqref="I57">
    <cfRule type="containsText" dxfId="255" priority="114" stopIfTrue="1" operator="containsText" text="○">
      <formula>NOT(ISERROR(SEARCH("○",I57)))</formula>
    </cfRule>
  </conditionalFormatting>
  <conditionalFormatting sqref="O60">
    <cfRule type="containsText" dxfId="254" priority="109" stopIfTrue="1" operator="containsText" text="○">
      <formula>NOT(ISERROR(SEARCH("○",O60)))</formula>
    </cfRule>
  </conditionalFormatting>
  <conditionalFormatting sqref="I54">
    <cfRule type="containsText" dxfId="253" priority="115" stopIfTrue="1" operator="containsText" text="○">
      <formula>NOT(ISERROR(SEARCH("○",I54)))</formula>
    </cfRule>
  </conditionalFormatting>
  <conditionalFormatting sqref="L66:O66">
    <cfRule type="containsText" dxfId="252" priority="116" stopIfTrue="1" operator="containsText" text="○">
      <formula>NOT(ISERROR(SEARCH("○",L66)))</formula>
    </cfRule>
  </conditionalFormatting>
  <conditionalFormatting sqref="I60">
    <cfRule type="containsText" dxfId="251" priority="113" stopIfTrue="1" operator="containsText" text="○">
      <formula>NOT(ISERROR(SEARCH("○",I60)))</formula>
    </cfRule>
  </conditionalFormatting>
  <conditionalFormatting sqref="J54:L54 N54:O54">
    <cfRule type="containsText" dxfId="250" priority="112" stopIfTrue="1" operator="containsText" text="○">
      <formula>NOT(ISERROR(SEARCH("○",J54)))</formula>
    </cfRule>
  </conditionalFormatting>
  <conditionalFormatting sqref="K60:N60">
    <cfRule type="containsText" dxfId="249" priority="110" stopIfTrue="1" operator="containsText" text="○">
      <formula>NOT(ISERROR(SEARCH("○",K60)))</formula>
    </cfRule>
  </conditionalFormatting>
  <conditionalFormatting sqref="J63:K63 M63">
    <cfRule type="containsText" dxfId="248" priority="106" stopIfTrue="1" operator="containsText" text="○">
      <formula>NOT(ISERROR(SEARCH("○",J63)))</formula>
    </cfRule>
  </conditionalFormatting>
  <conditionalFormatting sqref="I66">
    <cfRule type="containsText" dxfId="247" priority="105" stopIfTrue="1" operator="containsText" text="○">
      <formula>NOT(ISERROR(SEARCH("○",I66)))</formula>
    </cfRule>
  </conditionalFormatting>
  <conditionalFormatting sqref="L63">
    <cfRule type="containsText" dxfId="246" priority="103" stopIfTrue="1" operator="containsText" text="○">
      <formula>NOT(ISERROR(SEARCH("○",L63)))</formula>
    </cfRule>
  </conditionalFormatting>
  <conditionalFormatting sqref="O63">
    <cfRule type="containsText" dxfId="245" priority="102" stopIfTrue="1" operator="containsText" text="○">
      <formula>NOT(ISERROR(SEARCH("○",O63)))</formula>
    </cfRule>
  </conditionalFormatting>
  <conditionalFormatting sqref="J51:L51">
    <cfRule type="containsText" dxfId="244" priority="98" stopIfTrue="1" operator="containsText" text="○">
      <formula>NOT(ISERROR(SEARCH("○",J51)))</formula>
    </cfRule>
  </conditionalFormatting>
  <conditionalFormatting sqref="M51:N51">
    <cfRule type="containsText" dxfId="243" priority="97" stopIfTrue="1" operator="containsText" text="○">
      <formula>NOT(ISERROR(SEARCH("○",M51)))</formula>
    </cfRule>
  </conditionalFormatting>
  <conditionalFormatting sqref="I51">
    <cfRule type="containsText" dxfId="242" priority="99" stopIfTrue="1" operator="containsText" text="○">
      <formula>NOT(ISERROR(SEARCH("○",I51)))</formula>
    </cfRule>
  </conditionalFormatting>
  <conditionalFormatting sqref="O51">
    <cfRule type="containsText" dxfId="241" priority="96" stopIfTrue="1" operator="containsText" text="○">
      <formula>NOT(ISERROR(SEARCH("○",O51)))</formula>
    </cfRule>
  </conditionalFormatting>
  <conditionalFormatting sqref="J60">
    <cfRule type="containsText" dxfId="240" priority="95" stopIfTrue="1" operator="containsText" text="○">
      <formula>NOT(ISERROR(SEARCH("○",J60)))</formula>
    </cfRule>
  </conditionalFormatting>
  <conditionalFormatting sqref="M54">
    <cfRule type="containsText" dxfId="239" priority="94" stopIfTrue="1" operator="containsText" text="○">
      <formula>NOT(ISERROR(SEARCH("○",M54)))</formula>
    </cfRule>
  </conditionalFormatting>
  <conditionalFormatting sqref="Q51">
    <cfRule type="containsText" dxfId="238" priority="89" stopIfTrue="1" operator="containsText" text="○">
      <formula>NOT(ISERROR(SEARCH("○",Q51)))</formula>
    </cfRule>
  </conditionalFormatting>
  <conditionalFormatting sqref="Q63">
    <cfRule type="containsText" dxfId="237" priority="85" stopIfTrue="1" operator="containsText" text="○">
      <formula>NOT(ISERROR(SEARCH("○",Q63)))</formula>
    </cfRule>
  </conditionalFormatting>
  <conditionalFormatting sqref="R54:V54">
    <cfRule type="containsText" dxfId="236" priority="83" stopIfTrue="1" operator="containsText" text="○">
      <formula>NOT(ISERROR(SEARCH("○",R54)))</formula>
    </cfRule>
  </conditionalFormatting>
  <conditionalFormatting sqref="Q60">
    <cfRule type="containsText" dxfId="235" priority="86" stopIfTrue="1" operator="containsText" text="○">
      <formula>NOT(ISERROR(SEARCH("○",Q60)))</formula>
    </cfRule>
  </conditionalFormatting>
  <conditionalFormatting sqref="R57:V57">
    <cfRule type="containsText" dxfId="234" priority="82" stopIfTrue="1" operator="containsText" text="○">
      <formula>NOT(ISERROR(SEARCH("○",R57)))</formula>
    </cfRule>
  </conditionalFormatting>
  <conditionalFormatting sqref="V63:W63">
    <cfRule type="containsText" dxfId="233" priority="90" stopIfTrue="1" operator="containsText" text="○">
      <formula>NOT(ISERROR(SEARCH("○",V63)))</formula>
    </cfRule>
  </conditionalFormatting>
  <conditionalFormatting sqref="W63">
    <cfRule type="containsText" dxfId="232" priority="91" stopIfTrue="1" operator="containsText" text="○">
      <formula>NOT(ISERROR(SEARCH("○",W63)))</formula>
    </cfRule>
  </conditionalFormatting>
  <conditionalFormatting sqref="S60 U60:V60">
    <cfRule type="containsText" dxfId="231" priority="81" stopIfTrue="1" operator="containsText" text="○">
      <formula>NOT(ISERROR(SEARCH("○",S60)))</formula>
    </cfRule>
  </conditionalFormatting>
  <conditionalFormatting sqref="R63:U63">
    <cfRule type="containsText" dxfId="230" priority="79" stopIfTrue="1" operator="containsText" text="○">
      <formula>NOT(ISERROR(SEARCH("○",R63)))</formula>
    </cfRule>
  </conditionalFormatting>
  <conditionalFormatting sqref="V63">
    <cfRule type="containsText" dxfId="229" priority="92" stopIfTrue="1" operator="containsText" text="○">
      <formula>NOT(ISERROR(SEARCH("○",V63)))</formula>
    </cfRule>
  </conditionalFormatting>
  <conditionalFormatting sqref="Q51">
    <cfRule type="containsText" dxfId="228" priority="93" stopIfTrue="1" operator="containsText" text="○">
      <formula>NOT(ISERROR(SEARCH("○",Q51)))</formula>
    </cfRule>
  </conditionalFormatting>
  <conditionalFormatting sqref="Q54">
    <cfRule type="containsText" dxfId="227" priority="88" stopIfTrue="1" operator="containsText" text="○">
      <formula>NOT(ISERROR(SEARCH("○",Q54)))</formula>
    </cfRule>
  </conditionalFormatting>
  <conditionalFormatting sqref="Q57">
    <cfRule type="containsText" dxfId="226" priority="87" stopIfTrue="1" operator="containsText" text="○">
      <formula>NOT(ISERROR(SEARCH("○",Q57)))</formula>
    </cfRule>
  </conditionalFormatting>
  <conditionalFormatting sqref="R51:V51">
    <cfRule type="containsText" dxfId="225" priority="84" stopIfTrue="1" operator="containsText" text="○">
      <formula>NOT(ISERROR(SEARCH("○",R51)))</formula>
    </cfRule>
  </conditionalFormatting>
  <conditionalFormatting sqref="W60">
    <cfRule type="containsText" dxfId="224" priority="80" stopIfTrue="1" operator="containsText" text="○">
      <formula>NOT(ISERROR(SEARCH("○",W60)))</formula>
    </cfRule>
  </conditionalFormatting>
  <conditionalFormatting sqref="W54">
    <cfRule type="containsText" dxfId="223" priority="78" stopIfTrue="1" operator="containsText" text="○">
      <formula>NOT(ISERROR(SEARCH("○",W54)))</formula>
    </cfRule>
  </conditionalFormatting>
  <conditionalFormatting sqref="T60">
    <cfRule type="containsText" dxfId="222" priority="75" stopIfTrue="1" operator="containsText" text="○">
      <formula>NOT(ISERROR(SEARCH("○",T60)))</formula>
    </cfRule>
  </conditionalFormatting>
  <conditionalFormatting sqref="W51">
    <cfRule type="containsText" dxfId="221" priority="77" stopIfTrue="1" operator="containsText" text="○">
      <formula>NOT(ISERROR(SEARCH("○",W51)))</formula>
    </cfRule>
  </conditionalFormatting>
  <conditionalFormatting sqref="W57">
    <cfRule type="containsText" dxfId="220" priority="76" stopIfTrue="1" operator="containsText" text="○">
      <formula>NOT(ISERROR(SEARCH("○",W57)))</formula>
    </cfRule>
  </conditionalFormatting>
  <conditionalFormatting sqref="R60">
    <cfRule type="containsText" dxfId="219" priority="74" stopIfTrue="1" operator="containsText" text="○">
      <formula>NOT(ISERROR(SEARCH("○",R60)))</formula>
    </cfRule>
  </conditionalFormatting>
  <conditionalFormatting sqref="Q66:W66">
    <cfRule type="containsText" dxfId="218" priority="73" stopIfTrue="1" operator="containsText" text="○">
      <formula>NOT(ISERROR(SEARCH("○",Q66)))</formula>
    </cfRule>
  </conditionalFormatting>
  <conditionalFormatting sqref="B79:D79">
    <cfRule type="containsText" dxfId="217" priority="66" stopIfTrue="1" operator="containsText" text="○">
      <formula>NOT(ISERROR(SEARCH("○",B79)))</formula>
    </cfRule>
  </conditionalFormatting>
  <conditionalFormatting sqref="F85">
    <cfRule type="containsText" dxfId="216" priority="59" stopIfTrue="1" operator="containsText" text="○">
      <formula>NOT(ISERROR(SEARCH("○",F85)))</formula>
    </cfRule>
  </conditionalFormatting>
  <conditionalFormatting sqref="C88">
    <cfRule type="containsText" dxfId="215" priority="63" stopIfTrue="1" operator="containsText" text="○">
      <formula>NOT(ISERROR(SEARCH("○",C88)))</formula>
    </cfRule>
  </conditionalFormatting>
  <conditionalFormatting sqref="B88">
    <cfRule type="containsText" dxfId="214" priority="56" stopIfTrue="1" operator="containsText" text="○">
      <formula>NOT(ISERROR(SEARCH("○",B88)))</formula>
    </cfRule>
  </conditionalFormatting>
  <conditionalFormatting sqref="E79:G79">
    <cfRule type="containsText" dxfId="213" priority="55" stopIfTrue="1" operator="containsText" text="○">
      <formula>NOT(ISERROR(SEARCH("○",E79)))</formula>
    </cfRule>
  </conditionalFormatting>
  <conditionalFormatting sqref="A79">
    <cfRule type="containsText" dxfId="212" priority="69" stopIfTrue="1" operator="containsText" text="○">
      <formula>NOT(ISERROR(SEARCH("○",A79)))</formula>
    </cfRule>
  </conditionalFormatting>
  <conditionalFormatting sqref="G82">
    <cfRule type="containsText" dxfId="211" priority="64" stopIfTrue="1" operator="containsText" text="○">
      <formula>NOT(ISERROR(SEARCH("○",G82)))</formula>
    </cfRule>
  </conditionalFormatting>
  <conditionalFormatting sqref="A73:G73">
    <cfRule type="containsText" dxfId="210" priority="72" stopIfTrue="1" operator="containsText" text="○">
      <formula>NOT(ISERROR(SEARCH("○",A73)))</formula>
    </cfRule>
  </conditionalFormatting>
  <conditionalFormatting sqref="A76">
    <cfRule type="containsText" dxfId="209" priority="70" stopIfTrue="1" operator="containsText" text="○">
      <formula>NOT(ISERROR(SEARCH("○",A76)))</formula>
    </cfRule>
  </conditionalFormatting>
  <conditionalFormatting sqref="D88:G88">
    <cfRule type="containsText" dxfId="208" priority="71" stopIfTrue="1" operator="containsText" text="○">
      <formula>NOT(ISERROR(SEARCH("○",D88)))</formula>
    </cfRule>
  </conditionalFormatting>
  <conditionalFormatting sqref="A82">
    <cfRule type="containsText" dxfId="207" priority="68" stopIfTrue="1" operator="containsText" text="○">
      <formula>NOT(ISERROR(SEARCH("○",A82)))</formula>
    </cfRule>
  </conditionalFormatting>
  <conditionalFormatting sqref="B76:G76">
    <cfRule type="containsText" dxfId="206" priority="67" stopIfTrue="1" operator="containsText" text="○">
      <formula>NOT(ISERROR(SEARCH("○",B76)))</formula>
    </cfRule>
  </conditionalFormatting>
  <conditionalFormatting sqref="B82:F82">
    <cfRule type="containsText" dxfId="205" priority="65" stopIfTrue="1" operator="containsText" text="○">
      <formula>NOT(ISERROR(SEARCH("○",B82)))</formula>
    </cfRule>
  </conditionalFormatting>
  <conditionalFormatting sqref="A85">
    <cfRule type="containsText" dxfId="204" priority="62" stopIfTrue="1" operator="containsText" text="○">
      <formula>NOT(ISERROR(SEARCH("○",A85)))</formula>
    </cfRule>
  </conditionalFormatting>
  <conditionalFormatting sqref="B85:C85 E85">
    <cfRule type="containsText" dxfId="203" priority="61" stopIfTrue="1" operator="containsText" text="○">
      <formula>NOT(ISERROR(SEARCH("○",B85)))</formula>
    </cfRule>
  </conditionalFormatting>
  <conditionalFormatting sqref="A88">
    <cfRule type="containsText" dxfId="202" priority="60" stopIfTrue="1" operator="containsText" text="○">
      <formula>NOT(ISERROR(SEARCH("○",A88)))</formula>
    </cfRule>
  </conditionalFormatting>
  <conditionalFormatting sqref="D85">
    <cfRule type="containsText" dxfId="201" priority="58" stopIfTrue="1" operator="containsText" text="○">
      <formula>NOT(ISERROR(SEARCH("○",D85)))</formula>
    </cfRule>
  </conditionalFormatting>
  <conditionalFormatting sqref="G85">
    <cfRule type="containsText" dxfId="200" priority="57" stopIfTrue="1" operator="containsText" text="○">
      <formula>NOT(ISERROR(SEARCH("○",G85)))</formula>
    </cfRule>
  </conditionalFormatting>
  <conditionalFormatting sqref="I73">
    <cfRule type="containsText" dxfId="199" priority="45" stopIfTrue="1" operator="containsText" text="○">
      <formula>NOT(ISERROR(SEARCH("○",I73)))</formula>
    </cfRule>
  </conditionalFormatting>
  <conditionalFormatting sqref="I85">
    <cfRule type="containsText" dxfId="198" priority="41" stopIfTrue="1" operator="containsText" text="○">
      <formula>NOT(ISERROR(SEARCH("○",I85)))</formula>
    </cfRule>
  </conditionalFormatting>
  <conditionalFormatting sqref="J76:N76">
    <cfRule type="containsText" dxfId="197" priority="36" stopIfTrue="1" operator="containsText" text="○">
      <formula>NOT(ISERROR(SEARCH("○",J76)))</formula>
    </cfRule>
  </conditionalFormatting>
  <conditionalFormatting sqref="I82">
    <cfRule type="containsText" dxfId="196" priority="42" stopIfTrue="1" operator="containsText" text="○">
      <formula>NOT(ISERROR(SEARCH("○",I82)))</formula>
    </cfRule>
  </conditionalFormatting>
  <conditionalFormatting sqref="O79">
    <cfRule type="containsText" dxfId="195" priority="38" stopIfTrue="1" operator="containsText" text="○">
      <formula>NOT(ISERROR(SEARCH("○",O79)))</formula>
    </cfRule>
  </conditionalFormatting>
  <conditionalFormatting sqref="J88:K88">
    <cfRule type="containsText" dxfId="194" priority="52" stopIfTrue="1" operator="containsText" text="○">
      <formula>NOT(ISERROR(SEARCH("○",J88)))</formula>
    </cfRule>
  </conditionalFormatting>
  <conditionalFormatting sqref="J79:N79">
    <cfRule type="containsText" dxfId="193" priority="35" stopIfTrue="1" operator="containsText" text="○">
      <formula>NOT(ISERROR(SEARCH("○",J79)))</formula>
    </cfRule>
  </conditionalFormatting>
  <conditionalFormatting sqref="O73">
    <cfRule type="containsText" dxfId="192" priority="40" stopIfTrue="1" operator="containsText" text="○">
      <formula>NOT(ISERROR(SEARCH("○",O73)))</formula>
    </cfRule>
  </conditionalFormatting>
  <conditionalFormatting sqref="L85:O85">
    <cfRule type="containsText" dxfId="191" priority="46" stopIfTrue="1" operator="containsText" text="○">
      <formula>NOT(ISERROR(SEARCH("○",L85)))</formula>
    </cfRule>
  </conditionalFormatting>
  <conditionalFormatting sqref="O85">
    <cfRule type="containsText" dxfId="190" priority="47" stopIfTrue="1" operator="containsText" text="○">
      <formula>NOT(ISERROR(SEARCH("○",O85)))</formula>
    </cfRule>
  </conditionalFormatting>
  <conditionalFormatting sqref="O76">
    <cfRule type="containsText" dxfId="189" priority="39" stopIfTrue="1" operator="containsText" text="○">
      <formula>NOT(ISERROR(SEARCH("○",O76)))</formula>
    </cfRule>
  </conditionalFormatting>
  <conditionalFormatting sqref="J82:N82">
    <cfRule type="containsText" dxfId="188" priority="34" stopIfTrue="1" operator="containsText" text="○">
      <formula>NOT(ISERROR(SEARCH("○",J82)))</formula>
    </cfRule>
  </conditionalFormatting>
  <conditionalFormatting sqref="J85">
    <cfRule type="containsText" dxfId="187" priority="32" stopIfTrue="1" operator="containsText" text="○">
      <formula>NOT(ISERROR(SEARCH("○",J85)))</formula>
    </cfRule>
  </conditionalFormatting>
  <conditionalFormatting sqref="M85">
    <cfRule type="containsText" dxfId="186" priority="51" stopIfTrue="1" operator="containsText" text="○">
      <formula>NOT(ISERROR(SEARCH("○",M85)))</formula>
    </cfRule>
  </conditionalFormatting>
  <conditionalFormatting sqref="I73">
    <cfRule type="containsText" dxfId="185" priority="54" stopIfTrue="1" operator="containsText" text="○">
      <formula>NOT(ISERROR(SEARCH("○",I73)))</formula>
    </cfRule>
  </conditionalFormatting>
  <conditionalFormatting sqref="L88:O88">
    <cfRule type="containsText" dxfId="184" priority="53" stopIfTrue="1" operator="containsText" text="○">
      <formula>NOT(ISERROR(SEARCH("○",L88)))</formula>
    </cfRule>
  </conditionalFormatting>
  <conditionalFormatting sqref="I88">
    <cfRule type="containsText" dxfId="183" priority="50" stopIfTrue="1" operator="containsText" text="○">
      <formula>NOT(ISERROR(SEARCH("○",I88)))</formula>
    </cfRule>
  </conditionalFormatting>
  <conditionalFormatting sqref="N85">
    <cfRule type="containsText" dxfId="182" priority="49" stopIfTrue="1" operator="containsText" text="○">
      <formula>NOT(ISERROR(SEARCH("○",N85)))</formula>
    </cfRule>
  </conditionalFormatting>
  <conditionalFormatting sqref="L85">
    <cfRule type="containsText" dxfId="181" priority="48" stopIfTrue="1" operator="containsText" text="○">
      <formula>NOT(ISERROR(SEARCH("○",L85)))</formula>
    </cfRule>
  </conditionalFormatting>
  <conditionalFormatting sqref="I76">
    <cfRule type="containsText" dxfId="180" priority="44" stopIfTrue="1" operator="containsText" text="○">
      <formula>NOT(ISERROR(SEARCH("○",I76)))</formula>
    </cfRule>
  </conditionalFormatting>
  <conditionalFormatting sqref="I79">
    <cfRule type="containsText" dxfId="179" priority="43" stopIfTrue="1" operator="containsText" text="○">
      <formula>NOT(ISERROR(SEARCH("○",I79)))</formula>
    </cfRule>
  </conditionalFormatting>
  <conditionalFormatting sqref="K85">
    <cfRule type="containsText" dxfId="178" priority="31" stopIfTrue="1" operator="containsText" text="○">
      <formula>NOT(ISERROR(SEARCH("○",K85)))</formula>
    </cfRule>
  </conditionalFormatting>
  <conditionalFormatting sqref="J73:N73">
    <cfRule type="containsText" dxfId="177" priority="37" stopIfTrue="1" operator="containsText" text="○">
      <formula>NOT(ISERROR(SEARCH("○",J73)))</formula>
    </cfRule>
  </conditionalFormatting>
  <conditionalFormatting sqref="O82">
    <cfRule type="containsText" dxfId="176" priority="33" stopIfTrue="1" operator="containsText" text="○">
      <formula>NOT(ISERROR(SEARCH("○",O82)))</formula>
    </cfRule>
  </conditionalFormatting>
  <conditionalFormatting sqref="Q73">
    <cfRule type="containsText" dxfId="175" priority="21" stopIfTrue="1" operator="containsText" text="○">
      <formula>NOT(ISERROR(SEARCH("○",Q73)))</formula>
    </cfRule>
  </conditionalFormatting>
  <conditionalFormatting sqref="Q85">
    <cfRule type="containsText" dxfId="174" priority="17" stopIfTrue="1" operator="containsText" text="○">
      <formula>NOT(ISERROR(SEARCH("○",Q85)))</formula>
    </cfRule>
  </conditionalFormatting>
  <conditionalFormatting sqref="R76:V76">
    <cfRule type="containsText" dxfId="173" priority="12" stopIfTrue="1" operator="containsText" text="○">
      <formula>NOT(ISERROR(SEARCH("○",R76)))</formula>
    </cfRule>
  </conditionalFormatting>
  <conditionalFormatting sqref="Q82">
    <cfRule type="containsText" dxfId="172" priority="18" stopIfTrue="1" operator="containsText" text="○">
      <formula>NOT(ISERROR(SEARCH("○",Q82)))</formula>
    </cfRule>
  </conditionalFormatting>
  <conditionalFormatting sqref="W79">
    <cfRule type="containsText" dxfId="171" priority="14" stopIfTrue="1" operator="containsText" text="○">
      <formula>NOT(ISERROR(SEARCH("○",W79)))</formula>
    </cfRule>
  </conditionalFormatting>
  <conditionalFormatting sqref="R88:S88">
    <cfRule type="containsText" dxfId="170" priority="28" stopIfTrue="1" operator="containsText" text="○">
      <formula>NOT(ISERROR(SEARCH("○",R88)))</formula>
    </cfRule>
  </conditionalFormatting>
  <conditionalFormatting sqref="R79:V79">
    <cfRule type="containsText" dxfId="169" priority="11" stopIfTrue="1" operator="containsText" text="○">
      <formula>NOT(ISERROR(SEARCH("○",R79)))</formula>
    </cfRule>
  </conditionalFormatting>
  <conditionalFormatting sqref="W73">
    <cfRule type="containsText" dxfId="168" priority="16" stopIfTrue="1" operator="containsText" text="○">
      <formula>NOT(ISERROR(SEARCH("○",W73)))</formula>
    </cfRule>
  </conditionalFormatting>
  <conditionalFormatting sqref="T85:W85">
    <cfRule type="containsText" dxfId="167" priority="22" stopIfTrue="1" operator="containsText" text="○">
      <formula>NOT(ISERROR(SEARCH("○",T85)))</formula>
    </cfRule>
  </conditionalFormatting>
  <conditionalFormatting sqref="W85">
    <cfRule type="containsText" dxfId="166" priority="23" stopIfTrue="1" operator="containsText" text="○">
      <formula>NOT(ISERROR(SEARCH("○",W85)))</formula>
    </cfRule>
  </conditionalFormatting>
  <conditionalFormatting sqref="W76">
    <cfRule type="containsText" dxfId="165" priority="15" stopIfTrue="1" operator="containsText" text="○">
      <formula>NOT(ISERROR(SEARCH("○",W76)))</formula>
    </cfRule>
  </conditionalFormatting>
  <conditionalFormatting sqref="R82:V82">
    <cfRule type="containsText" dxfId="164" priority="10" stopIfTrue="1" operator="containsText" text="○">
      <formula>NOT(ISERROR(SEARCH("○",R82)))</formula>
    </cfRule>
  </conditionalFormatting>
  <conditionalFormatting sqref="R85">
    <cfRule type="containsText" dxfId="163" priority="8" stopIfTrue="1" operator="containsText" text="○">
      <formula>NOT(ISERROR(SEARCH("○",R85)))</formula>
    </cfRule>
  </conditionalFormatting>
  <conditionalFormatting sqref="U85">
    <cfRule type="containsText" dxfId="162" priority="27" stopIfTrue="1" operator="containsText" text="○">
      <formula>NOT(ISERROR(SEARCH("○",U85)))</formula>
    </cfRule>
  </conditionalFormatting>
  <conditionalFormatting sqref="Q73">
    <cfRule type="containsText" dxfId="161" priority="30" stopIfTrue="1" operator="containsText" text="○">
      <formula>NOT(ISERROR(SEARCH("○",Q73)))</formula>
    </cfRule>
  </conditionalFormatting>
  <conditionalFormatting sqref="T88:W88">
    <cfRule type="containsText" dxfId="160" priority="29" stopIfTrue="1" operator="containsText" text="○">
      <formula>NOT(ISERROR(SEARCH("○",T88)))</formula>
    </cfRule>
  </conditionalFormatting>
  <conditionalFormatting sqref="Q88">
    <cfRule type="containsText" dxfId="159" priority="26" stopIfTrue="1" operator="containsText" text="○">
      <formula>NOT(ISERROR(SEARCH("○",Q88)))</formula>
    </cfRule>
  </conditionalFormatting>
  <conditionalFormatting sqref="V85">
    <cfRule type="containsText" dxfId="158" priority="25" stopIfTrue="1" operator="containsText" text="○">
      <formula>NOT(ISERROR(SEARCH("○",V85)))</formula>
    </cfRule>
  </conditionalFormatting>
  <conditionalFormatting sqref="T85">
    <cfRule type="containsText" dxfId="157" priority="24" stopIfTrue="1" operator="containsText" text="○">
      <formula>NOT(ISERROR(SEARCH("○",T85)))</formula>
    </cfRule>
  </conditionalFormatting>
  <conditionalFormatting sqref="Q76">
    <cfRule type="containsText" dxfId="156" priority="20" stopIfTrue="1" operator="containsText" text="○">
      <formula>NOT(ISERROR(SEARCH("○",Q76)))</formula>
    </cfRule>
  </conditionalFormatting>
  <conditionalFormatting sqref="Q79">
    <cfRule type="containsText" dxfId="155" priority="19" stopIfTrue="1" operator="containsText" text="○">
      <formula>NOT(ISERROR(SEARCH("○",Q79)))</formula>
    </cfRule>
  </conditionalFormatting>
  <conditionalFormatting sqref="S85">
    <cfRule type="containsText" dxfId="154" priority="7" stopIfTrue="1" operator="containsText" text="○">
      <formula>NOT(ISERROR(SEARCH("○",S85)))</formula>
    </cfRule>
  </conditionalFormatting>
  <conditionalFormatting sqref="R73:V73">
    <cfRule type="containsText" dxfId="153" priority="13" stopIfTrue="1" operator="containsText" text="○">
      <formula>NOT(ISERROR(SEARCH("○",R73)))</formula>
    </cfRule>
  </conditionalFormatting>
  <conditionalFormatting sqref="W82">
    <cfRule type="containsText" dxfId="152" priority="9" stopIfTrue="1" operator="containsText" text="○">
      <formula>NOT(ISERROR(SEARCH("○",W82)))</formula>
    </cfRule>
  </conditionalFormatting>
  <conditionalFormatting sqref="A19:G19">
    <cfRule type="containsText" dxfId="151" priority="6" stopIfTrue="1" operator="containsText" text="○">
      <formula>NOT(ISERROR(SEARCH("○",A19)))</formula>
    </cfRule>
  </conditionalFormatting>
  <conditionalFormatting sqref="A22:G22">
    <cfRule type="containsText" dxfId="150" priority="5" stopIfTrue="1" operator="containsText" text="○">
      <formula>NOT(ISERROR(SEARCH("○",A22)))</formula>
    </cfRule>
  </conditionalFormatting>
  <conditionalFormatting sqref="A16:G16">
    <cfRule type="containsText" dxfId="149" priority="4" stopIfTrue="1" operator="containsText" text="○">
      <formula>NOT(ISERROR(SEARCH("○",A16)))</formula>
    </cfRule>
  </conditionalFormatting>
  <conditionalFormatting sqref="A13:G13">
    <cfRule type="containsText" dxfId="148" priority="3" stopIfTrue="1" operator="containsText" text="○">
      <formula>NOT(ISERROR(SEARCH("○",A13)))</formula>
    </cfRule>
  </conditionalFormatting>
  <conditionalFormatting sqref="A10:G10">
    <cfRule type="containsText" dxfId="147" priority="2" stopIfTrue="1" operator="containsText" text="○">
      <formula>NOT(ISERROR(SEARCH("○",A10)))</formula>
    </cfRule>
  </conditionalFormatting>
  <conditionalFormatting sqref="A7:G7">
    <cfRule type="containsText" dxfId="146" priority="1" stopIfTrue="1" operator="containsText" text="○">
      <formula>NOT(ISERROR(SEARCH("○",A7)))</formula>
    </cfRule>
  </conditionalFormatting>
  <dataValidations count="2">
    <dataValidation type="list" allowBlank="1" showInputMessage="1" showErrorMessage="1" sqref="A60:G60 Q19:W19 Q41:W41 I13:O13 Q16:W16 I19:O19 A35:G35 A38:G38 I32:O32 I7:O7 I22:O22 A66:G66 I16:O16 Q7:W7 A79:G79 A41:G41 I29:O29 A29:G29 I38:O38 A85:G85 Q38:W38 I85:O85 A73:G73 I82:O82 I73:O73 Q10:W10 A88:G88 I76:O76 Q13:W13 I10:O10 Q22:W22 Q29:W29 A82:G82 A51:G51 I79:O79 Q66:W66 Q57:W57 A54:G54 Q32:W32 Q44:W44 A32:G32 A44:G44 I41:O41 I44:O44 A57:G57 Q54:W54 Q60:W60 A63:G63 I35:O35 Q35:W35 Q63:W63 I88:O88 A76:G76 Q51:W51 Q85:W85 I57:O57 Q82:W82 I60:O60 Q73:W73 I51:O51 I54:O54 I63:O63 Q76:W76 Q79:W79 I66:O66 Q88:W88 A10:G10 A16:G16 A22:G22 A19:G19 A13:G13 A7:G7">
      <formula1>$AM$5:$AM$7</formula1>
    </dataValidation>
    <dataValidation type="list" allowBlank="1" showInputMessage="1" showErrorMessage="1" sqref="U2">
      <formula1>$Z$3:$AA$3</formula1>
    </dataValidation>
  </dataValidations>
  <pageMargins left="0.98425196850393704" right="0.19685039370078741" top="0.78740157480314965" bottom="0.39370078740157483" header="0.51181102362204722" footer="0.51181102362204722"/>
  <pageSetup paperSize="9" scale="65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view="pageBreakPreview" zoomScale="60" zoomScaleNormal="100" workbookViewId="0">
      <selection activeCell="N35" sqref="N35:N36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27" width="3.375" customWidth="1"/>
    <col min="28" max="33" width="5" customWidth="1"/>
    <col min="34" max="34" width="7.125" customWidth="1"/>
    <col min="35" max="43" width="5" customWidth="1"/>
  </cols>
  <sheetData>
    <row r="1" spans="1:43" ht="25.5" customHeight="1">
      <c r="A1" s="129" t="s">
        <v>96</v>
      </c>
      <c r="B1" s="224">
        <v>2024</v>
      </c>
      <c r="C1" s="224"/>
      <c r="D1" s="224"/>
      <c r="E1" s="215" t="s">
        <v>11</v>
      </c>
      <c r="F1" s="215"/>
      <c r="G1" s="215"/>
      <c r="H1" s="1"/>
      <c r="I1" s="78"/>
      <c r="J1" s="80" t="s">
        <v>47</v>
      </c>
      <c r="K1" s="79"/>
      <c r="L1" s="79"/>
      <c r="M1" s="79"/>
      <c r="N1" s="1"/>
      <c r="O1" s="1"/>
      <c r="P1" s="1"/>
      <c r="Q1" s="22"/>
    </row>
    <row r="2" spans="1:43" ht="39.75" customHeigh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 t="s">
        <v>48</v>
      </c>
      <c r="T2" s="70" t="s">
        <v>16</v>
      </c>
      <c r="U2" s="76">
        <v>40</v>
      </c>
      <c r="V2" s="70" t="s">
        <v>18</v>
      </c>
      <c r="W2" s="68"/>
      <c r="X2" s="68"/>
    </row>
    <row r="3" spans="1:43" ht="14.25">
      <c r="A3" s="2" t="s">
        <v>44</v>
      </c>
      <c r="G3" s="222"/>
      <c r="H3" s="223"/>
      <c r="I3" t="s">
        <v>14</v>
      </c>
      <c r="Z3">
        <v>40</v>
      </c>
      <c r="AA3">
        <v>44</v>
      </c>
      <c r="AC3" t="s">
        <v>49</v>
      </c>
    </row>
    <row r="4" spans="1:43" ht="13.5" customHeight="1">
      <c r="A4" s="42">
        <v>4</v>
      </c>
      <c r="B4" s="226" t="s">
        <v>13</v>
      </c>
      <c r="C4" s="226"/>
      <c r="D4" s="162" t="s">
        <v>67</v>
      </c>
      <c r="E4" s="162"/>
      <c r="F4" s="162"/>
      <c r="G4" s="163"/>
      <c r="H4" s="196" t="s">
        <v>46</v>
      </c>
      <c r="I4" s="42">
        <v>5</v>
      </c>
      <c r="J4" s="162" t="s">
        <v>13</v>
      </c>
      <c r="K4" s="162"/>
      <c r="L4" s="162" t="s">
        <v>68</v>
      </c>
      <c r="M4" s="162"/>
      <c r="N4" s="162"/>
      <c r="O4" s="163"/>
      <c r="P4" s="221" t="s">
        <v>46</v>
      </c>
      <c r="Q4" s="42">
        <v>6</v>
      </c>
      <c r="R4" s="162" t="s">
        <v>13</v>
      </c>
      <c r="S4" s="162"/>
      <c r="T4" s="162" t="s">
        <v>69</v>
      </c>
      <c r="U4" s="162"/>
      <c r="V4" s="162"/>
      <c r="W4" s="163"/>
      <c r="X4" s="221" t="s">
        <v>46</v>
      </c>
      <c r="Z4" s="3"/>
      <c r="AA4" s="4"/>
      <c r="AB4" s="3"/>
      <c r="AC4" s="5"/>
      <c r="AD4" s="5"/>
      <c r="AE4" s="6"/>
      <c r="AF4" s="6"/>
      <c r="AG4" s="6"/>
    </row>
    <row r="5" spans="1:43">
      <c r="A5" s="7" t="s">
        <v>83</v>
      </c>
      <c r="B5" s="8" t="s">
        <v>84</v>
      </c>
      <c r="C5" s="8" t="s">
        <v>85</v>
      </c>
      <c r="D5" s="9" t="s">
        <v>3</v>
      </c>
      <c r="E5" s="8" t="s">
        <v>4</v>
      </c>
      <c r="F5" s="10" t="s">
        <v>5</v>
      </c>
      <c r="G5" s="9" t="s">
        <v>6</v>
      </c>
      <c r="H5" s="197"/>
      <c r="I5" s="11" t="s">
        <v>0</v>
      </c>
      <c r="J5" s="12" t="s">
        <v>1</v>
      </c>
      <c r="K5" s="12" t="s">
        <v>2</v>
      </c>
      <c r="L5" s="12" t="s">
        <v>3</v>
      </c>
      <c r="M5" s="12" t="s">
        <v>4</v>
      </c>
      <c r="N5" s="12" t="s">
        <v>5</v>
      </c>
      <c r="O5" s="10" t="s">
        <v>6</v>
      </c>
      <c r="P5" s="197"/>
      <c r="Q5" s="11" t="s">
        <v>0</v>
      </c>
      <c r="R5" s="12" t="s">
        <v>1</v>
      </c>
      <c r="S5" s="12" t="s">
        <v>2</v>
      </c>
      <c r="T5" s="12" t="s">
        <v>3</v>
      </c>
      <c r="U5" s="12" t="s">
        <v>4</v>
      </c>
      <c r="V5" s="12" t="s">
        <v>5</v>
      </c>
      <c r="W5" s="13" t="s">
        <v>6</v>
      </c>
      <c r="X5" s="197"/>
      <c r="Z5" s="198" t="s">
        <v>7</v>
      </c>
      <c r="AA5" s="198"/>
      <c r="AB5" s="182" t="s">
        <v>19</v>
      </c>
      <c r="AC5" s="183"/>
      <c r="AD5" s="183"/>
      <c r="AE5" s="183"/>
      <c r="AF5" s="183"/>
      <c r="AG5" s="184"/>
      <c r="AM5" s="19" t="s">
        <v>51</v>
      </c>
    </row>
    <row r="6" spans="1:43" s="46" customFormat="1" ht="17.25" customHeight="1">
      <c r="A6" s="134" t="str">
        <f>IF(WEEKDAY(DATE($B$1,A4-1,21))=1,DATE($B$1,A4-1,21),"")</f>
        <v/>
      </c>
      <c r="B6" s="137" t="str">
        <f>IF(WEEKDAY(DATE($B$1,A4-1,21))=2,DATE($B$1,A4-1,21),IF(A6="","",A6+1))</f>
        <v/>
      </c>
      <c r="C6" s="127" t="str">
        <f>IF(WEEKDAY(DATE($B$1,A4-1,21))=3,DATE($B$1,A4-1,21),IF(B6="","",B6+1))</f>
        <v/>
      </c>
      <c r="D6" s="127"/>
      <c r="E6" s="127">
        <v>21</v>
      </c>
      <c r="F6" s="127">
        <f>IF(WEEKDAY(DATE($B$1,A4-1,21))=6,DATE($B$1,A4-1,21),IF(E6="","",E6+1))</f>
        <v>22</v>
      </c>
      <c r="G6" s="127">
        <f>IF(WEEKDAY(DATE($B$1,A4-1,21))=7,DATE($B$1,A4-1,21),IF(F6="","",F6+1))</f>
        <v>23</v>
      </c>
      <c r="H6" s="227">
        <f>A8+B8+C8+D8+E8+F8+G8</f>
        <v>0</v>
      </c>
      <c r="I6" s="136">
        <f>IF(WEEKDAY(DATE($B$1,I4-1,21))=1,DATE($B$1,I4-1,21),"")</f>
        <v>45403</v>
      </c>
      <c r="J6" s="127">
        <f>IF(WEEKDAY(DATE($B$1,I4-1,21))=2,DATE($B$1,I4-1,21),IF(I6="","",I6+1))</f>
        <v>45404</v>
      </c>
      <c r="K6" s="127">
        <f>IF(WEEKDAY(DATE($B$1,I4-1,21))=3,DATE($B$1,I4-1,21),IF(J6="","",J6+1))</f>
        <v>45405</v>
      </c>
      <c r="L6" s="127">
        <f>IF(WEEKDAY(DATE($B$1,I4-1,21))=4,DATE($B$1,I4-1,21),IF(K6="","",K6+1))</f>
        <v>45406</v>
      </c>
      <c r="M6" s="127">
        <f>IF(WEEKDAY(DATE($B$1,I4-1,21))=5,DATE($B$1,I4-1,21),IF(L6="","",L6+1))</f>
        <v>45407</v>
      </c>
      <c r="N6" s="127">
        <f>IF(WEEKDAY(DATE($B$1,I4-1,21))=6,DATE($B$1,I4-1,21),IF(M6="","",M6+1))</f>
        <v>45408</v>
      </c>
      <c r="O6" s="127">
        <f>IF(WEEKDAY(DATE($B$1,I4-1,21))=7,DATE($B$1,I4-1,21),IF(N6="","",N6+1))</f>
        <v>45409</v>
      </c>
      <c r="P6" s="227">
        <f>I8+J8+K8+L8+M8+N8+O8</f>
        <v>0</v>
      </c>
      <c r="Q6" s="137" t="str">
        <f>IF(WEEKDAY(DATE($B$1,Q4-1,21))=1,DATE($B$1,Q4-1,21),"")</f>
        <v/>
      </c>
      <c r="R6" s="127" t="str">
        <f>IF(WEEKDAY(DATE($B$1,Q4-1,21))=2,DATE($B$1,Q4-1,21),IF(Q6="","",Q6+1))</f>
        <v/>
      </c>
      <c r="S6" s="127">
        <f>IF(WEEKDAY(DATE($B$1,Q4-1,21))=3,DATE($B$1,Q4-1,21),IF(R6="","",R6+1))</f>
        <v>45433</v>
      </c>
      <c r="T6" s="127">
        <f>IF(WEEKDAY(DATE($B$1,Q4-1,21))=4,DATE($B$1,Q4-1,21),IF(S6="","",S6+1))</f>
        <v>45434</v>
      </c>
      <c r="U6" s="127">
        <f>IF(WEEKDAY(DATE($B$1,Q4-1,21))=5,DATE($B$1,Q4-1,21),IF(T6="","",T6+1))</f>
        <v>45435</v>
      </c>
      <c r="V6" s="135">
        <f>IF(WEEKDAY(DATE($B$1,Q4-1,21))=6,DATE($B$1,Q4-1,21),IF(U6="","",U6+1))</f>
        <v>45436</v>
      </c>
      <c r="W6" s="127">
        <f>IF(WEEKDAY(DATE($B$1,Q4-1,21))=7,DATE($B$1,Q4-1,21),IF(V6="","",V6+1))</f>
        <v>45437</v>
      </c>
      <c r="X6" s="227">
        <f>Q8+R8+S8+T8+U8+V8+W8</f>
        <v>0</v>
      </c>
      <c r="Z6" s="166">
        <v>28</v>
      </c>
      <c r="AA6" s="167"/>
      <c r="AB6" s="180" t="s">
        <v>20</v>
      </c>
      <c r="AC6" s="181"/>
      <c r="AD6" s="74">
        <v>68</v>
      </c>
      <c r="AE6" s="185" t="s">
        <v>52</v>
      </c>
      <c r="AF6" s="186"/>
      <c r="AG6" s="187"/>
      <c r="AM6" s="47" t="s">
        <v>10</v>
      </c>
    </row>
    <row r="7" spans="1:43" ht="11.25" customHeight="1">
      <c r="A7" s="77"/>
      <c r="B7" s="77"/>
      <c r="C7" s="77"/>
      <c r="D7" s="77"/>
      <c r="E7" s="77"/>
      <c r="F7" s="77"/>
      <c r="G7" s="77"/>
      <c r="H7" s="227"/>
      <c r="I7" s="77"/>
      <c r="J7" s="77"/>
      <c r="K7" s="77"/>
      <c r="L7" s="77"/>
      <c r="M7" s="77"/>
      <c r="N7" s="77"/>
      <c r="O7" s="77"/>
      <c r="P7" s="227"/>
      <c r="Q7" s="77"/>
      <c r="R7" s="77"/>
      <c r="S7" s="77"/>
      <c r="T7" s="77"/>
      <c r="U7" s="77"/>
      <c r="V7" s="77"/>
      <c r="W7" s="77"/>
      <c r="X7" s="227"/>
      <c r="Z7" s="168"/>
      <c r="AA7" s="169"/>
      <c r="AB7" s="168" t="s">
        <v>21</v>
      </c>
      <c r="AC7" s="169"/>
      <c r="AD7" s="194">
        <v>72</v>
      </c>
      <c r="AE7" s="188" t="s">
        <v>53</v>
      </c>
      <c r="AF7" s="189"/>
      <c r="AG7" s="190"/>
    </row>
    <row r="8" spans="1:43" ht="11.25" customHeight="1">
      <c r="A8" s="113">
        <f>IF(A7="出",$G$3,0)</f>
        <v>0</v>
      </c>
      <c r="B8" s="113">
        <f t="shared" ref="B8:G8" si="0">IF(B7="出",$G$3,0)</f>
        <v>0</v>
      </c>
      <c r="C8" s="113">
        <f t="shared" si="0"/>
        <v>0</v>
      </c>
      <c r="D8" s="113">
        <f t="shared" si="0"/>
        <v>0</v>
      </c>
      <c r="E8" s="113">
        <f t="shared" si="0"/>
        <v>0</v>
      </c>
      <c r="F8" s="113">
        <f t="shared" si="0"/>
        <v>0</v>
      </c>
      <c r="G8" s="113">
        <f t="shared" si="0"/>
        <v>0</v>
      </c>
      <c r="H8" s="228"/>
      <c r="I8" s="113">
        <f>IF(I7="出",$G$3,0)</f>
        <v>0</v>
      </c>
      <c r="J8" s="113">
        <f t="shared" ref="J8:O8" si="1">IF(J7="出",$G$3,0)</f>
        <v>0</v>
      </c>
      <c r="K8" s="113">
        <f t="shared" si="1"/>
        <v>0</v>
      </c>
      <c r="L8" s="113">
        <f t="shared" si="1"/>
        <v>0</v>
      </c>
      <c r="M8" s="113">
        <f t="shared" si="1"/>
        <v>0</v>
      </c>
      <c r="N8" s="113">
        <f t="shared" si="1"/>
        <v>0</v>
      </c>
      <c r="O8" s="113">
        <f t="shared" si="1"/>
        <v>0</v>
      </c>
      <c r="P8" s="228"/>
      <c r="Q8" s="113">
        <f>IF(Q7="出",$G$3,0)</f>
        <v>0</v>
      </c>
      <c r="R8" s="113">
        <f t="shared" ref="R8:W8" si="2">IF(R7="出",$G$3,0)</f>
        <v>0</v>
      </c>
      <c r="S8" s="113">
        <f t="shared" si="2"/>
        <v>0</v>
      </c>
      <c r="T8" s="113">
        <f t="shared" si="2"/>
        <v>0</v>
      </c>
      <c r="U8" s="113">
        <f t="shared" si="2"/>
        <v>0</v>
      </c>
      <c r="V8" s="113">
        <f t="shared" si="2"/>
        <v>0</v>
      </c>
      <c r="W8" s="113">
        <f t="shared" si="2"/>
        <v>0</v>
      </c>
      <c r="X8" s="228"/>
      <c r="Z8" s="170"/>
      <c r="AA8" s="171"/>
      <c r="AB8" s="170"/>
      <c r="AC8" s="171"/>
      <c r="AD8" s="195"/>
      <c r="AE8" s="191"/>
      <c r="AF8" s="192"/>
      <c r="AG8" s="193"/>
    </row>
    <row r="9" spans="1:43" s="46" customFormat="1" ht="17.25" customHeight="1">
      <c r="A9" s="134">
        <f>G6+1</f>
        <v>24</v>
      </c>
      <c r="B9" s="127">
        <f>A9+1</f>
        <v>25</v>
      </c>
      <c r="C9" s="127">
        <f t="shared" ref="C9:G9" si="3">B9+1</f>
        <v>26</v>
      </c>
      <c r="D9" s="127">
        <f t="shared" si="3"/>
        <v>27</v>
      </c>
      <c r="E9" s="127">
        <f t="shared" si="3"/>
        <v>28</v>
      </c>
      <c r="F9" s="127">
        <f t="shared" si="3"/>
        <v>29</v>
      </c>
      <c r="G9" s="127">
        <f t="shared" si="3"/>
        <v>30</v>
      </c>
      <c r="H9" s="227">
        <f t="shared" ref="H9" si="4">A11+B11+C11+D11+E11+F11+G11</f>
        <v>0</v>
      </c>
      <c r="I9" s="137">
        <f>O6+1</f>
        <v>45410</v>
      </c>
      <c r="J9" s="137">
        <f>I9+1</f>
        <v>45411</v>
      </c>
      <c r="K9" s="127">
        <f t="shared" ref="K9:O9" si="5">J9+1</f>
        <v>45412</v>
      </c>
      <c r="L9" s="127">
        <f t="shared" si="5"/>
        <v>45413</v>
      </c>
      <c r="M9" s="127">
        <f t="shared" si="5"/>
        <v>45414</v>
      </c>
      <c r="N9" s="137">
        <f t="shared" si="5"/>
        <v>45415</v>
      </c>
      <c r="O9" s="137">
        <f t="shared" si="5"/>
        <v>45416</v>
      </c>
      <c r="P9" s="227">
        <f t="shared" ref="P9" si="6">I11+J11+K11+L11+M11+N11+O11</f>
        <v>0</v>
      </c>
      <c r="Q9" s="137">
        <f>W6+1</f>
        <v>45438</v>
      </c>
      <c r="R9" s="127">
        <f>Q9+1</f>
        <v>45439</v>
      </c>
      <c r="S9" s="127">
        <f t="shared" ref="S9:W9" si="7">R9+1</f>
        <v>45440</v>
      </c>
      <c r="T9" s="127">
        <f t="shared" si="7"/>
        <v>45441</v>
      </c>
      <c r="U9" s="127">
        <f t="shared" si="7"/>
        <v>45442</v>
      </c>
      <c r="V9" s="127">
        <f t="shared" si="7"/>
        <v>45443</v>
      </c>
      <c r="W9" s="127">
        <f t="shared" si="7"/>
        <v>45444</v>
      </c>
      <c r="X9" s="227">
        <f t="shared" ref="X9" si="8">Q11+R11+S11+T11+U11+V11+W11</f>
        <v>0</v>
      </c>
      <c r="Z9" s="166">
        <v>29</v>
      </c>
      <c r="AA9" s="167"/>
      <c r="AB9" s="180" t="s">
        <v>20</v>
      </c>
      <c r="AC9" s="181"/>
      <c r="AD9" s="74">
        <v>69</v>
      </c>
      <c r="AE9" s="185" t="s">
        <v>54</v>
      </c>
      <c r="AF9" s="186"/>
      <c r="AG9" s="187"/>
    </row>
    <row r="10" spans="1:43" ht="11.25" customHeight="1">
      <c r="A10" s="77"/>
      <c r="B10" s="77"/>
      <c r="C10" s="77"/>
      <c r="D10" s="77"/>
      <c r="E10" s="77"/>
      <c r="F10" s="77"/>
      <c r="G10" s="77"/>
      <c r="H10" s="227"/>
      <c r="I10" s="77"/>
      <c r="J10" s="77"/>
      <c r="K10" s="77"/>
      <c r="L10" s="77"/>
      <c r="M10" s="77"/>
      <c r="N10" s="77"/>
      <c r="O10" s="77"/>
      <c r="P10" s="227"/>
      <c r="Q10" s="77"/>
      <c r="R10" s="77"/>
      <c r="S10" s="77"/>
      <c r="T10" s="77"/>
      <c r="U10" s="77"/>
      <c r="V10" s="77"/>
      <c r="W10" s="77"/>
      <c r="X10" s="227"/>
      <c r="Z10" s="168"/>
      <c r="AA10" s="169"/>
      <c r="AB10" s="168" t="s">
        <v>21</v>
      </c>
      <c r="AC10" s="169"/>
      <c r="AD10" s="194">
        <v>73</v>
      </c>
      <c r="AE10" s="188" t="s">
        <v>55</v>
      </c>
      <c r="AF10" s="189"/>
      <c r="AG10" s="190"/>
    </row>
    <row r="11" spans="1:43" ht="11.25" customHeight="1">
      <c r="A11" s="113">
        <f>IF(A10="出",$G$3,0)</f>
        <v>0</v>
      </c>
      <c r="B11" s="113">
        <f t="shared" ref="B11:G11" si="9">IF(B10="出",$G$3,0)</f>
        <v>0</v>
      </c>
      <c r="C11" s="113">
        <f t="shared" si="9"/>
        <v>0</v>
      </c>
      <c r="D11" s="113">
        <f t="shared" si="9"/>
        <v>0</v>
      </c>
      <c r="E11" s="113">
        <f t="shared" si="9"/>
        <v>0</v>
      </c>
      <c r="F11" s="113">
        <f t="shared" si="9"/>
        <v>0</v>
      </c>
      <c r="G11" s="113">
        <f t="shared" si="9"/>
        <v>0</v>
      </c>
      <c r="H11" s="228"/>
      <c r="I11" s="113">
        <f>IF(I10="出",$G$3,0)</f>
        <v>0</v>
      </c>
      <c r="J11" s="113">
        <f t="shared" ref="J11:O11" si="10">IF(J10="出",$G$3,0)</f>
        <v>0</v>
      </c>
      <c r="K11" s="113">
        <f t="shared" si="10"/>
        <v>0</v>
      </c>
      <c r="L11" s="113">
        <f t="shared" si="10"/>
        <v>0</v>
      </c>
      <c r="M11" s="113">
        <f t="shared" si="10"/>
        <v>0</v>
      </c>
      <c r="N11" s="113">
        <f t="shared" si="10"/>
        <v>0</v>
      </c>
      <c r="O11" s="113">
        <f t="shared" si="10"/>
        <v>0</v>
      </c>
      <c r="P11" s="228"/>
      <c r="Q11" s="113">
        <f>IF(Q10="出",$G$3,0)</f>
        <v>0</v>
      </c>
      <c r="R11" s="113">
        <f t="shared" ref="R11:W11" si="11">IF(R10="出",$G$3,0)</f>
        <v>0</v>
      </c>
      <c r="S11" s="113">
        <f t="shared" si="11"/>
        <v>0</v>
      </c>
      <c r="T11" s="113">
        <f t="shared" si="11"/>
        <v>0</v>
      </c>
      <c r="U11" s="113">
        <f t="shared" si="11"/>
        <v>0</v>
      </c>
      <c r="V11" s="113">
        <f t="shared" si="11"/>
        <v>0</v>
      </c>
      <c r="W11" s="113">
        <f t="shared" si="11"/>
        <v>0</v>
      </c>
      <c r="X11" s="228"/>
      <c r="Z11" s="170"/>
      <c r="AA11" s="171"/>
      <c r="AB11" s="170"/>
      <c r="AC11" s="171"/>
      <c r="AD11" s="195"/>
      <c r="AE11" s="191"/>
      <c r="AF11" s="192"/>
      <c r="AG11" s="193"/>
    </row>
    <row r="12" spans="1:43" s="46" customFormat="1" ht="17.25" customHeight="1">
      <c r="A12" s="134">
        <f>G9+1</f>
        <v>31</v>
      </c>
      <c r="B12" s="127">
        <f>A12+1</f>
        <v>32</v>
      </c>
      <c r="C12" s="127">
        <f t="shared" ref="C12:G12" si="12">B12+1</f>
        <v>33</v>
      </c>
      <c r="D12" s="127">
        <f t="shared" si="12"/>
        <v>34</v>
      </c>
      <c r="E12" s="127">
        <f t="shared" si="12"/>
        <v>35</v>
      </c>
      <c r="F12" s="127">
        <f t="shared" si="12"/>
        <v>36</v>
      </c>
      <c r="G12" s="127">
        <f t="shared" si="12"/>
        <v>37</v>
      </c>
      <c r="H12" s="227">
        <f t="shared" ref="H12" si="13">A14+B14+C14+D14+E14+F14+G14</f>
        <v>0</v>
      </c>
      <c r="I12" s="137">
        <f>O9+1</f>
        <v>45417</v>
      </c>
      <c r="J12" s="137">
        <f>I12+1</f>
        <v>45418</v>
      </c>
      <c r="K12" s="127">
        <f t="shared" ref="K12:O12" si="14">J12+1</f>
        <v>45419</v>
      </c>
      <c r="L12" s="127">
        <f t="shared" si="14"/>
        <v>45420</v>
      </c>
      <c r="M12" s="127">
        <f t="shared" si="14"/>
        <v>45421</v>
      </c>
      <c r="N12" s="127">
        <f t="shared" si="14"/>
        <v>45422</v>
      </c>
      <c r="O12" s="127">
        <f t="shared" si="14"/>
        <v>45423</v>
      </c>
      <c r="P12" s="227">
        <f t="shared" ref="P12" si="15">I14+J14+K14+L14+M14+N14+O14</f>
        <v>0</v>
      </c>
      <c r="Q12" s="137">
        <f>W9+1</f>
        <v>45445</v>
      </c>
      <c r="R12" s="127">
        <f>Q12+1</f>
        <v>45446</v>
      </c>
      <c r="S12" s="127">
        <f t="shared" ref="S12:W12" si="16">R12+1</f>
        <v>45447</v>
      </c>
      <c r="T12" s="127">
        <f t="shared" si="16"/>
        <v>45448</v>
      </c>
      <c r="U12" s="127">
        <f t="shared" si="16"/>
        <v>45449</v>
      </c>
      <c r="V12" s="127">
        <f t="shared" si="16"/>
        <v>45450</v>
      </c>
      <c r="W12" s="127">
        <f t="shared" si="16"/>
        <v>45451</v>
      </c>
      <c r="X12" s="227">
        <f t="shared" ref="X12" si="17">Q14+R14+S14+T14+U14+V14+W14</f>
        <v>0</v>
      </c>
      <c r="Z12" s="166">
        <v>30</v>
      </c>
      <c r="AA12" s="167"/>
      <c r="AB12" s="180" t="s">
        <v>20</v>
      </c>
      <c r="AC12" s="181"/>
      <c r="AD12" s="74">
        <v>70</v>
      </c>
      <c r="AE12" s="185" t="s">
        <v>56</v>
      </c>
      <c r="AF12" s="186"/>
      <c r="AG12" s="187"/>
    </row>
    <row r="13" spans="1:43" ht="11.25" customHeight="1">
      <c r="A13" s="77"/>
      <c r="B13" s="77"/>
      <c r="C13" s="77"/>
      <c r="D13" s="77"/>
      <c r="E13" s="77"/>
      <c r="F13" s="77"/>
      <c r="G13" s="77"/>
      <c r="H13" s="227"/>
      <c r="I13" s="77"/>
      <c r="J13" s="77"/>
      <c r="K13" s="77"/>
      <c r="L13" s="77"/>
      <c r="M13" s="77"/>
      <c r="N13" s="77"/>
      <c r="O13" s="77"/>
      <c r="P13" s="227"/>
      <c r="Q13" s="77"/>
      <c r="R13" s="77"/>
      <c r="S13" s="77"/>
      <c r="T13" s="77"/>
      <c r="U13" s="77"/>
      <c r="V13" s="77"/>
      <c r="W13" s="77"/>
      <c r="X13" s="227"/>
      <c r="Z13" s="168"/>
      <c r="AA13" s="169"/>
      <c r="AB13" s="168" t="s">
        <v>21</v>
      </c>
      <c r="AC13" s="169"/>
      <c r="AD13" s="194">
        <v>74</v>
      </c>
      <c r="AE13" s="188" t="s">
        <v>57</v>
      </c>
      <c r="AF13" s="189"/>
      <c r="AG13" s="190"/>
    </row>
    <row r="14" spans="1:43" ht="11.25" customHeight="1">
      <c r="A14" s="113">
        <f>IF(A13="出",$G$3,0)</f>
        <v>0</v>
      </c>
      <c r="B14" s="113">
        <f t="shared" ref="B14:G14" si="18">IF(B13="出",$G$3,0)</f>
        <v>0</v>
      </c>
      <c r="C14" s="113">
        <f t="shared" si="18"/>
        <v>0</v>
      </c>
      <c r="D14" s="113">
        <f t="shared" si="18"/>
        <v>0</v>
      </c>
      <c r="E14" s="113">
        <f t="shared" si="18"/>
        <v>0</v>
      </c>
      <c r="F14" s="113">
        <f t="shared" si="18"/>
        <v>0</v>
      </c>
      <c r="G14" s="113">
        <f t="shared" si="18"/>
        <v>0</v>
      </c>
      <c r="H14" s="228"/>
      <c r="I14" s="113">
        <f>IF(I13="出",$G$3,0)</f>
        <v>0</v>
      </c>
      <c r="J14" s="113">
        <f t="shared" ref="J14:O14" si="19">IF(J13="出",$G$3,0)</f>
        <v>0</v>
      </c>
      <c r="K14" s="113">
        <f t="shared" si="19"/>
        <v>0</v>
      </c>
      <c r="L14" s="113">
        <f t="shared" si="19"/>
        <v>0</v>
      </c>
      <c r="M14" s="113">
        <f t="shared" si="19"/>
        <v>0</v>
      </c>
      <c r="N14" s="113">
        <f t="shared" si="19"/>
        <v>0</v>
      </c>
      <c r="O14" s="113">
        <f t="shared" si="19"/>
        <v>0</v>
      </c>
      <c r="P14" s="228"/>
      <c r="Q14" s="113">
        <f>IF(Q13="出",$G$3,0)</f>
        <v>0</v>
      </c>
      <c r="R14" s="113">
        <f t="shared" ref="R14:W14" si="20">IF(R13="出",$G$3,0)</f>
        <v>0</v>
      </c>
      <c r="S14" s="113">
        <f t="shared" si="20"/>
        <v>0</v>
      </c>
      <c r="T14" s="113">
        <f t="shared" si="20"/>
        <v>0</v>
      </c>
      <c r="U14" s="113">
        <f t="shared" si="20"/>
        <v>0</v>
      </c>
      <c r="V14" s="113">
        <f t="shared" si="20"/>
        <v>0</v>
      </c>
      <c r="W14" s="113">
        <f t="shared" si="20"/>
        <v>0</v>
      </c>
      <c r="X14" s="228"/>
      <c r="Z14" s="170"/>
      <c r="AA14" s="171"/>
      <c r="AB14" s="170"/>
      <c r="AC14" s="171"/>
      <c r="AD14" s="195"/>
      <c r="AE14" s="191"/>
      <c r="AF14" s="192"/>
      <c r="AG14" s="193"/>
    </row>
    <row r="15" spans="1:43" s="46" customFormat="1" ht="17.25" customHeight="1">
      <c r="A15" s="134">
        <f>G12+1</f>
        <v>38</v>
      </c>
      <c r="B15" s="127">
        <f>A15+1</f>
        <v>39</v>
      </c>
      <c r="C15" s="127">
        <f t="shared" ref="C15:G15" si="21">B15+1</f>
        <v>40</v>
      </c>
      <c r="D15" s="127">
        <f t="shared" si="21"/>
        <v>41</v>
      </c>
      <c r="E15" s="127">
        <f t="shared" si="21"/>
        <v>42</v>
      </c>
      <c r="F15" s="127">
        <f t="shared" si="21"/>
        <v>43</v>
      </c>
      <c r="G15" s="127">
        <f t="shared" si="21"/>
        <v>44</v>
      </c>
      <c r="H15" s="227">
        <f t="shared" ref="H15" si="22">A17+B17+C17+D17+E17+F17+G17</f>
        <v>0</v>
      </c>
      <c r="I15" s="137">
        <f>O12+1</f>
        <v>45424</v>
      </c>
      <c r="J15" s="127">
        <f>I15+1</f>
        <v>45425</v>
      </c>
      <c r="K15" s="127">
        <f t="shared" ref="K15:O15" si="23">J15+1</f>
        <v>45426</v>
      </c>
      <c r="L15" s="127">
        <f t="shared" si="23"/>
        <v>45427</v>
      </c>
      <c r="M15" s="127">
        <f t="shared" si="23"/>
        <v>45428</v>
      </c>
      <c r="N15" s="127">
        <f t="shared" si="23"/>
        <v>45429</v>
      </c>
      <c r="O15" s="127">
        <f t="shared" si="23"/>
        <v>45430</v>
      </c>
      <c r="P15" s="227">
        <f t="shared" ref="P15" si="24">I17+J17+K17+L17+M17+N17+O17</f>
        <v>0</v>
      </c>
      <c r="Q15" s="137">
        <f>W12+1</f>
        <v>45452</v>
      </c>
      <c r="R15" s="139">
        <f>Q15+1</f>
        <v>45453</v>
      </c>
      <c r="S15" s="139">
        <f t="shared" ref="S15:W15" si="25">R15+1</f>
        <v>45454</v>
      </c>
      <c r="T15" s="139">
        <f t="shared" si="25"/>
        <v>45455</v>
      </c>
      <c r="U15" s="139">
        <f t="shared" si="25"/>
        <v>45456</v>
      </c>
      <c r="V15" s="139">
        <f t="shared" si="25"/>
        <v>45457</v>
      </c>
      <c r="W15" s="139">
        <f t="shared" si="25"/>
        <v>45458</v>
      </c>
      <c r="X15" s="227">
        <f t="shared" ref="X15" si="26">Q17+R17+S17+T17+U17+V17+W17</f>
        <v>0</v>
      </c>
      <c r="Z15" s="166">
        <v>31</v>
      </c>
      <c r="AA15" s="167"/>
      <c r="AB15" s="180" t="s">
        <v>20</v>
      </c>
      <c r="AC15" s="181"/>
      <c r="AD15" s="74">
        <v>71</v>
      </c>
      <c r="AE15" s="185" t="s">
        <v>58</v>
      </c>
      <c r="AF15" s="186"/>
      <c r="AG15" s="187"/>
      <c r="AH15" s="50"/>
      <c r="AI15" s="50"/>
      <c r="AJ15" s="50"/>
      <c r="AK15" s="50"/>
      <c r="AL15" s="14"/>
      <c r="AM15" s="51"/>
      <c r="AN15" s="52"/>
      <c r="AO15" s="52"/>
      <c r="AP15" s="52"/>
      <c r="AQ15" s="52"/>
    </row>
    <row r="16" spans="1:43" ht="11.25" customHeight="1">
      <c r="A16" s="77"/>
      <c r="B16" s="77"/>
      <c r="C16" s="77"/>
      <c r="D16" s="77"/>
      <c r="E16" s="77"/>
      <c r="F16" s="77"/>
      <c r="G16" s="77"/>
      <c r="H16" s="227"/>
      <c r="I16" s="77"/>
      <c r="J16" s="77"/>
      <c r="K16" s="77"/>
      <c r="L16" s="77"/>
      <c r="M16" s="77"/>
      <c r="N16" s="77"/>
      <c r="O16" s="77"/>
      <c r="P16" s="227"/>
      <c r="Q16" s="77"/>
      <c r="R16" s="77"/>
      <c r="S16" s="77"/>
      <c r="T16" s="77"/>
      <c r="U16" s="77"/>
      <c r="V16" s="77"/>
      <c r="W16" s="77"/>
      <c r="X16" s="227"/>
      <c r="Z16" s="168"/>
      <c r="AA16" s="169"/>
      <c r="AB16" s="168" t="s">
        <v>21</v>
      </c>
      <c r="AC16" s="169"/>
      <c r="AD16" s="194">
        <v>75</v>
      </c>
      <c r="AE16" s="188" t="s">
        <v>59</v>
      </c>
      <c r="AF16" s="189"/>
      <c r="AG16" s="190"/>
    </row>
    <row r="17" spans="1:44" ht="11.25" customHeight="1">
      <c r="A17" s="113">
        <f>IF(A16="出",$G$3,0)</f>
        <v>0</v>
      </c>
      <c r="B17" s="113">
        <f t="shared" ref="B17:G17" si="27">IF(B16="出",$G$3,0)</f>
        <v>0</v>
      </c>
      <c r="C17" s="113">
        <f t="shared" si="27"/>
        <v>0</v>
      </c>
      <c r="D17" s="113">
        <f t="shared" si="27"/>
        <v>0</v>
      </c>
      <c r="E17" s="113">
        <f t="shared" si="27"/>
        <v>0</v>
      </c>
      <c r="F17" s="113">
        <f t="shared" si="27"/>
        <v>0</v>
      </c>
      <c r="G17" s="113">
        <f t="shared" si="27"/>
        <v>0</v>
      </c>
      <c r="H17" s="228"/>
      <c r="I17" s="113">
        <f>IF(I16="出",$G$3,0)</f>
        <v>0</v>
      </c>
      <c r="J17" s="113">
        <f t="shared" ref="J17:O17" si="28">IF(J16="出",$G$3,0)</f>
        <v>0</v>
      </c>
      <c r="K17" s="113">
        <f t="shared" si="28"/>
        <v>0</v>
      </c>
      <c r="L17" s="113">
        <f t="shared" si="28"/>
        <v>0</v>
      </c>
      <c r="M17" s="113">
        <f t="shared" si="28"/>
        <v>0</v>
      </c>
      <c r="N17" s="113">
        <f t="shared" si="28"/>
        <v>0</v>
      </c>
      <c r="O17" s="113">
        <f t="shared" si="28"/>
        <v>0</v>
      </c>
      <c r="P17" s="228"/>
      <c r="Q17" s="113">
        <f>IF(Q16="出",$G$3,0)</f>
        <v>0</v>
      </c>
      <c r="R17" s="113">
        <f t="shared" ref="R17:W17" si="29">IF(R16="出",$G$3,0)</f>
        <v>0</v>
      </c>
      <c r="S17" s="113">
        <f t="shared" si="29"/>
        <v>0</v>
      </c>
      <c r="T17" s="113">
        <f t="shared" si="29"/>
        <v>0</v>
      </c>
      <c r="U17" s="113">
        <f t="shared" si="29"/>
        <v>0</v>
      </c>
      <c r="V17" s="113">
        <f t="shared" si="29"/>
        <v>0</v>
      </c>
      <c r="W17" s="113">
        <f t="shared" si="29"/>
        <v>0</v>
      </c>
      <c r="X17" s="228"/>
      <c r="Z17" s="170"/>
      <c r="AA17" s="171"/>
      <c r="AB17" s="170"/>
      <c r="AC17" s="171"/>
      <c r="AD17" s="195"/>
      <c r="AE17" s="191"/>
      <c r="AF17" s="192"/>
      <c r="AG17" s="193"/>
      <c r="AH17" s="154"/>
      <c r="AI17" s="154"/>
      <c r="AJ17" s="154"/>
      <c r="AK17" s="154"/>
      <c r="AL17" s="85"/>
      <c r="AM17" s="203"/>
      <c r="AN17" s="203"/>
      <c r="AO17" s="204"/>
      <c r="AP17" s="204"/>
      <c r="AQ17" s="204"/>
    </row>
    <row r="18" spans="1:44" s="46" customFormat="1" ht="17.25" customHeight="1">
      <c r="A18" s="134">
        <f>IF(A15+7&gt;DATE($B$1,A4,20),"",A15+7)</f>
        <v>45</v>
      </c>
      <c r="B18" s="135">
        <f>IF(B15+7&gt;DATE($B$1,A4,20),"",B15+7)</f>
        <v>46</v>
      </c>
      <c r="C18" s="135">
        <f>IF(C15+7&gt;DATE($B$1,A4,20),"",C15+7)</f>
        <v>47</v>
      </c>
      <c r="D18" s="135">
        <f>IF(D15+7&gt;DATE($B$1,A4,20),"",D15+7)</f>
        <v>48</v>
      </c>
      <c r="E18" s="135">
        <f>IF(E15+7&gt;DATE($B$1,A4,20),"",E15+7)</f>
        <v>49</v>
      </c>
      <c r="F18" s="135">
        <f>IF(F15+7&gt;DATE($B$1,A4,20),"",F15+7)</f>
        <v>50</v>
      </c>
      <c r="G18" s="135">
        <v>20</v>
      </c>
      <c r="H18" s="227">
        <f t="shared" ref="H18" si="30">A20+B20+C20+D20+E20+F20+G20</f>
        <v>0</v>
      </c>
      <c r="I18" s="137">
        <f>IF(I15+7&gt;DATE($B$1,I4,20),"",I15+7)</f>
        <v>45431</v>
      </c>
      <c r="J18" s="127">
        <f>IF(J15+7&gt;DATE($B$1,I4,20),"",J15+7)</f>
        <v>45432</v>
      </c>
      <c r="K18" s="127" t="str">
        <f>IF(K15+7&gt;DATE($B$1,I4,20),"",K15+7)</f>
        <v/>
      </c>
      <c r="L18" s="127" t="str">
        <f>IF(L15+7&gt;DATE($B$1,I4,20),"",L15+7)</f>
        <v/>
      </c>
      <c r="M18" s="127" t="str">
        <f>IF(M15+7&gt;DATE($B$1,I4,20),"",M15+7)</f>
        <v/>
      </c>
      <c r="N18" s="127" t="str">
        <f>IF(N15+7&gt;DATE($B$1,I4,20),"",N15+7)</f>
        <v/>
      </c>
      <c r="O18" s="127" t="str">
        <f>IF(O15+7&gt;DATE($B$1,I4,20),"",O15+7)</f>
        <v/>
      </c>
      <c r="P18" s="227">
        <f t="shared" ref="P18" si="31">I20+J20+K20+L20+M20+N20+O20</f>
        <v>0</v>
      </c>
      <c r="Q18" s="137">
        <f>IF(Q15+7&gt;DATE($B$1,Q4,20),"",Q15+7)</f>
        <v>45459</v>
      </c>
      <c r="R18" s="127">
        <f>IF(R15+7&gt;DATE($B$1,Q4,20),"",R15+7)</f>
        <v>45460</v>
      </c>
      <c r="S18" s="127">
        <f>IF(S15+7&gt;DATE($B$1,Q4,20),"",S15+7)</f>
        <v>45461</v>
      </c>
      <c r="T18" s="127">
        <f>IF(T15+7&gt;DATE($B$1,Q4,20),"",T15+7)</f>
        <v>45462</v>
      </c>
      <c r="U18" s="127">
        <f>IF(U15+7&gt;DATE($B$1,Q4,20),"",U15+7)</f>
        <v>45463</v>
      </c>
      <c r="V18" s="127" t="str">
        <f>IF(V15+7&gt;DATE($B$1,Q4,20),"",V15+7)</f>
        <v/>
      </c>
      <c r="W18" s="127" t="str">
        <f>IF(W15+7&gt;DATE($B$1,Q4,20),"",W15+7)</f>
        <v/>
      </c>
      <c r="X18" s="227">
        <f t="shared" ref="X18" si="32">Q20+R20+S20+T20+U20+V20+W20</f>
        <v>0</v>
      </c>
      <c r="Z18" s="207"/>
      <c r="AA18" s="207"/>
      <c r="AB18" s="207"/>
      <c r="AC18" s="207"/>
      <c r="AD18" s="83"/>
      <c r="AE18" s="208"/>
      <c r="AF18" s="208"/>
      <c r="AG18" s="208"/>
      <c r="AH18" s="50"/>
      <c r="AI18" s="50"/>
      <c r="AJ18" s="50"/>
      <c r="AK18" s="50"/>
      <c r="AL18" s="14"/>
      <c r="AM18" s="51"/>
      <c r="AN18" s="52"/>
      <c r="AO18" s="52"/>
      <c r="AP18" s="52"/>
      <c r="AQ18" s="52"/>
    </row>
    <row r="19" spans="1:44" ht="11.25" customHeight="1">
      <c r="A19" s="77"/>
      <c r="B19" s="77"/>
      <c r="C19" s="77"/>
      <c r="D19" s="77"/>
      <c r="E19" s="77"/>
      <c r="F19" s="77"/>
      <c r="G19" s="77"/>
      <c r="H19" s="227"/>
      <c r="I19" s="77"/>
      <c r="J19" s="77"/>
      <c r="K19" s="77"/>
      <c r="L19" s="77"/>
      <c r="M19" s="77"/>
      <c r="N19" s="77"/>
      <c r="O19" s="77"/>
      <c r="P19" s="227"/>
      <c r="Q19" s="77"/>
      <c r="R19" s="77"/>
      <c r="S19" s="77"/>
      <c r="T19" s="77"/>
      <c r="U19" s="77"/>
      <c r="V19" s="77"/>
      <c r="W19" s="77"/>
      <c r="X19" s="227"/>
      <c r="Z19" s="207"/>
      <c r="AA19" s="207"/>
      <c r="AB19" s="207"/>
      <c r="AC19" s="207"/>
      <c r="AD19" s="83"/>
      <c r="AE19" s="208"/>
      <c r="AF19" s="208"/>
      <c r="AG19" s="208"/>
      <c r="AH19" s="15"/>
      <c r="AI19" s="15"/>
    </row>
    <row r="20" spans="1:44" ht="11.25" customHeight="1">
      <c r="A20" s="113">
        <f>IF(A19="出",$G$3,0)</f>
        <v>0</v>
      </c>
      <c r="B20" s="113">
        <f t="shared" ref="B20:G20" si="33">IF(B19="出",$G$3,0)</f>
        <v>0</v>
      </c>
      <c r="C20" s="113">
        <f t="shared" si="33"/>
        <v>0</v>
      </c>
      <c r="D20" s="113">
        <f t="shared" si="33"/>
        <v>0</v>
      </c>
      <c r="E20" s="113">
        <f t="shared" si="33"/>
        <v>0</v>
      </c>
      <c r="F20" s="113">
        <f t="shared" si="33"/>
        <v>0</v>
      </c>
      <c r="G20" s="113">
        <f t="shared" si="33"/>
        <v>0</v>
      </c>
      <c r="H20" s="228"/>
      <c r="I20" s="113">
        <f>IF(I19="出",$G$3,0)</f>
        <v>0</v>
      </c>
      <c r="J20" s="113">
        <f t="shared" ref="J20:O20" si="34">IF(J19="出",$G$3,0)</f>
        <v>0</v>
      </c>
      <c r="K20" s="113">
        <f t="shared" si="34"/>
        <v>0</v>
      </c>
      <c r="L20" s="113">
        <f t="shared" si="34"/>
        <v>0</v>
      </c>
      <c r="M20" s="113">
        <f t="shared" si="34"/>
        <v>0</v>
      </c>
      <c r="N20" s="113">
        <f t="shared" si="34"/>
        <v>0</v>
      </c>
      <c r="O20" s="113">
        <f t="shared" si="34"/>
        <v>0</v>
      </c>
      <c r="P20" s="228"/>
      <c r="Q20" s="113">
        <f>IF(Q19="出",$G$3,0)</f>
        <v>0</v>
      </c>
      <c r="R20" s="113">
        <f t="shared" ref="R20:W20" si="35">IF(R19="出",$G$3,0)</f>
        <v>0</v>
      </c>
      <c r="S20" s="113">
        <f t="shared" si="35"/>
        <v>0</v>
      </c>
      <c r="T20" s="113">
        <f t="shared" si="35"/>
        <v>0</v>
      </c>
      <c r="U20" s="113">
        <f t="shared" si="35"/>
        <v>0</v>
      </c>
      <c r="V20" s="113">
        <f t="shared" si="35"/>
        <v>0</v>
      </c>
      <c r="W20" s="113">
        <f t="shared" si="35"/>
        <v>0</v>
      </c>
      <c r="X20" s="228"/>
      <c r="Z20" s="207"/>
      <c r="AA20" s="207"/>
      <c r="AB20" s="207"/>
      <c r="AC20" s="207"/>
      <c r="AD20" s="83"/>
      <c r="AE20" s="208"/>
      <c r="AF20" s="208"/>
      <c r="AG20" s="208"/>
      <c r="AH20" s="154"/>
      <c r="AI20" s="154"/>
      <c r="AJ20" s="154"/>
      <c r="AK20" s="154"/>
      <c r="AL20" s="85"/>
      <c r="AM20" s="203"/>
      <c r="AN20" s="203"/>
      <c r="AO20" s="204"/>
      <c r="AP20" s="204"/>
      <c r="AQ20" s="204"/>
    </row>
    <row r="21" spans="1:44" s="46" customFormat="1" ht="17.25" customHeight="1">
      <c r="A21" s="134"/>
      <c r="B21" s="134"/>
      <c r="C21" s="134"/>
      <c r="D21" s="134"/>
      <c r="E21" s="134"/>
      <c r="F21" s="134"/>
      <c r="G21" s="134"/>
      <c r="H21" s="227">
        <f t="shared" ref="H21" si="36">A23+B23+C23+D23+E23+F23+G23</f>
        <v>0</v>
      </c>
      <c r="I21" s="136" t="str">
        <f>IF(I15+14&gt;DATE($B$1,I4,20),"",I15+14)</f>
        <v/>
      </c>
      <c r="J21" s="135" t="str">
        <f>IF(J15+14&gt;DATE($B$1,I4,20),"",J15+14)</f>
        <v/>
      </c>
      <c r="K21" s="127" t="str">
        <f>IF(K15+14&gt;DATE($B$1,I4,20),"",K15+14)</f>
        <v/>
      </c>
      <c r="L21" s="138" t="str">
        <f>IF(L15+14&gt;DATE($B$1,I4,20),"",L15+14)</f>
        <v/>
      </c>
      <c r="M21" s="135" t="str">
        <f>IF(M15+14&gt;DATE($B$1,I4,20),"",M15+14)</f>
        <v/>
      </c>
      <c r="N21" s="138" t="str">
        <f>IF(N15+14&gt;DATE($B$1,I4,20),"",N15+14)</f>
        <v/>
      </c>
      <c r="O21" s="127" t="str">
        <f>IF(O15+14&gt;DATE($B$1,I4,20),"",O15+14)</f>
        <v/>
      </c>
      <c r="P21" s="227">
        <f t="shared" ref="P21" si="37">I23+J23+K23+L23+M23+N23+O23</f>
        <v>0</v>
      </c>
      <c r="Q21" s="137" t="str">
        <f>IF(Q15+14&gt;DATE($B$1,Q4,20),"",Q15+14)</f>
        <v/>
      </c>
      <c r="R21" s="127" t="str">
        <f>IF(R15+14&gt;DATE($B$1,Q4,20),"",R15+14)</f>
        <v/>
      </c>
      <c r="S21" s="135" t="str">
        <f>IF(S15+14&gt;DATE($B$1,Q4,20),"",S15+14)</f>
        <v/>
      </c>
      <c r="T21" s="138" t="str">
        <f>IF(T15+14&gt;DATE($B$1,Q4,20),"",T15+14)</f>
        <v/>
      </c>
      <c r="U21" s="135" t="str">
        <f>IF(U15+14&gt;DATE($B$1,Q4,20),"",U15+14)</f>
        <v/>
      </c>
      <c r="V21" s="138" t="str">
        <f>IF(V15+14&gt;DATE($B$1,Q4,20),"",V15+14)</f>
        <v/>
      </c>
      <c r="W21" s="127" t="str">
        <f>IF(W15+14&gt;DATE($B$1,Q4,20),"",W15+14)</f>
        <v/>
      </c>
      <c r="X21" s="227">
        <f t="shared" ref="X21" si="38">Q23+R23+S23+T23+U23+V23+W23</f>
        <v>0</v>
      </c>
      <c r="Z21" s="28">
        <f>$A$4</f>
        <v>4</v>
      </c>
      <c r="AA21" s="73">
        <f>COUNT(A6:G6,A9:G9,A12:G12,A15:G15,A18:G18,A21:G21)</f>
        <v>31</v>
      </c>
      <c r="AB21" s="28">
        <f>$U$2+AA21</f>
        <v>71</v>
      </c>
      <c r="AC21" s="164" t="str">
        <f>VLOOKUP(AB21,$AD$6:$AG$17,2,0)</f>
        <v>177.13</v>
      </c>
      <c r="AD21" s="164"/>
      <c r="AE21" s="25"/>
      <c r="AF21" s="25"/>
      <c r="AG21" s="25"/>
      <c r="AH21" s="211"/>
      <c r="AI21" s="211"/>
      <c r="AJ21" s="211"/>
      <c r="AK21" s="211"/>
      <c r="AL21" s="86"/>
      <c r="AM21" s="201"/>
      <c r="AN21" s="201"/>
      <c r="AO21" s="202"/>
      <c r="AP21" s="202"/>
      <c r="AQ21" s="202"/>
    </row>
    <row r="22" spans="1:44" ht="11.25" customHeight="1">
      <c r="A22" s="77"/>
      <c r="B22" s="77"/>
      <c r="C22" s="77"/>
      <c r="D22" s="77"/>
      <c r="E22" s="77"/>
      <c r="F22" s="77"/>
      <c r="G22" s="77"/>
      <c r="H22" s="227"/>
      <c r="I22" s="77"/>
      <c r="J22" s="77"/>
      <c r="K22" s="77"/>
      <c r="L22" s="77"/>
      <c r="M22" s="77"/>
      <c r="N22" s="77"/>
      <c r="O22" s="77"/>
      <c r="P22" s="227"/>
      <c r="Q22" s="77"/>
      <c r="R22" s="77"/>
      <c r="S22" s="77"/>
      <c r="T22" s="77"/>
      <c r="U22" s="77"/>
      <c r="V22" s="77"/>
      <c r="W22" s="77"/>
      <c r="X22" s="227"/>
      <c r="Z22" s="28">
        <f>$I$4</f>
        <v>5</v>
      </c>
      <c r="AA22" s="73">
        <f>COUNT(I6:O6,I9:O9,I12:O12,I15:O15,I18:O18,I21:O21)</f>
        <v>30</v>
      </c>
      <c r="AB22" s="28">
        <f t="shared" ref="AB22:AB32" si="39">$U$2+AA22</f>
        <v>70</v>
      </c>
      <c r="AC22" s="164" t="str">
        <f t="shared" ref="AC22:AC32" si="40">VLOOKUP(AB22,$AD$6:$AG$17,2,0)</f>
        <v>171.41</v>
      </c>
      <c r="AD22" s="164"/>
      <c r="AE22" s="25"/>
      <c r="AF22" s="25"/>
      <c r="AG22" s="25"/>
      <c r="AH22" s="15"/>
      <c r="AI22" s="15"/>
    </row>
    <row r="23" spans="1:44" ht="11.25" customHeight="1" thickBot="1">
      <c r="A23" s="113">
        <f>IF(A22="出",$G$3,0)</f>
        <v>0</v>
      </c>
      <c r="B23" s="113">
        <f t="shared" ref="B23:G23" si="41">IF(B22="出",$G$3,0)</f>
        <v>0</v>
      </c>
      <c r="C23" s="113">
        <f t="shared" si="41"/>
        <v>0</v>
      </c>
      <c r="D23" s="113">
        <f t="shared" si="41"/>
        <v>0</v>
      </c>
      <c r="E23" s="113">
        <f t="shared" si="41"/>
        <v>0</v>
      </c>
      <c r="F23" s="113">
        <f t="shared" si="41"/>
        <v>0</v>
      </c>
      <c r="G23" s="113">
        <f t="shared" si="41"/>
        <v>0</v>
      </c>
      <c r="H23" s="229"/>
      <c r="I23" s="113">
        <f>IF(I22="出",$G$3,0)</f>
        <v>0</v>
      </c>
      <c r="J23" s="113">
        <f t="shared" ref="J23:O23" si="42">IF(J22="出",$G$3,0)</f>
        <v>0</v>
      </c>
      <c r="K23" s="113">
        <f t="shared" si="42"/>
        <v>0</v>
      </c>
      <c r="L23" s="113">
        <f t="shared" si="42"/>
        <v>0</v>
      </c>
      <c r="M23" s="113">
        <f t="shared" si="42"/>
        <v>0</v>
      </c>
      <c r="N23" s="113">
        <f t="shared" si="42"/>
        <v>0</v>
      </c>
      <c r="O23" s="113">
        <f t="shared" si="42"/>
        <v>0</v>
      </c>
      <c r="P23" s="229"/>
      <c r="Q23" s="113">
        <f>IF(Q22="出",$G$3,0)</f>
        <v>0</v>
      </c>
      <c r="R23" s="113">
        <f t="shared" ref="R23:W23" si="43">IF(R22="出",$G$3,0)</f>
        <v>0</v>
      </c>
      <c r="S23" s="113">
        <f t="shared" si="43"/>
        <v>0</v>
      </c>
      <c r="T23" s="113">
        <f t="shared" si="43"/>
        <v>0</v>
      </c>
      <c r="U23" s="113">
        <f t="shared" si="43"/>
        <v>0</v>
      </c>
      <c r="V23" s="113">
        <f t="shared" si="43"/>
        <v>0</v>
      </c>
      <c r="W23" s="113">
        <f t="shared" si="43"/>
        <v>0</v>
      </c>
      <c r="X23" s="229"/>
      <c r="Z23" s="28">
        <f>$Q$4</f>
        <v>6</v>
      </c>
      <c r="AA23" s="73">
        <f>COUNT(Q6:W6,Q9:W9,Q12:W12,Q15:W15,Q18:W18,Q21:W21)</f>
        <v>31</v>
      </c>
      <c r="AB23" s="28">
        <f t="shared" si="39"/>
        <v>71</v>
      </c>
      <c r="AC23" s="164" t="str">
        <f t="shared" si="40"/>
        <v>177.13</v>
      </c>
      <c r="AD23" s="164"/>
      <c r="AE23" s="25"/>
      <c r="AF23" s="25"/>
      <c r="AG23" s="25"/>
      <c r="AH23" s="154"/>
      <c r="AI23" s="154"/>
      <c r="AJ23" s="154"/>
      <c r="AK23" s="154"/>
      <c r="AL23" s="87"/>
      <c r="AM23" s="152"/>
      <c r="AN23" s="152"/>
      <c r="AO23" s="153"/>
      <c r="AP23" s="153"/>
      <c r="AQ23" s="153"/>
    </row>
    <row r="24" spans="1:44">
      <c r="A24" s="147" t="s">
        <v>60</v>
      </c>
      <c r="B24" s="148"/>
      <c r="C24" s="148"/>
      <c r="D24" s="148"/>
      <c r="E24" s="148"/>
      <c r="F24" s="148"/>
      <c r="G24" s="155"/>
      <c r="H24" s="114">
        <f>H6+H9+H12+H15+H18+H21</f>
        <v>0</v>
      </c>
      <c r="I24" s="147" t="s">
        <v>60</v>
      </c>
      <c r="J24" s="148"/>
      <c r="K24" s="148"/>
      <c r="L24" s="148"/>
      <c r="M24" s="148"/>
      <c r="N24" s="148"/>
      <c r="O24" s="155"/>
      <c r="P24" s="114">
        <f>P6+P9+P12+P15+P18+P21</f>
        <v>0</v>
      </c>
      <c r="Q24" s="147" t="s">
        <v>60</v>
      </c>
      <c r="R24" s="148"/>
      <c r="S24" s="148"/>
      <c r="T24" s="148"/>
      <c r="U24" s="148"/>
      <c r="V24" s="148"/>
      <c r="W24" s="155"/>
      <c r="X24" s="116">
        <f>X6+X9+X12+X15+X18+X21</f>
        <v>0</v>
      </c>
      <c r="Z24" s="28">
        <f>$A$26</f>
        <v>7</v>
      </c>
      <c r="AA24" s="73">
        <f>COUNT(A28:G28,A31:G31,A34:G34,A37:G37,A40:G40,A43:G43)</f>
        <v>30</v>
      </c>
      <c r="AB24" s="28">
        <f t="shared" si="39"/>
        <v>70</v>
      </c>
      <c r="AC24" s="164" t="str">
        <f t="shared" si="40"/>
        <v>171.41</v>
      </c>
      <c r="AD24" s="164"/>
      <c r="AE24" s="25"/>
      <c r="AF24" s="25"/>
      <c r="AG24" s="25"/>
      <c r="AH24" s="154"/>
      <c r="AI24" s="154"/>
      <c r="AJ24" s="154"/>
      <c r="AK24" s="154"/>
      <c r="AL24" s="87"/>
      <c r="AM24" s="152"/>
      <c r="AN24" s="152"/>
      <c r="AO24" s="153"/>
      <c r="AP24" s="153"/>
      <c r="AQ24" s="153"/>
    </row>
    <row r="25" spans="1:44" ht="21" customHeight="1">
      <c r="A25" s="149"/>
      <c r="B25" s="150"/>
      <c r="C25" s="150"/>
      <c r="D25" s="150"/>
      <c r="E25" s="150"/>
      <c r="F25" s="150"/>
      <c r="G25" s="151"/>
      <c r="H25" s="115" t="str">
        <f>IF(H24-AC21&lt;=0,"OK","超過")</f>
        <v>OK</v>
      </c>
      <c r="I25" s="149"/>
      <c r="J25" s="150"/>
      <c r="K25" s="150"/>
      <c r="L25" s="150"/>
      <c r="M25" s="150"/>
      <c r="N25" s="150"/>
      <c r="O25" s="151"/>
      <c r="P25" s="115" t="str">
        <f>IF(P24-AC22&lt;=0,"OK","超過")</f>
        <v>OK</v>
      </c>
      <c r="Q25" s="149"/>
      <c r="R25" s="150"/>
      <c r="S25" s="150"/>
      <c r="T25" s="150"/>
      <c r="U25" s="150"/>
      <c r="V25" s="150"/>
      <c r="W25" s="151"/>
      <c r="X25" s="115" t="str">
        <f>IF(X24-AC23&lt;=0,"OK","超過")</f>
        <v>OK</v>
      </c>
      <c r="Z25" s="28">
        <f>$I$26</f>
        <v>8</v>
      </c>
      <c r="AA25" s="73">
        <f>COUNT(I28:O28,I31:O31,I34:O34,I37:O37,I40:O40,I43:O43)</f>
        <v>31</v>
      </c>
      <c r="AB25" s="28">
        <f t="shared" si="39"/>
        <v>71</v>
      </c>
      <c r="AC25" s="164" t="str">
        <f t="shared" si="40"/>
        <v>177.13</v>
      </c>
      <c r="AD25" s="164"/>
      <c r="AE25" s="25"/>
      <c r="AF25" s="25"/>
      <c r="AG25" s="25"/>
      <c r="AH25" s="154"/>
      <c r="AI25" s="154"/>
      <c r="AJ25" s="154"/>
      <c r="AK25" s="154"/>
      <c r="AL25" s="87"/>
      <c r="AM25" s="152"/>
      <c r="AN25" s="152"/>
      <c r="AO25" s="153"/>
      <c r="AP25" s="153"/>
      <c r="AQ25" s="153"/>
    </row>
    <row r="26" spans="1:44" ht="13.5" customHeight="1">
      <c r="A26" s="42">
        <v>7</v>
      </c>
      <c r="B26" s="162" t="s">
        <v>13</v>
      </c>
      <c r="C26" s="162"/>
      <c r="D26" s="162" t="s">
        <v>70</v>
      </c>
      <c r="E26" s="162"/>
      <c r="F26" s="162"/>
      <c r="G26" s="163"/>
      <c r="H26" s="196" t="s">
        <v>46</v>
      </c>
      <c r="I26" s="42">
        <v>8</v>
      </c>
      <c r="J26" s="162" t="s">
        <v>13</v>
      </c>
      <c r="K26" s="162"/>
      <c r="L26" s="162" t="s">
        <v>71</v>
      </c>
      <c r="M26" s="162"/>
      <c r="N26" s="162"/>
      <c r="O26" s="163"/>
      <c r="P26" s="221" t="s">
        <v>46</v>
      </c>
      <c r="Q26" s="42">
        <v>9</v>
      </c>
      <c r="R26" s="162" t="s">
        <v>13</v>
      </c>
      <c r="S26" s="162"/>
      <c r="T26" s="162" t="s">
        <v>95</v>
      </c>
      <c r="U26" s="162"/>
      <c r="V26" s="162"/>
      <c r="W26" s="163"/>
      <c r="X26" s="221" t="s">
        <v>46</v>
      </c>
      <c r="Z26" s="28">
        <f>$Q$26</f>
        <v>9</v>
      </c>
      <c r="AA26" s="73">
        <f>COUNT(Q28:W28,Q31:W31,Q34:W34,Q37:W37,Q40:W40,Q43:W43)</f>
        <v>31</v>
      </c>
      <c r="AB26" s="28">
        <f t="shared" si="39"/>
        <v>71</v>
      </c>
      <c r="AC26" s="164" t="str">
        <f t="shared" si="40"/>
        <v>177.13</v>
      </c>
      <c r="AD26" s="164"/>
      <c r="AE26" s="25"/>
      <c r="AF26" s="25"/>
      <c r="AG26" s="2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>
      <c r="A27" s="7" t="s">
        <v>0</v>
      </c>
      <c r="B27" s="8" t="s">
        <v>1</v>
      </c>
      <c r="C27" s="8" t="s">
        <v>2</v>
      </c>
      <c r="D27" s="9" t="s">
        <v>3</v>
      </c>
      <c r="E27" s="8" t="s">
        <v>4</v>
      </c>
      <c r="F27" s="10" t="s">
        <v>5</v>
      </c>
      <c r="G27" s="9" t="s">
        <v>6</v>
      </c>
      <c r="H27" s="197"/>
      <c r="I27" s="11" t="s">
        <v>0</v>
      </c>
      <c r="J27" s="12" t="s">
        <v>1</v>
      </c>
      <c r="K27" s="12" t="s">
        <v>2</v>
      </c>
      <c r="L27" s="12" t="s">
        <v>3</v>
      </c>
      <c r="M27" s="12" t="s">
        <v>4</v>
      </c>
      <c r="N27" s="12" t="s">
        <v>5</v>
      </c>
      <c r="O27" s="10" t="s">
        <v>6</v>
      </c>
      <c r="P27" s="197"/>
      <c r="Q27" s="11" t="s">
        <v>0</v>
      </c>
      <c r="R27" s="12" t="s">
        <v>1</v>
      </c>
      <c r="S27" s="12" t="s">
        <v>2</v>
      </c>
      <c r="T27" s="12" t="s">
        <v>3</v>
      </c>
      <c r="U27" s="12" t="s">
        <v>4</v>
      </c>
      <c r="V27" s="12" t="s">
        <v>5</v>
      </c>
      <c r="W27" s="13" t="s">
        <v>6</v>
      </c>
      <c r="X27" s="197"/>
      <c r="Z27" s="28">
        <f>$A$48</f>
        <v>10</v>
      </c>
      <c r="AA27" s="73">
        <f>COUNT(A50:G50,A53:G53,A56:G56,A59:G59,A62:G62,A65:G65)</f>
        <v>30</v>
      </c>
      <c r="AB27" s="28">
        <f t="shared" si="39"/>
        <v>70</v>
      </c>
      <c r="AC27" s="164" t="str">
        <f t="shared" si="40"/>
        <v>171.41</v>
      </c>
      <c r="AD27" s="164"/>
      <c r="AE27" s="25"/>
      <c r="AF27" s="25"/>
      <c r="AG27" s="25"/>
      <c r="AH27" s="15"/>
      <c r="AI27" s="15"/>
      <c r="AJ27" s="15"/>
      <c r="AK27" s="15"/>
      <c r="AL27" s="15"/>
      <c r="AM27" s="26"/>
      <c r="AN27" s="15"/>
      <c r="AO27" s="15"/>
      <c r="AP27" s="15"/>
      <c r="AQ27" s="15"/>
      <c r="AR27" s="15"/>
    </row>
    <row r="28" spans="1:44" s="46" customFormat="1" ht="17.25" customHeight="1">
      <c r="A28" s="136" t="str">
        <f>IF(WEEKDAY(DATE($B$1,A26-1,21))=1,DATE($B$1,A26-1,21),"")</f>
        <v/>
      </c>
      <c r="B28" s="127" t="str">
        <f>IF(WEEKDAY(DATE($B$1,A26-1,21))=2,DATE($B$1,A26-1,21),IF(A28="","",A28+1))</f>
        <v/>
      </c>
      <c r="C28" s="127" t="str">
        <f>IF(WEEKDAY(DATE($B$1,A26-1,21))=3,DATE($B$1,A26-1,21),IF(B28="","",B28+1))</f>
        <v/>
      </c>
      <c r="D28" s="127" t="str">
        <f>IF(WEEKDAY(DATE($B$1,A26-1,21))=4,DATE($B$1,A26-1,21),IF(C28="","",C28+1))</f>
        <v/>
      </c>
      <c r="E28" s="127" t="str">
        <f>IF(WEEKDAY(DATE($B$1,A26-1,21))=5,DATE($B$1,A26-1,21),IF(D28="","",D28+1))</f>
        <v/>
      </c>
      <c r="F28" s="127">
        <f>IF(WEEKDAY(DATE($B$1,A26-1,21))=6,DATE($B$1,A26-1,21),IF(E28="","",E28+1))</f>
        <v>45464</v>
      </c>
      <c r="G28" s="127">
        <f>IF(WEEKDAY(DATE($B$1,A26-1,21))=7,DATE($B$1,A26-1,21),IF(F28="","",F28+1))</f>
        <v>45465</v>
      </c>
      <c r="H28" s="209">
        <f>A30+B30+C30+D30+E30+F30+G30</f>
        <v>0</v>
      </c>
      <c r="I28" s="136">
        <f>IF(WEEKDAY(DATE($B$1,I26-1,21))=1,DATE($B$1,I26-1,21),"")</f>
        <v>45494</v>
      </c>
      <c r="J28" s="127">
        <f>IF(WEEKDAY(DATE($B$1,I26-1,21))=2,DATE($B$1,I26-1,21),IF(I28="","",I28+1))</f>
        <v>45495</v>
      </c>
      <c r="K28" s="127">
        <f>IF(WEEKDAY(DATE($B$1,I26-1,21))=3,DATE($B$1,I26-1,21),IF(J28="","",J28+1))</f>
        <v>45496</v>
      </c>
      <c r="L28" s="127">
        <f>IF(WEEKDAY(DATE($B$1,I26-1,21))=4,DATE($B$1,I26-1,21),IF(K28="","",K28+1))</f>
        <v>45497</v>
      </c>
      <c r="M28" s="127">
        <f>IF(WEEKDAY(DATE($B$1,I26-1,21))=5,DATE($B$1,I26-1,21),IF(L28="","",L28+1))</f>
        <v>45498</v>
      </c>
      <c r="N28" s="127">
        <f>IF(WEEKDAY(DATE($B$1,I26-1,21))=6,DATE($B$1,I26-1,21),IF(M28="","",M28+1))</f>
        <v>45499</v>
      </c>
      <c r="O28" s="127">
        <f>IF(WEEKDAY(DATE($B$1,I26-1,21))=7,DATE($B$1,I26-1,21),IF(N28="","",N28+1))</f>
        <v>45500</v>
      </c>
      <c r="P28" s="209">
        <f>I30+J30+K30+L30+M30+N30+O30</f>
        <v>0</v>
      </c>
      <c r="Q28" s="127" t="str">
        <f>IF(WEEKDAY(DATE($B$1,Q26-1,21))=1,DATE($B$1,Q26-1,21),"")</f>
        <v/>
      </c>
      <c r="R28" s="127" t="str">
        <f>IF(WEEKDAY(DATE($B$1,Q26-1,21))=2,DATE($B$1,Q26-1,21),IF(Q28="","",Q28+1))</f>
        <v/>
      </c>
      <c r="S28" s="127" t="str">
        <f>IF(WEEKDAY(DATE($B$1,Q26-1,21))=3,DATE($B$1,Q26-1,21),IF(R28="","",R28+1))</f>
        <v/>
      </c>
      <c r="T28" s="127">
        <f>IF(WEEKDAY(DATE($B$1,Q26-1,21))=4,DATE($B$1,Q26-1,21),IF(S28="","",S28+1))</f>
        <v>45525</v>
      </c>
      <c r="U28" s="127">
        <f>IF(WEEKDAY(DATE($B$1,Q26-1,21))=5,DATE($B$1,Q26-1,21),IF(T28="","",T28+1))</f>
        <v>45526</v>
      </c>
      <c r="V28" s="135">
        <f>IF(WEEKDAY(DATE($B$1,Q26-1,21))=6,DATE($B$1,Q26-1,21),IF(U28="","",U28+1))</f>
        <v>45527</v>
      </c>
      <c r="W28" s="127">
        <f>IF(WEEKDAY(DATE($B$1,Q26-1,21))=7,DATE($B$1,Q26-1,21),IF(V28="","",V28+1))</f>
        <v>45528</v>
      </c>
      <c r="X28" s="209">
        <f>Q30+R30+S30+T30+U30+V30+W30</f>
        <v>0</v>
      </c>
      <c r="Z28" s="28">
        <f>$I$48</f>
        <v>11</v>
      </c>
      <c r="AA28" s="73">
        <f>COUNT(I50:O50,I53:O53,I56:O56,I59:O59,I62:O62,I65:O65)</f>
        <v>31</v>
      </c>
      <c r="AB28" s="28">
        <f t="shared" si="39"/>
        <v>71</v>
      </c>
      <c r="AC28" s="164" t="str">
        <f t="shared" si="40"/>
        <v>177.13</v>
      </c>
      <c r="AD28" s="164"/>
      <c r="AE28" s="25"/>
      <c r="AF28" s="25"/>
      <c r="AG28" s="25"/>
      <c r="AH28" s="55"/>
      <c r="AI28" s="55"/>
      <c r="AJ28" s="55"/>
      <c r="AK28" s="55"/>
      <c r="AL28" s="56"/>
      <c r="AM28" s="56"/>
      <c r="AN28" s="56"/>
      <c r="AO28" s="56"/>
      <c r="AP28" s="57"/>
      <c r="AQ28" s="57"/>
      <c r="AR28" s="57"/>
    </row>
    <row r="29" spans="1:44" ht="11.25" customHeight="1">
      <c r="A29" s="77"/>
      <c r="B29" s="77"/>
      <c r="C29" s="77"/>
      <c r="D29" s="77"/>
      <c r="E29" s="77"/>
      <c r="F29" s="77"/>
      <c r="G29" s="77"/>
      <c r="H29" s="209"/>
      <c r="I29" s="77"/>
      <c r="J29" s="77"/>
      <c r="K29" s="77"/>
      <c r="L29" s="77"/>
      <c r="M29" s="77"/>
      <c r="N29" s="77"/>
      <c r="O29" s="77"/>
      <c r="P29" s="209"/>
      <c r="Q29" s="77"/>
      <c r="R29" s="77"/>
      <c r="S29" s="77"/>
      <c r="T29" s="77"/>
      <c r="U29" s="77"/>
      <c r="V29" s="77"/>
      <c r="W29" s="77"/>
      <c r="X29" s="209"/>
      <c r="Z29" s="28">
        <f>$Q$48</f>
        <v>12</v>
      </c>
      <c r="AA29" s="73">
        <f>COUNT(Q50:W50,Q53:W53,Q56:W56,Q59:W59,Q62:W62,Q65:W65)</f>
        <v>30</v>
      </c>
      <c r="AB29" s="28">
        <f t="shared" si="39"/>
        <v>70</v>
      </c>
      <c r="AC29" s="164" t="str">
        <f t="shared" si="40"/>
        <v>171.41</v>
      </c>
      <c r="AD29" s="164"/>
      <c r="AE29" s="25"/>
      <c r="AF29" s="25"/>
      <c r="AG29" s="25"/>
      <c r="AH29" s="27"/>
      <c r="AI29" s="27"/>
      <c r="AJ29" s="27"/>
      <c r="AK29" s="27"/>
      <c r="AL29" s="28"/>
      <c r="AM29" s="28"/>
      <c r="AN29" s="28"/>
      <c r="AO29" s="28"/>
      <c r="AP29" s="25"/>
      <c r="AQ29" s="25"/>
      <c r="AR29" s="25"/>
    </row>
    <row r="30" spans="1:44" ht="11.25" customHeight="1">
      <c r="A30" s="113">
        <f>IF(A29="出",$G$3,0)</f>
        <v>0</v>
      </c>
      <c r="B30" s="113">
        <f t="shared" ref="B30:G30" si="44">IF(B29="出",$G$3,0)</f>
        <v>0</v>
      </c>
      <c r="C30" s="113">
        <f t="shared" si="44"/>
        <v>0</v>
      </c>
      <c r="D30" s="113">
        <f t="shared" si="44"/>
        <v>0</v>
      </c>
      <c r="E30" s="113">
        <f t="shared" si="44"/>
        <v>0</v>
      </c>
      <c r="F30" s="113">
        <f t="shared" si="44"/>
        <v>0</v>
      </c>
      <c r="G30" s="113">
        <f t="shared" si="44"/>
        <v>0</v>
      </c>
      <c r="H30" s="212"/>
      <c r="I30" s="113">
        <f>IF(I29="出",$G$3,0)</f>
        <v>0</v>
      </c>
      <c r="J30" s="113">
        <f t="shared" ref="J30:O30" si="45">IF(J29="出",$G$3,0)</f>
        <v>0</v>
      </c>
      <c r="K30" s="113">
        <f t="shared" si="45"/>
        <v>0</v>
      </c>
      <c r="L30" s="113">
        <f t="shared" si="45"/>
        <v>0</v>
      </c>
      <c r="M30" s="113">
        <f t="shared" si="45"/>
        <v>0</v>
      </c>
      <c r="N30" s="113">
        <f t="shared" si="45"/>
        <v>0</v>
      </c>
      <c r="O30" s="113">
        <f t="shared" si="45"/>
        <v>0</v>
      </c>
      <c r="P30" s="212"/>
      <c r="Q30" s="113">
        <f>IF(Q29="出",$G$3,0)</f>
        <v>0</v>
      </c>
      <c r="R30" s="113">
        <f t="shared" ref="R30:W30" si="46">IF(R29="出",$G$3,0)</f>
        <v>0</v>
      </c>
      <c r="S30" s="113">
        <f t="shared" si="46"/>
        <v>0</v>
      </c>
      <c r="T30" s="113">
        <f t="shared" si="46"/>
        <v>0</v>
      </c>
      <c r="U30" s="113">
        <f t="shared" si="46"/>
        <v>0</v>
      </c>
      <c r="V30" s="113">
        <f t="shared" si="46"/>
        <v>0</v>
      </c>
      <c r="W30" s="113">
        <f t="shared" si="46"/>
        <v>0</v>
      </c>
      <c r="X30" s="212"/>
      <c r="Z30" s="28">
        <f>$A$70</f>
        <v>1</v>
      </c>
      <c r="AA30" s="73">
        <f>COUNT(A72:G72,A75:G75,A78:G78,A81:G81,A84:G84,A87:G87)</f>
        <v>31</v>
      </c>
      <c r="AB30" s="28">
        <f t="shared" si="39"/>
        <v>71</v>
      </c>
      <c r="AC30" s="164" t="str">
        <f t="shared" si="40"/>
        <v>177.13</v>
      </c>
      <c r="AD30" s="164"/>
      <c r="AE30" s="25"/>
      <c r="AF30" s="25"/>
      <c r="AG30" s="25"/>
      <c r="AH30" s="27"/>
      <c r="AI30" s="27"/>
      <c r="AJ30" s="27"/>
      <c r="AK30" s="27"/>
      <c r="AL30" s="28"/>
      <c r="AM30" s="28"/>
      <c r="AN30" s="28"/>
      <c r="AO30" s="28"/>
      <c r="AP30" s="25"/>
      <c r="AQ30" s="25"/>
      <c r="AR30" s="25"/>
    </row>
    <row r="31" spans="1:44" s="46" customFormat="1" ht="17.25" customHeight="1">
      <c r="A31" s="136">
        <f>G28+1</f>
        <v>45466</v>
      </c>
      <c r="B31" s="127">
        <f>A31+1</f>
        <v>45467</v>
      </c>
      <c r="C31" s="127">
        <f t="shared" ref="C31:G31" si="47">B31+1</f>
        <v>45468</v>
      </c>
      <c r="D31" s="127">
        <f t="shared" si="47"/>
        <v>45469</v>
      </c>
      <c r="E31" s="127">
        <f t="shared" si="47"/>
        <v>45470</v>
      </c>
      <c r="F31" s="127">
        <f t="shared" si="47"/>
        <v>45471</v>
      </c>
      <c r="G31" s="127">
        <f t="shared" si="47"/>
        <v>45472</v>
      </c>
      <c r="H31" s="209">
        <f t="shared" ref="H31" si="48">A33+B33+C33+D33+E33+F33+G33</f>
        <v>0</v>
      </c>
      <c r="I31" s="137">
        <f>O28+1</f>
        <v>45501</v>
      </c>
      <c r="J31" s="127">
        <f>I31+1</f>
        <v>45502</v>
      </c>
      <c r="K31" s="127">
        <f t="shared" ref="K31:O31" si="49">J31+1</f>
        <v>45503</v>
      </c>
      <c r="L31" s="127">
        <f t="shared" si="49"/>
        <v>45504</v>
      </c>
      <c r="M31" s="127">
        <f t="shared" si="49"/>
        <v>45505</v>
      </c>
      <c r="N31" s="127">
        <f t="shared" si="49"/>
        <v>45506</v>
      </c>
      <c r="O31" s="127">
        <f t="shared" si="49"/>
        <v>45507</v>
      </c>
      <c r="P31" s="209">
        <f t="shared" ref="P31" si="50">I33+J33+K33+L33+M33+N33+O33</f>
        <v>0</v>
      </c>
      <c r="Q31" s="137">
        <f>W28+1</f>
        <v>45529</v>
      </c>
      <c r="R31" s="127">
        <f>Q31+1</f>
        <v>45530</v>
      </c>
      <c r="S31" s="127">
        <f t="shared" ref="S31:W31" si="51">R31+1</f>
        <v>45531</v>
      </c>
      <c r="T31" s="127">
        <f t="shared" si="51"/>
        <v>45532</v>
      </c>
      <c r="U31" s="127">
        <f t="shared" si="51"/>
        <v>45533</v>
      </c>
      <c r="V31" s="127">
        <f t="shared" si="51"/>
        <v>45534</v>
      </c>
      <c r="W31" s="127">
        <f t="shared" si="51"/>
        <v>45535</v>
      </c>
      <c r="X31" s="209">
        <f t="shared" ref="X31" si="52">Q33+R33+S33+T33+U33+V33+W33</f>
        <v>0</v>
      </c>
      <c r="Z31" s="28">
        <f>$I$70</f>
        <v>2</v>
      </c>
      <c r="AA31" s="73">
        <f>COUNT(I72:O72,I75:O75,I78:O78,I81:O81,I84:O84,I87:O87)</f>
        <v>31</v>
      </c>
      <c r="AB31" s="28">
        <f t="shared" si="39"/>
        <v>71</v>
      </c>
      <c r="AC31" s="164" t="str">
        <f t="shared" si="40"/>
        <v>177.13</v>
      </c>
      <c r="AD31" s="164"/>
      <c r="AE31" s="25"/>
      <c r="AF31" s="25"/>
      <c r="AG31" s="25"/>
      <c r="AH31" s="55"/>
      <c r="AI31" s="55"/>
      <c r="AJ31" s="55"/>
      <c r="AK31" s="55"/>
      <c r="AL31" s="56"/>
      <c r="AM31" s="56"/>
      <c r="AN31" s="56"/>
      <c r="AO31" s="56"/>
      <c r="AP31" s="57"/>
      <c r="AQ31" s="57"/>
      <c r="AR31" s="57"/>
    </row>
    <row r="32" spans="1:44" ht="11.25" customHeight="1">
      <c r="A32" s="77"/>
      <c r="B32" s="77"/>
      <c r="C32" s="77"/>
      <c r="D32" s="77"/>
      <c r="E32" s="77"/>
      <c r="F32" s="77"/>
      <c r="G32" s="77"/>
      <c r="H32" s="209"/>
      <c r="I32" s="77"/>
      <c r="J32" s="77"/>
      <c r="K32" s="77"/>
      <c r="L32" s="77"/>
      <c r="M32" s="77"/>
      <c r="N32" s="77"/>
      <c r="O32" s="77"/>
      <c r="P32" s="209"/>
      <c r="Q32" s="77"/>
      <c r="R32" s="77"/>
      <c r="S32" s="77"/>
      <c r="T32" s="77"/>
      <c r="U32" s="77"/>
      <c r="V32" s="77"/>
      <c r="W32" s="77"/>
      <c r="X32" s="209"/>
      <c r="Z32" s="28">
        <f>$Q$70</f>
        <v>3</v>
      </c>
      <c r="AA32" s="73">
        <f>COUNT(Q72:W72,Q75:W75,Q78:W78,Q81:W81,Q84:W84,Q87:W87)</f>
        <v>28</v>
      </c>
      <c r="AB32" s="28">
        <f t="shared" si="39"/>
        <v>68</v>
      </c>
      <c r="AC32" s="164" t="str">
        <f t="shared" si="40"/>
        <v>160</v>
      </c>
      <c r="AD32" s="164"/>
      <c r="AE32" s="25"/>
      <c r="AF32" s="25"/>
      <c r="AG32" s="25"/>
      <c r="AH32" s="27"/>
      <c r="AI32" s="27"/>
      <c r="AJ32" s="27"/>
      <c r="AK32" s="27"/>
      <c r="AL32" s="28"/>
      <c r="AM32" s="28"/>
      <c r="AN32" s="28"/>
      <c r="AO32" s="28"/>
      <c r="AP32" s="25"/>
      <c r="AQ32" s="25"/>
      <c r="AR32" s="25"/>
    </row>
    <row r="33" spans="1:44" ht="11.25" customHeight="1">
      <c r="A33" s="113">
        <f>IF(A32="出",$G$3,0)</f>
        <v>0</v>
      </c>
      <c r="B33" s="113">
        <f t="shared" ref="B33:G33" si="53">IF(B32="出",$G$3,0)</f>
        <v>0</v>
      </c>
      <c r="C33" s="113">
        <f t="shared" si="53"/>
        <v>0</v>
      </c>
      <c r="D33" s="113">
        <f t="shared" si="53"/>
        <v>0</v>
      </c>
      <c r="E33" s="113">
        <f t="shared" si="53"/>
        <v>0</v>
      </c>
      <c r="F33" s="113">
        <f t="shared" si="53"/>
        <v>0</v>
      </c>
      <c r="G33" s="113">
        <f t="shared" si="53"/>
        <v>0</v>
      </c>
      <c r="H33" s="212"/>
      <c r="I33" s="113">
        <f>IF(I32="出",$G$3,0)</f>
        <v>0</v>
      </c>
      <c r="J33" s="113">
        <f t="shared" ref="J33:O33" si="54">IF(J32="出",$G$3,0)</f>
        <v>0</v>
      </c>
      <c r="K33" s="113">
        <f t="shared" si="54"/>
        <v>0</v>
      </c>
      <c r="L33" s="113">
        <f t="shared" si="54"/>
        <v>0</v>
      </c>
      <c r="M33" s="113">
        <f t="shared" si="54"/>
        <v>0</v>
      </c>
      <c r="N33" s="113">
        <f t="shared" si="54"/>
        <v>0</v>
      </c>
      <c r="O33" s="113">
        <f t="shared" si="54"/>
        <v>0</v>
      </c>
      <c r="P33" s="212"/>
      <c r="Q33" s="113">
        <f>IF(Q32="出",$G$3,0)</f>
        <v>0</v>
      </c>
      <c r="R33" s="113">
        <f t="shared" ref="R33:W33" si="55">IF(R32="出",$G$3,0)</f>
        <v>0</v>
      </c>
      <c r="S33" s="113">
        <f t="shared" si="55"/>
        <v>0</v>
      </c>
      <c r="T33" s="113">
        <f t="shared" si="55"/>
        <v>0</v>
      </c>
      <c r="U33" s="113">
        <f t="shared" si="55"/>
        <v>0</v>
      </c>
      <c r="V33" s="113">
        <f t="shared" si="55"/>
        <v>0</v>
      </c>
      <c r="W33" s="113">
        <f t="shared" si="55"/>
        <v>0</v>
      </c>
      <c r="X33" s="212"/>
      <c r="Z33" s="207"/>
      <c r="AA33" s="207"/>
      <c r="AB33" s="207"/>
      <c r="AC33" s="207"/>
      <c r="AD33" s="83"/>
      <c r="AE33" s="208"/>
      <c r="AF33" s="208"/>
      <c r="AG33" s="208"/>
      <c r="AH33" s="27"/>
      <c r="AI33" s="27"/>
      <c r="AJ33" s="27"/>
      <c r="AK33" s="27"/>
      <c r="AL33" s="28"/>
      <c r="AM33" s="28"/>
      <c r="AN33" s="28"/>
      <c r="AO33" s="28"/>
      <c r="AP33" s="25"/>
      <c r="AQ33" s="25"/>
      <c r="AR33" s="25"/>
    </row>
    <row r="34" spans="1:44" s="46" customFormat="1" ht="17.25" customHeight="1">
      <c r="A34" s="137">
        <f>G31+1</f>
        <v>45473</v>
      </c>
      <c r="B34" s="127">
        <f>A34+1</f>
        <v>45474</v>
      </c>
      <c r="C34" s="127">
        <f t="shared" ref="C34:G34" si="56">B34+1</f>
        <v>45475</v>
      </c>
      <c r="D34" s="127">
        <f t="shared" si="56"/>
        <v>45476</v>
      </c>
      <c r="E34" s="127">
        <f t="shared" si="56"/>
        <v>45477</v>
      </c>
      <c r="F34" s="127">
        <f t="shared" si="56"/>
        <v>45478</v>
      </c>
      <c r="G34" s="127">
        <f t="shared" si="56"/>
        <v>45479</v>
      </c>
      <c r="H34" s="209">
        <f t="shared" ref="H34" si="57">A36+B36+C36+D36+E36+F36+G36</f>
        <v>0</v>
      </c>
      <c r="I34" s="137">
        <f>O31+1</f>
        <v>45508</v>
      </c>
      <c r="J34" s="127">
        <f>I34+1</f>
        <v>45509</v>
      </c>
      <c r="K34" s="127">
        <f t="shared" ref="K34:O34" si="58">J34+1</f>
        <v>45510</v>
      </c>
      <c r="L34" s="127">
        <f t="shared" si="58"/>
        <v>45511</v>
      </c>
      <c r="M34" s="127">
        <f t="shared" si="58"/>
        <v>45512</v>
      </c>
      <c r="N34" s="127">
        <f t="shared" si="58"/>
        <v>45513</v>
      </c>
      <c r="O34" s="127">
        <f t="shared" si="58"/>
        <v>45514</v>
      </c>
      <c r="P34" s="209">
        <f t="shared" ref="P34" si="59">I36+J36+K36+L36+M36+N36+O36</f>
        <v>0</v>
      </c>
      <c r="Q34" s="137">
        <f>W31+1</f>
        <v>45536</v>
      </c>
      <c r="R34" s="127">
        <f>Q34+1</f>
        <v>45537</v>
      </c>
      <c r="S34" s="127">
        <f t="shared" ref="S34:W34" si="60">R34+1</f>
        <v>45538</v>
      </c>
      <c r="T34" s="127">
        <f t="shared" si="60"/>
        <v>45539</v>
      </c>
      <c r="U34" s="127">
        <f t="shared" si="60"/>
        <v>45540</v>
      </c>
      <c r="V34" s="127">
        <f t="shared" si="60"/>
        <v>45541</v>
      </c>
      <c r="W34" s="127">
        <f t="shared" si="60"/>
        <v>45542</v>
      </c>
      <c r="X34" s="209">
        <f t="shared" ref="X34" si="61">Q36+R36+S36+T36+U36+V36+W36</f>
        <v>0</v>
      </c>
      <c r="Z34" s="207"/>
      <c r="AA34" s="207"/>
      <c r="AB34" s="207"/>
      <c r="AC34" s="207"/>
      <c r="AD34" s="83"/>
      <c r="AE34" s="208"/>
      <c r="AF34" s="208"/>
      <c r="AG34" s="208"/>
      <c r="AH34" s="55"/>
      <c r="AI34" s="55"/>
      <c r="AJ34" s="55"/>
      <c r="AK34" s="55"/>
      <c r="AL34" s="56"/>
      <c r="AM34" s="56"/>
      <c r="AN34" s="56"/>
      <c r="AO34" s="56"/>
      <c r="AP34" s="57"/>
      <c r="AQ34" s="57"/>
      <c r="AR34" s="57"/>
    </row>
    <row r="35" spans="1:44" ht="11.25" customHeight="1">
      <c r="A35" s="77"/>
      <c r="B35" s="77"/>
      <c r="C35" s="77"/>
      <c r="D35" s="77"/>
      <c r="E35" s="77"/>
      <c r="F35" s="77"/>
      <c r="G35" s="77"/>
      <c r="H35" s="209"/>
      <c r="I35" s="77"/>
      <c r="J35" s="77"/>
      <c r="K35" s="77"/>
      <c r="L35" s="77"/>
      <c r="M35" s="77"/>
      <c r="N35" s="77"/>
      <c r="O35" s="77"/>
      <c r="P35" s="209"/>
      <c r="Q35" s="77"/>
      <c r="R35" s="77"/>
      <c r="S35" s="77"/>
      <c r="T35" s="77"/>
      <c r="U35" s="77"/>
      <c r="V35" s="77"/>
      <c r="W35" s="77"/>
      <c r="X35" s="209"/>
      <c r="Z35" s="207"/>
      <c r="AA35" s="207"/>
      <c r="AB35" s="207"/>
      <c r="AC35" s="207"/>
      <c r="AD35" s="83"/>
      <c r="AE35" s="208"/>
      <c r="AF35" s="208"/>
      <c r="AG35" s="208"/>
      <c r="AH35" s="27"/>
      <c r="AI35" s="27"/>
      <c r="AJ35" s="27"/>
      <c r="AK35" s="27"/>
      <c r="AL35" s="28"/>
      <c r="AM35" s="28"/>
      <c r="AN35" s="28"/>
      <c r="AO35" s="28"/>
      <c r="AP35" s="25"/>
      <c r="AQ35" s="25"/>
      <c r="AR35" s="25"/>
    </row>
    <row r="36" spans="1:44" ht="11.25" customHeight="1">
      <c r="A36" s="113">
        <f>IF(A35="出",$G$3,0)</f>
        <v>0</v>
      </c>
      <c r="B36" s="113">
        <f t="shared" ref="B36:G36" si="62">IF(B35="出",$G$3,0)</f>
        <v>0</v>
      </c>
      <c r="C36" s="113">
        <f t="shared" si="62"/>
        <v>0</v>
      </c>
      <c r="D36" s="113">
        <f t="shared" si="62"/>
        <v>0</v>
      </c>
      <c r="E36" s="113">
        <f t="shared" si="62"/>
        <v>0</v>
      </c>
      <c r="F36" s="113">
        <f t="shared" si="62"/>
        <v>0</v>
      </c>
      <c r="G36" s="113">
        <f t="shared" si="62"/>
        <v>0</v>
      </c>
      <c r="H36" s="212"/>
      <c r="I36" s="113">
        <f>IF(I35="出",$G$3,0)</f>
        <v>0</v>
      </c>
      <c r="J36" s="113">
        <f t="shared" ref="J36:O36" si="63">IF(J35="出",$G$3,0)</f>
        <v>0</v>
      </c>
      <c r="K36" s="113">
        <f t="shared" si="63"/>
        <v>0</v>
      </c>
      <c r="L36" s="113">
        <f t="shared" si="63"/>
        <v>0</v>
      </c>
      <c r="M36" s="113">
        <f t="shared" si="63"/>
        <v>0</v>
      </c>
      <c r="N36" s="113">
        <f t="shared" si="63"/>
        <v>0</v>
      </c>
      <c r="O36" s="113">
        <f t="shared" si="63"/>
        <v>0</v>
      </c>
      <c r="P36" s="212"/>
      <c r="Q36" s="113">
        <f>IF(Q35="出",$G$3,0)</f>
        <v>0</v>
      </c>
      <c r="R36" s="113">
        <f t="shared" ref="R36:W36" si="64">IF(R35="出",$G$3,0)</f>
        <v>0</v>
      </c>
      <c r="S36" s="113">
        <f t="shared" si="64"/>
        <v>0</v>
      </c>
      <c r="T36" s="113">
        <f t="shared" si="64"/>
        <v>0</v>
      </c>
      <c r="U36" s="113">
        <f t="shared" si="64"/>
        <v>0</v>
      </c>
      <c r="V36" s="113">
        <f t="shared" si="64"/>
        <v>0</v>
      </c>
      <c r="W36" s="113">
        <f t="shared" si="64"/>
        <v>0</v>
      </c>
      <c r="X36" s="212"/>
      <c r="Z36" s="207"/>
      <c r="AA36" s="207"/>
      <c r="AB36" s="207"/>
      <c r="AC36" s="207"/>
      <c r="AD36" s="83"/>
      <c r="AE36" s="208"/>
      <c r="AF36" s="208"/>
      <c r="AG36" s="208"/>
      <c r="AH36" s="27"/>
      <c r="AI36" s="27"/>
      <c r="AJ36" s="27"/>
      <c r="AK36" s="27"/>
      <c r="AL36" s="28"/>
      <c r="AM36" s="28"/>
      <c r="AN36" s="28"/>
      <c r="AO36" s="28"/>
      <c r="AP36" s="25"/>
      <c r="AQ36" s="25"/>
      <c r="AR36" s="25"/>
    </row>
    <row r="37" spans="1:44" s="46" customFormat="1" ht="17.25" customHeight="1">
      <c r="A37" s="137">
        <f>G34+1</f>
        <v>45480</v>
      </c>
      <c r="B37" s="139">
        <f>A37+1</f>
        <v>45481</v>
      </c>
      <c r="C37" s="139">
        <f t="shared" ref="C37:G37" si="65">B37+1</f>
        <v>45482</v>
      </c>
      <c r="D37" s="139">
        <f t="shared" si="65"/>
        <v>45483</v>
      </c>
      <c r="E37" s="139">
        <f t="shared" si="65"/>
        <v>45484</v>
      </c>
      <c r="F37" s="139">
        <f t="shared" si="65"/>
        <v>45485</v>
      </c>
      <c r="G37" s="139">
        <f t="shared" si="65"/>
        <v>45486</v>
      </c>
      <c r="H37" s="209">
        <f t="shared" ref="H37" si="66">A39+B39+C39+D39+E39+F39+G39</f>
        <v>0</v>
      </c>
      <c r="I37" s="137">
        <f>O34+1</f>
        <v>45515</v>
      </c>
      <c r="J37" s="137">
        <f>I37+1</f>
        <v>45516</v>
      </c>
      <c r="K37" s="127">
        <f t="shared" ref="K37:O37" si="67">J37+1</f>
        <v>45517</v>
      </c>
      <c r="L37" s="127">
        <f t="shared" si="67"/>
        <v>45518</v>
      </c>
      <c r="M37" s="127">
        <f t="shared" si="67"/>
        <v>45519</v>
      </c>
      <c r="N37" s="139">
        <f t="shared" si="67"/>
        <v>45520</v>
      </c>
      <c r="O37" s="127">
        <f t="shared" si="67"/>
        <v>45521</v>
      </c>
      <c r="P37" s="209">
        <f t="shared" ref="P37" si="68">I39+J39+K39+L39+M39+N39+O39</f>
        <v>0</v>
      </c>
      <c r="Q37" s="137">
        <f>W34+1</f>
        <v>45543</v>
      </c>
      <c r="R37" s="127">
        <f>Q37+1</f>
        <v>45544</v>
      </c>
      <c r="S37" s="127">
        <f t="shared" ref="S37:W37" si="69">R37+1</f>
        <v>45545</v>
      </c>
      <c r="T37" s="127">
        <f t="shared" si="69"/>
        <v>45546</v>
      </c>
      <c r="U37" s="127">
        <f t="shared" si="69"/>
        <v>45547</v>
      </c>
      <c r="V37" s="127">
        <f t="shared" si="69"/>
        <v>45548</v>
      </c>
      <c r="W37" s="127">
        <f t="shared" si="69"/>
        <v>45549</v>
      </c>
      <c r="X37" s="209">
        <f t="shared" ref="X37" si="70">Q39+R39+S39+T39+U39+V39+W39</f>
        <v>0</v>
      </c>
      <c r="Z37" s="207"/>
      <c r="AA37" s="207"/>
      <c r="AB37" s="207"/>
      <c r="AC37" s="207"/>
      <c r="AD37" s="83"/>
      <c r="AE37" s="208"/>
      <c r="AF37" s="208"/>
      <c r="AG37" s="208"/>
      <c r="AH37" s="55"/>
      <c r="AI37" s="55"/>
      <c r="AJ37" s="55"/>
      <c r="AK37" s="55"/>
      <c r="AL37" s="56"/>
      <c r="AM37" s="56"/>
      <c r="AN37" s="56"/>
      <c r="AO37" s="56"/>
      <c r="AP37" s="57"/>
      <c r="AQ37" s="57"/>
      <c r="AR37" s="57"/>
    </row>
    <row r="38" spans="1:44" ht="11.25" customHeight="1">
      <c r="A38" s="77"/>
      <c r="B38" s="77"/>
      <c r="C38" s="77"/>
      <c r="D38" s="77"/>
      <c r="E38" s="77"/>
      <c r="F38" s="77"/>
      <c r="G38" s="77"/>
      <c r="H38" s="209"/>
      <c r="I38" s="77"/>
      <c r="J38" s="77"/>
      <c r="K38" s="77"/>
      <c r="L38" s="77"/>
      <c r="M38" s="77"/>
      <c r="N38" s="77"/>
      <c r="O38" s="77"/>
      <c r="P38" s="209"/>
      <c r="Q38" s="77"/>
      <c r="R38" s="77"/>
      <c r="S38" s="77"/>
      <c r="T38" s="77"/>
      <c r="U38" s="77"/>
      <c r="V38" s="77"/>
      <c r="W38" s="77"/>
      <c r="X38" s="209"/>
      <c r="Z38" s="207"/>
      <c r="AA38" s="207"/>
      <c r="AB38" s="207"/>
      <c r="AC38" s="207"/>
      <c r="AD38" s="83"/>
      <c r="AE38" s="208"/>
      <c r="AF38" s="208"/>
      <c r="AG38" s="208"/>
      <c r="AH38" s="27"/>
      <c r="AI38" s="27"/>
      <c r="AJ38" s="27"/>
      <c r="AK38" s="27"/>
      <c r="AL38" s="28"/>
      <c r="AM38" s="28"/>
      <c r="AN38" s="28"/>
      <c r="AO38" s="28"/>
      <c r="AP38" s="25"/>
      <c r="AQ38" s="25"/>
      <c r="AR38" s="25"/>
    </row>
    <row r="39" spans="1:44" ht="11.25" customHeight="1">
      <c r="A39" s="113">
        <f>IF(A38="出",$G$3,0)</f>
        <v>0</v>
      </c>
      <c r="B39" s="113">
        <f t="shared" ref="B39:G39" si="71">IF(B38="出",$G$3,0)</f>
        <v>0</v>
      </c>
      <c r="C39" s="113">
        <f t="shared" si="71"/>
        <v>0</v>
      </c>
      <c r="D39" s="113">
        <f t="shared" si="71"/>
        <v>0</v>
      </c>
      <c r="E39" s="113">
        <f t="shared" si="71"/>
        <v>0</v>
      </c>
      <c r="F39" s="113">
        <f t="shared" si="71"/>
        <v>0</v>
      </c>
      <c r="G39" s="113">
        <f t="shared" si="71"/>
        <v>0</v>
      </c>
      <c r="H39" s="212"/>
      <c r="I39" s="113">
        <f>IF(I38="出",$G$3,0)</f>
        <v>0</v>
      </c>
      <c r="J39" s="113">
        <f t="shared" ref="J39:O39" si="72">IF(J38="出",$G$3,0)</f>
        <v>0</v>
      </c>
      <c r="K39" s="113">
        <f t="shared" si="72"/>
        <v>0</v>
      </c>
      <c r="L39" s="113">
        <f t="shared" si="72"/>
        <v>0</v>
      </c>
      <c r="M39" s="113">
        <f t="shared" si="72"/>
        <v>0</v>
      </c>
      <c r="N39" s="113">
        <f t="shared" si="72"/>
        <v>0</v>
      </c>
      <c r="O39" s="113">
        <f t="shared" si="72"/>
        <v>0</v>
      </c>
      <c r="P39" s="212"/>
      <c r="Q39" s="113">
        <f>IF(Q38="出",$G$3,0)</f>
        <v>0</v>
      </c>
      <c r="R39" s="113">
        <f t="shared" ref="R39:W39" si="73">IF(R38="出",$G$3,0)</f>
        <v>0</v>
      </c>
      <c r="S39" s="113">
        <f t="shared" si="73"/>
        <v>0</v>
      </c>
      <c r="T39" s="113">
        <f t="shared" si="73"/>
        <v>0</v>
      </c>
      <c r="U39" s="113">
        <f t="shared" si="73"/>
        <v>0</v>
      </c>
      <c r="V39" s="113">
        <f t="shared" si="73"/>
        <v>0</v>
      </c>
      <c r="W39" s="113">
        <f t="shared" si="73"/>
        <v>0</v>
      </c>
      <c r="X39" s="212"/>
      <c r="Z39" s="207"/>
      <c r="AA39" s="207"/>
      <c r="AB39" s="207"/>
      <c r="AC39" s="207"/>
      <c r="AD39" s="83"/>
      <c r="AE39" s="208"/>
      <c r="AF39" s="208"/>
      <c r="AG39" s="208"/>
      <c r="AH39" s="27"/>
      <c r="AI39" s="27"/>
      <c r="AJ39" s="27"/>
      <c r="AK39" s="27"/>
      <c r="AL39" s="28"/>
      <c r="AM39" s="28"/>
      <c r="AN39" s="28"/>
      <c r="AO39" s="28"/>
      <c r="AP39" s="25"/>
      <c r="AQ39" s="25"/>
      <c r="AR39" s="25"/>
    </row>
    <row r="40" spans="1:44" s="46" customFormat="1" ht="17.25" customHeight="1">
      <c r="A40" s="137">
        <f>IF(A37+7&gt;DATE($B$1,A26,20),"",A37+7)</f>
        <v>45487</v>
      </c>
      <c r="B40" s="137">
        <f>IF(B37+7&gt;DATE($B$1,A26,20),"",B37+7)</f>
        <v>45488</v>
      </c>
      <c r="C40" s="127">
        <f>IF(C37+7&gt;DATE($B$1,A26,20),"",C37+7)</f>
        <v>45489</v>
      </c>
      <c r="D40" s="127">
        <f>IF(D37+7&gt;DATE($B$1,A26,20),"",D37+7)</f>
        <v>45490</v>
      </c>
      <c r="E40" s="127">
        <f>IF(E37+7&gt;DATE($B$1,A26,20),"",E37+7)</f>
        <v>45491</v>
      </c>
      <c r="F40" s="127">
        <f>IF(F37+7&gt;DATE($B$1,A26,20),"",F37+7)</f>
        <v>45492</v>
      </c>
      <c r="G40" s="127">
        <f>IF(G37+7&gt;DATE($B$1,A26,20),"",G37+7)</f>
        <v>45493</v>
      </c>
      <c r="H40" s="209">
        <f t="shared" ref="H40" si="74">A42+B42+C42+D42+E42+F42+G42</f>
        <v>0</v>
      </c>
      <c r="I40" s="137">
        <f>IF(I37+7&gt;DATE($B$1,I26,20),"",I37+7)</f>
        <v>45522</v>
      </c>
      <c r="J40" s="127">
        <f>IF(J37+7&gt;DATE($B$1,I26,20),"",J37+7)</f>
        <v>45523</v>
      </c>
      <c r="K40" s="127">
        <f>IF(K37+7&gt;DATE($B$1,I26,20),"",K37+7)</f>
        <v>45524</v>
      </c>
      <c r="L40" s="127" t="str">
        <f>IF(L37+7&gt;DATE($B$1,I26,20),"",L37+7)</f>
        <v/>
      </c>
      <c r="M40" s="127" t="str">
        <f>IF(M37+7&gt;DATE($B$1,I26,20),"",M37+7)</f>
        <v/>
      </c>
      <c r="N40" s="127" t="str">
        <f>IF(N37+7&gt;DATE($B$1,I26,20),"",N37+7)</f>
        <v/>
      </c>
      <c r="O40" s="127" t="str">
        <f>IF(O37+7&gt;DATE($B$1,I26,20),"",O37+7)</f>
        <v/>
      </c>
      <c r="P40" s="209">
        <f t="shared" ref="P40" si="75">I42+J42+K42+L42+M42+N42+O42</f>
        <v>0</v>
      </c>
      <c r="Q40" s="137">
        <f>IF(Q37+7&gt;DATE($B$1,Q26,20),"",Q37+7)</f>
        <v>45550</v>
      </c>
      <c r="R40" s="137">
        <f>IF(R37+7&gt;DATE($B$1,Q26,20),"",R37+7)</f>
        <v>45551</v>
      </c>
      <c r="S40" s="127">
        <f>IF(S37+7&gt;DATE($B$1,Q26,20),"",S37+7)</f>
        <v>45552</v>
      </c>
      <c r="T40" s="127">
        <f>IF(T37+7&gt;DATE($B$1,Q26,20),"",T37+7)</f>
        <v>45553</v>
      </c>
      <c r="U40" s="127">
        <f>IF(U37+7&gt;DATE($B$1,Q26,20),"",U37+7)</f>
        <v>45554</v>
      </c>
      <c r="V40" s="127">
        <f>IF(V37+7&gt;DATE($B$1,Q26,20),"",V37+7)</f>
        <v>45555</v>
      </c>
      <c r="W40" s="127" t="str">
        <f>IF(W37+7&gt;DATE($B$1,Q26,20),"",W37+7)</f>
        <v/>
      </c>
      <c r="X40" s="209">
        <f t="shared" ref="X40" si="76">Q42+R42+S42+T42+U42+V42+W42</f>
        <v>0</v>
      </c>
      <c r="Z40" s="207"/>
      <c r="AA40" s="207"/>
      <c r="AB40" s="207"/>
      <c r="AC40" s="207"/>
      <c r="AD40" s="83"/>
      <c r="AE40" s="208"/>
      <c r="AF40" s="208"/>
      <c r="AG40" s="208"/>
      <c r="AH40" s="55"/>
      <c r="AI40" s="55"/>
      <c r="AJ40" s="55"/>
      <c r="AK40" s="55"/>
      <c r="AL40" s="56"/>
      <c r="AM40" s="56"/>
      <c r="AN40" s="56"/>
      <c r="AO40" s="56"/>
      <c r="AP40" s="57"/>
      <c r="AQ40" s="57"/>
      <c r="AR40" s="57"/>
    </row>
    <row r="41" spans="1:44" ht="11.25" customHeight="1">
      <c r="A41" s="77"/>
      <c r="B41" s="77"/>
      <c r="C41" s="77"/>
      <c r="D41" s="77"/>
      <c r="E41" s="77"/>
      <c r="F41" s="77"/>
      <c r="G41" s="77"/>
      <c r="H41" s="209"/>
      <c r="I41" s="77"/>
      <c r="J41" s="77"/>
      <c r="K41" s="77"/>
      <c r="L41" s="77"/>
      <c r="M41" s="77"/>
      <c r="N41" s="77"/>
      <c r="O41" s="77"/>
      <c r="P41" s="209"/>
      <c r="Q41" s="77"/>
      <c r="R41" s="77"/>
      <c r="S41" s="77"/>
      <c r="T41" s="77"/>
      <c r="U41" s="77"/>
      <c r="V41" s="77"/>
      <c r="W41" s="77"/>
      <c r="X41" s="209"/>
      <c r="Z41" s="207"/>
      <c r="AA41" s="207"/>
      <c r="AB41" s="207"/>
      <c r="AC41" s="207"/>
      <c r="AD41" s="83"/>
      <c r="AE41" s="208"/>
      <c r="AF41" s="208"/>
      <c r="AG41" s="208"/>
      <c r="AH41" s="27"/>
      <c r="AI41" s="27"/>
      <c r="AJ41" s="27"/>
      <c r="AK41" s="27"/>
      <c r="AL41" s="28"/>
      <c r="AM41" s="28"/>
      <c r="AN41" s="28"/>
      <c r="AO41" s="28"/>
      <c r="AP41" s="25"/>
      <c r="AQ41" s="25"/>
      <c r="AR41" s="25"/>
    </row>
    <row r="42" spans="1:44" ht="11.25" customHeight="1">
      <c r="A42" s="113">
        <f>IF(A41="出",$G$3,0)</f>
        <v>0</v>
      </c>
      <c r="B42" s="113">
        <f t="shared" ref="B42:G42" si="77">IF(B41="出",$G$3,0)</f>
        <v>0</v>
      </c>
      <c r="C42" s="113">
        <f t="shared" si="77"/>
        <v>0</v>
      </c>
      <c r="D42" s="113">
        <f t="shared" si="77"/>
        <v>0</v>
      </c>
      <c r="E42" s="113">
        <f t="shared" si="77"/>
        <v>0</v>
      </c>
      <c r="F42" s="113">
        <f t="shared" si="77"/>
        <v>0</v>
      </c>
      <c r="G42" s="113">
        <f t="shared" si="77"/>
        <v>0</v>
      </c>
      <c r="H42" s="212"/>
      <c r="I42" s="113">
        <f>IF(I41="出",$G$3,0)</f>
        <v>0</v>
      </c>
      <c r="J42" s="113">
        <f t="shared" ref="J42:O42" si="78">IF(J41="出",$G$3,0)</f>
        <v>0</v>
      </c>
      <c r="K42" s="113">
        <f t="shared" si="78"/>
        <v>0</v>
      </c>
      <c r="L42" s="113">
        <f t="shared" si="78"/>
        <v>0</v>
      </c>
      <c r="M42" s="113">
        <f t="shared" si="78"/>
        <v>0</v>
      </c>
      <c r="N42" s="113">
        <f t="shared" si="78"/>
        <v>0</v>
      </c>
      <c r="O42" s="113">
        <f t="shared" si="78"/>
        <v>0</v>
      </c>
      <c r="P42" s="212"/>
      <c r="Q42" s="113">
        <f>IF(Q41="出",$G$3,0)</f>
        <v>0</v>
      </c>
      <c r="R42" s="113">
        <f t="shared" ref="R42:W42" si="79">IF(R41="出",$G$3,0)</f>
        <v>0</v>
      </c>
      <c r="S42" s="113">
        <f t="shared" si="79"/>
        <v>0</v>
      </c>
      <c r="T42" s="113">
        <f t="shared" si="79"/>
        <v>0</v>
      </c>
      <c r="U42" s="113">
        <f t="shared" si="79"/>
        <v>0</v>
      </c>
      <c r="V42" s="113">
        <f t="shared" si="79"/>
        <v>0</v>
      </c>
      <c r="W42" s="113">
        <f t="shared" si="79"/>
        <v>0</v>
      </c>
      <c r="X42" s="212"/>
      <c r="Z42" s="164"/>
      <c r="AA42" s="164"/>
      <c r="AB42" s="164"/>
      <c r="AC42" s="164"/>
      <c r="AD42" s="88"/>
      <c r="AE42" s="164"/>
      <c r="AF42" s="164"/>
      <c r="AG42" s="164"/>
      <c r="AH42" s="27"/>
      <c r="AI42" s="27"/>
      <c r="AJ42" s="27"/>
      <c r="AK42" s="27"/>
      <c r="AL42" s="28"/>
      <c r="AM42" s="28"/>
      <c r="AN42" s="28"/>
      <c r="AO42" s="28"/>
      <c r="AP42" s="25"/>
      <c r="AQ42" s="25"/>
      <c r="AR42" s="25"/>
    </row>
    <row r="43" spans="1:44" s="46" customFormat="1" ht="17.25" customHeight="1">
      <c r="A43" s="136" t="str">
        <f>IF(A37+14&gt;DATE($B$1,A26,20),"",A37+14)</f>
        <v/>
      </c>
      <c r="B43" s="135" t="str">
        <f>IF(B37+14&gt;DATE($B$1,A26,20),"",B37+14)</f>
        <v/>
      </c>
      <c r="C43" s="127" t="str">
        <f>IF(C37+14&gt;DATE($B$1,A26,20),"",C37+14)</f>
        <v/>
      </c>
      <c r="D43" s="138" t="str">
        <f>IF(D37+14&gt;DATE($B$1,A26,20),"",D37+14)</f>
        <v/>
      </c>
      <c r="E43" s="135" t="str">
        <f>IF(E37+14&gt;DATE($B$1,A26,20),"",E37+14)</f>
        <v/>
      </c>
      <c r="F43" s="138" t="str">
        <f>IF(F37+14&gt;DATE($B$1,A26,20),"",F37+14)</f>
        <v/>
      </c>
      <c r="G43" s="127" t="str">
        <f>IF(G37+14&gt;DATE($B$1,A26,20),"",G37+14)</f>
        <v/>
      </c>
      <c r="H43" s="209">
        <f t="shared" ref="H43" si="80">A45+B45+C45+D45+E45+F45+G45</f>
        <v>0</v>
      </c>
      <c r="I43" s="134" t="str">
        <f>IF(I37+14&gt;DATE($B$1,I26,20),"",I37+14)</f>
        <v/>
      </c>
      <c r="J43" s="135" t="str">
        <f>IF(J37+14&gt;DATE($B$1,I26,20),"",J37+14)</f>
        <v/>
      </c>
      <c r="K43" s="127" t="str">
        <f>IF(K37+14&gt;DATE($B$1,I26,20),"",K37+14)</f>
        <v/>
      </c>
      <c r="L43" s="138" t="str">
        <f>IF(L37+14&gt;DATE($B$1,I26,20),"",L37+14)</f>
        <v/>
      </c>
      <c r="M43" s="135" t="str">
        <f>IF(M37+14&gt;DATE($B$1,I26,20),"",M37+14)</f>
        <v/>
      </c>
      <c r="N43" s="138" t="str">
        <f>IF(N37+14&gt;DATE($B$1,I26,20),"",N37+14)</f>
        <v/>
      </c>
      <c r="O43" s="127" t="str">
        <f>IF(O37+14&gt;DATE($B$1,I26,20),"",O37+14)</f>
        <v/>
      </c>
      <c r="P43" s="209">
        <f t="shared" ref="P43" si="81">I45+J45+K45+L45+M45+N45+O45</f>
        <v>0</v>
      </c>
      <c r="Q43" s="137" t="str">
        <f>IF(Q37+14&gt;DATE($B$1,Q26,20),"",Q37+14)</f>
        <v/>
      </c>
      <c r="R43" s="137" t="str">
        <f>IF(R37+14&gt;DATE($B$1,Q26,20),"",R37+14)</f>
        <v/>
      </c>
      <c r="S43" s="135" t="str">
        <f>IF(S37+14&gt;DATE($B$1,Q26,20),"",S37+14)</f>
        <v/>
      </c>
      <c r="T43" s="138" t="str">
        <f>IF(T37+14&gt;DATE($B$1,Q26,20),"",T37+14)</f>
        <v/>
      </c>
      <c r="U43" s="135" t="str">
        <f>IF(U37+14&gt;DATE($B$1,Q26,20),"",U37+14)</f>
        <v/>
      </c>
      <c r="V43" s="138" t="str">
        <f>IF(V37+14&gt;DATE($B$1,Q26,20),"",V37+14)</f>
        <v/>
      </c>
      <c r="W43" s="127" t="str">
        <f>IF(W37+14&gt;DATE($B$1,Q26,20),"",W37+14)</f>
        <v/>
      </c>
      <c r="X43" s="209">
        <f t="shared" ref="X43" si="82">Q45+R45+S45+T45+U45+V45+W45</f>
        <v>0</v>
      </c>
      <c r="Z43" s="164"/>
      <c r="AA43" s="164"/>
      <c r="AB43" s="164"/>
      <c r="AC43" s="164"/>
      <c r="AD43" s="88"/>
      <c r="AE43" s="164"/>
      <c r="AF43" s="164"/>
      <c r="AG43" s="164"/>
      <c r="AH43" s="55"/>
      <c r="AI43" s="55"/>
      <c r="AJ43" s="55"/>
      <c r="AK43" s="55"/>
      <c r="AL43" s="56"/>
      <c r="AM43" s="56"/>
      <c r="AN43" s="56"/>
      <c r="AO43" s="56"/>
      <c r="AP43" s="57"/>
      <c r="AQ43" s="57"/>
      <c r="AR43" s="57"/>
    </row>
    <row r="44" spans="1:44" ht="11.25" customHeight="1">
      <c r="A44" s="77"/>
      <c r="B44" s="77"/>
      <c r="C44" s="77"/>
      <c r="D44" s="77"/>
      <c r="E44" s="77"/>
      <c r="F44" s="77"/>
      <c r="G44" s="77"/>
      <c r="H44" s="209"/>
      <c r="I44" s="77"/>
      <c r="J44" s="77"/>
      <c r="K44" s="77"/>
      <c r="L44" s="77"/>
      <c r="M44" s="77"/>
      <c r="N44" s="77"/>
      <c r="O44" s="77"/>
      <c r="P44" s="209"/>
      <c r="Q44" s="77"/>
      <c r="R44" s="77"/>
      <c r="S44" s="77"/>
      <c r="T44" s="77"/>
      <c r="U44" s="77"/>
      <c r="V44" s="77"/>
      <c r="W44" s="77"/>
      <c r="X44" s="209"/>
      <c r="Z44" s="164"/>
      <c r="AA44" s="164"/>
      <c r="AB44" s="164"/>
      <c r="AC44" s="164"/>
      <c r="AD44" s="88"/>
      <c r="AE44" s="164"/>
      <c r="AF44" s="164"/>
      <c r="AG44" s="164"/>
      <c r="AH44" s="27"/>
      <c r="AI44" s="27"/>
      <c r="AJ44" s="27"/>
      <c r="AK44" s="27"/>
      <c r="AL44" s="28"/>
      <c r="AM44" s="28"/>
      <c r="AN44" s="28"/>
      <c r="AO44" s="28"/>
      <c r="AP44" s="25"/>
      <c r="AQ44" s="25"/>
      <c r="AR44" s="25"/>
    </row>
    <row r="45" spans="1:44" ht="11.25" customHeight="1" thickBot="1">
      <c r="A45" s="113">
        <f>IF(A44="出",$G$3,0)</f>
        <v>0</v>
      </c>
      <c r="B45" s="113">
        <f t="shared" ref="B45:G45" si="83">IF(B44="出",$G$3,0)</f>
        <v>0</v>
      </c>
      <c r="C45" s="113">
        <f t="shared" si="83"/>
        <v>0</v>
      </c>
      <c r="D45" s="113">
        <f t="shared" si="83"/>
        <v>0</v>
      </c>
      <c r="E45" s="113">
        <f t="shared" si="83"/>
        <v>0</v>
      </c>
      <c r="F45" s="113">
        <f t="shared" si="83"/>
        <v>0</v>
      </c>
      <c r="G45" s="113">
        <f t="shared" si="83"/>
        <v>0</v>
      </c>
      <c r="H45" s="210"/>
      <c r="I45" s="113">
        <f>IF(I44="出",$G$3,0)</f>
        <v>0</v>
      </c>
      <c r="J45" s="113">
        <f t="shared" ref="J45:O45" si="84">IF(J44="出",$G$3,0)</f>
        <v>0</v>
      </c>
      <c r="K45" s="113">
        <f t="shared" si="84"/>
        <v>0</v>
      </c>
      <c r="L45" s="113">
        <f t="shared" si="84"/>
        <v>0</v>
      </c>
      <c r="M45" s="113">
        <f t="shared" si="84"/>
        <v>0</v>
      </c>
      <c r="N45" s="113">
        <f t="shared" si="84"/>
        <v>0</v>
      </c>
      <c r="O45" s="113">
        <f t="shared" si="84"/>
        <v>0</v>
      </c>
      <c r="P45" s="210"/>
      <c r="Q45" s="113">
        <f>IF(Q44="出",$G$3,0)</f>
        <v>0</v>
      </c>
      <c r="R45" s="113">
        <f t="shared" ref="R45:W45" si="85">IF(R44="出",$G$3,0)</f>
        <v>0</v>
      </c>
      <c r="S45" s="113">
        <f t="shared" si="85"/>
        <v>0</v>
      </c>
      <c r="T45" s="113">
        <f t="shared" si="85"/>
        <v>0</v>
      </c>
      <c r="U45" s="113">
        <f t="shared" si="85"/>
        <v>0</v>
      </c>
      <c r="V45" s="113">
        <f t="shared" si="85"/>
        <v>0</v>
      </c>
      <c r="W45" s="113">
        <f t="shared" si="85"/>
        <v>0</v>
      </c>
      <c r="X45" s="210"/>
      <c r="Z45" s="27"/>
      <c r="AA45" s="27"/>
      <c r="AB45" s="28"/>
      <c r="AC45" s="28"/>
      <c r="AD45" s="28"/>
      <c r="AE45" s="165"/>
      <c r="AF45" s="165"/>
      <c r="AG45" s="165"/>
      <c r="AH45" s="27"/>
      <c r="AI45" s="27"/>
      <c r="AJ45" s="27"/>
      <c r="AK45" s="27"/>
      <c r="AL45" s="28"/>
      <c r="AM45" s="28"/>
      <c r="AN45" s="28"/>
      <c r="AO45" s="28"/>
      <c r="AP45" s="25"/>
      <c r="AQ45" s="25"/>
      <c r="AR45" s="25"/>
    </row>
    <row r="46" spans="1:44">
      <c r="A46" s="147" t="s">
        <v>60</v>
      </c>
      <c r="B46" s="148"/>
      <c r="C46" s="148"/>
      <c r="D46" s="148"/>
      <c r="E46" s="148"/>
      <c r="F46" s="148"/>
      <c r="G46" s="155"/>
      <c r="H46" s="71">
        <f>H28+H31+H34+H37+H40+H43</f>
        <v>0</v>
      </c>
      <c r="I46" s="147" t="s">
        <v>60</v>
      </c>
      <c r="J46" s="148"/>
      <c r="K46" s="148"/>
      <c r="L46" s="148"/>
      <c r="M46" s="148"/>
      <c r="N46" s="148"/>
      <c r="O46" s="155"/>
      <c r="P46" s="71">
        <f>P28+P31+P34+P37+P40+P43</f>
        <v>0</v>
      </c>
      <c r="Q46" s="147" t="s">
        <v>60</v>
      </c>
      <c r="R46" s="148"/>
      <c r="S46" s="148"/>
      <c r="T46" s="148"/>
      <c r="U46" s="148"/>
      <c r="V46" s="148"/>
      <c r="W46" s="155"/>
      <c r="X46" s="82">
        <f>X28+X31+X34+X37+X40+X43</f>
        <v>0</v>
      </c>
      <c r="Z46" s="84"/>
      <c r="AA46" s="84"/>
      <c r="AB46" s="28"/>
      <c r="AC46" s="28"/>
      <c r="AD46" s="28"/>
      <c r="AE46" s="165"/>
      <c r="AF46" s="165"/>
      <c r="AG46" s="165"/>
      <c r="AH46" s="27"/>
      <c r="AI46" s="27"/>
      <c r="AJ46" s="27"/>
      <c r="AK46" s="27"/>
      <c r="AL46" s="87"/>
      <c r="AM46" s="39"/>
      <c r="AN46" s="39"/>
      <c r="AO46" s="40"/>
      <c r="AP46" s="40"/>
      <c r="AQ46" s="40"/>
      <c r="AR46" s="15"/>
    </row>
    <row r="47" spans="1:44" ht="21" customHeight="1">
      <c r="A47" s="149"/>
      <c r="B47" s="150"/>
      <c r="C47" s="150"/>
      <c r="D47" s="150"/>
      <c r="E47" s="150"/>
      <c r="F47" s="150"/>
      <c r="G47" s="151"/>
      <c r="H47" s="75" t="str">
        <f>IF(H46-AC24&lt;=0,"OK","超過")</f>
        <v>OK</v>
      </c>
      <c r="I47" s="149"/>
      <c r="J47" s="150"/>
      <c r="K47" s="150"/>
      <c r="L47" s="150"/>
      <c r="M47" s="150"/>
      <c r="N47" s="150"/>
      <c r="O47" s="151"/>
      <c r="P47" s="75" t="str">
        <f>IF(P46-AC25&lt;=0,"OK","超過")</f>
        <v>OK</v>
      </c>
      <c r="Q47" s="149"/>
      <c r="R47" s="150"/>
      <c r="S47" s="150"/>
      <c r="T47" s="150"/>
      <c r="U47" s="150"/>
      <c r="V47" s="150"/>
      <c r="W47" s="151"/>
      <c r="X47" s="75" t="str">
        <f>IF(X46-AC26&lt;=0,"OK","超過")</f>
        <v>OK</v>
      </c>
      <c r="Z47" s="84"/>
      <c r="AA47" s="84"/>
      <c r="AB47" s="28"/>
      <c r="AC47" s="28"/>
      <c r="AD47" s="28"/>
      <c r="AE47" s="89"/>
      <c r="AF47" s="89"/>
      <c r="AG47" s="89"/>
      <c r="AH47" s="154"/>
      <c r="AI47" s="154"/>
      <c r="AJ47" s="154"/>
      <c r="AK47" s="154"/>
      <c r="AL47" s="87"/>
      <c r="AM47" s="152"/>
      <c r="AN47" s="152"/>
      <c r="AO47" s="153"/>
      <c r="AP47" s="153"/>
      <c r="AQ47" s="153"/>
    </row>
    <row r="48" spans="1:44" ht="13.5" customHeight="1">
      <c r="A48" s="42">
        <v>10</v>
      </c>
      <c r="B48" s="162" t="s">
        <v>13</v>
      </c>
      <c r="C48" s="162"/>
      <c r="D48" s="162" t="s">
        <v>72</v>
      </c>
      <c r="E48" s="162"/>
      <c r="F48" s="162"/>
      <c r="G48" s="163"/>
      <c r="H48" s="196" t="s">
        <v>46</v>
      </c>
      <c r="I48" s="42">
        <v>11</v>
      </c>
      <c r="J48" s="162" t="s">
        <v>13</v>
      </c>
      <c r="K48" s="162"/>
      <c r="L48" s="162" t="s">
        <v>73</v>
      </c>
      <c r="M48" s="162"/>
      <c r="N48" s="162"/>
      <c r="O48" s="163"/>
      <c r="P48" s="196" t="s">
        <v>46</v>
      </c>
      <c r="Q48" s="42">
        <v>12</v>
      </c>
      <c r="R48" s="162" t="s">
        <v>13</v>
      </c>
      <c r="S48" s="162"/>
      <c r="T48" s="162" t="s">
        <v>74</v>
      </c>
      <c r="U48" s="162"/>
      <c r="V48" s="162"/>
      <c r="W48" s="163"/>
      <c r="X48" s="196" t="s">
        <v>46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32"/>
      <c r="AN48" s="32"/>
      <c r="AO48" s="32"/>
      <c r="AP48" s="32"/>
      <c r="AQ48" s="32"/>
      <c r="AR48" s="32"/>
    </row>
    <row r="49" spans="1:44">
      <c r="A49" s="7" t="s">
        <v>0</v>
      </c>
      <c r="B49" s="8" t="s">
        <v>1</v>
      </c>
      <c r="C49" s="8" t="s">
        <v>2</v>
      </c>
      <c r="D49" s="9" t="s">
        <v>3</v>
      </c>
      <c r="E49" s="8" t="s">
        <v>4</v>
      </c>
      <c r="F49" s="10" t="s">
        <v>5</v>
      </c>
      <c r="G49" s="9" t="s">
        <v>6</v>
      </c>
      <c r="H49" s="197"/>
      <c r="I49" s="11" t="s">
        <v>0</v>
      </c>
      <c r="J49" s="12" t="s">
        <v>1</v>
      </c>
      <c r="K49" s="12" t="s">
        <v>2</v>
      </c>
      <c r="L49" s="12" t="s">
        <v>3</v>
      </c>
      <c r="M49" s="12" t="s">
        <v>4</v>
      </c>
      <c r="N49" s="12" t="s">
        <v>5</v>
      </c>
      <c r="O49" s="10" t="s">
        <v>6</v>
      </c>
      <c r="P49" s="197"/>
      <c r="Q49" s="11" t="s">
        <v>0</v>
      </c>
      <c r="R49" s="12" t="s">
        <v>1</v>
      </c>
      <c r="S49" s="12" t="s">
        <v>2</v>
      </c>
      <c r="T49" s="12" t="s">
        <v>3</v>
      </c>
      <c r="U49" s="12" t="s">
        <v>4</v>
      </c>
      <c r="V49" s="12" t="s">
        <v>5</v>
      </c>
      <c r="W49" s="13" t="s">
        <v>6</v>
      </c>
      <c r="X49" s="19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34"/>
      <c r="AN49" s="34"/>
      <c r="AO49" s="35"/>
      <c r="AP49" s="35"/>
      <c r="AQ49" s="36"/>
      <c r="AR49" s="32"/>
    </row>
    <row r="50" spans="1:44" s="46" customFormat="1" ht="17.25" customHeight="1">
      <c r="A50" s="136" t="str">
        <f>IF(WEEKDAY(DATE($B$1,A48-1,21))=1,DATE($B$1,A48-1,21),"")</f>
        <v/>
      </c>
      <c r="B50" s="137" t="str">
        <f>IF(WEEKDAY(DATE($B$1,A48-1,21))=2,DATE($B$1,A48-1,21),IF(A50="","",A50+1))</f>
        <v/>
      </c>
      <c r="C50" s="127" t="str">
        <f>IF(WEEKDAY(DATE($B$1,A48-1,21))=3,DATE($B$1,A48-1,21),IF(B50="","",B50+1))</f>
        <v/>
      </c>
      <c r="D50" s="127" t="str">
        <f>IF(WEEKDAY(DATE($B$1,A48-1,21))=4,DATE($B$1,A48-1,21),IF(C50="","",C50+1))</f>
        <v/>
      </c>
      <c r="E50" s="127" t="str">
        <f>IF(WEEKDAY(DATE($B$1,A48-1,21))=5,DATE($B$1,A48-1,21),IF(D50="","",D50+1))</f>
        <v/>
      </c>
      <c r="F50" s="137" t="str">
        <f>IF(WEEKDAY(DATE($B$1,A48-1,21))=6,DATE($B$1,A48-1,21),IF(E50="","",E50+1))</f>
        <v/>
      </c>
      <c r="G50" s="139">
        <f>IF(WEEKDAY(DATE($B$1,A48-1,21))=7,DATE($B$1,A48-1,21),IF(F50="","",F50+1))</f>
        <v>45556</v>
      </c>
      <c r="H50" s="209">
        <f>A52+B52+C52+D52+E52+F52+G52</f>
        <v>0</v>
      </c>
      <c r="I50" s="137" t="str">
        <f>IF(WEEKDAY(DATE($B$1,I48-1,21))=1,DATE($B$1,I48-1,21),"")</f>
        <v/>
      </c>
      <c r="J50" s="127">
        <f>IF(WEEKDAY(DATE($B$1,I48-1,21))=2,DATE($B$1,I48-1,21),IF(I50="","",I50+1))</f>
        <v>45586</v>
      </c>
      <c r="K50" s="139">
        <f>IF(WEEKDAY(DATE($B$1,I48-1,21))=3,DATE($B$1,I48-1,21),IF(J50="","",J50+1))</f>
        <v>45587</v>
      </c>
      <c r="L50" s="127">
        <f>IF(WEEKDAY(DATE($B$1,I48-1,21))=4,DATE($B$1,I48-1,21),IF(K50="","",K50+1))</f>
        <v>45588</v>
      </c>
      <c r="M50" s="127">
        <f>IF(WEEKDAY(DATE($B$1,I48-1,21))=5,DATE($B$1,I48-1,21),IF(L50="","",L50+1))</f>
        <v>45589</v>
      </c>
      <c r="N50" s="127">
        <f>IF(WEEKDAY(DATE($B$1,I48-1,21))=6,DATE($B$1,I48-1,21),IF(M50="","",M50+1))</f>
        <v>45590</v>
      </c>
      <c r="O50" s="127">
        <f>IF(WEEKDAY(DATE($B$1,I48-1,21))=7,DATE($B$1,I48-1,21),IF(N50="","",N50+1))</f>
        <v>45591</v>
      </c>
      <c r="P50" s="209">
        <f>I52+J52+K52+L52+M52+N52+O52</f>
        <v>0</v>
      </c>
      <c r="Q50" s="127" t="str">
        <f>IF(WEEKDAY(DATE($B$1,Q48-1,21))=1,DATE($B$1,Q48-1,21),"")</f>
        <v/>
      </c>
      <c r="R50" s="127" t="str">
        <f>IF(WEEKDAY(DATE($B$1,Q48-1,21))=2,DATE($B$1,Q48-1,21),IF(Q50="","",Q50+1))</f>
        <v/>
      </c>
      <c r="S50" s="127" t="str">
        <f>IF(WEEKDAY(DATE($B$1,Q48-1,21))=3,DATE($B$1,Q48-1,21),IF(R50="","",R50+1))</f>
        <v/>
      </c>
      <c r="T50" s="137" t="str">
        <f>IF(WEEKDAY(DATE($B$1,Q48-1,21))=4,DATE($B$1,Q48-1,21),IF(S50="","",S50+1))</f>
        <v/>
      </c>
      <c r="U50" s="139">
        <f>IF(WEEKDAY(DATE($B$1,Q48-1,21))=5,DATE($B$1,Q48-1,21),IF(T50="","",T50+1))</f>
        <v>45617</v>
      </c>
      <c r="V50" s="127">
        <f>IF(WEEKDAY(DATE($B$1,Q48-1,21))=6,DATE($B$1,Q48-1,21),IF(U50="","",U50+1))</f>
        <v>45618</v>
      </c>
      <c r="W50" s="137">
        <f>IF(WEEKDAY(DATE($B$1,Q48-1,21))=7,DATE($B$1,Q48-1,21),IF(V50="","",V50+1))</f>
        <v>45619</v>
      </c>
      <c r="X50" s="209">
        <f>Q52+R52+S52+T52+U52+V52+W52</f>
        <v>0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58" t="s">
        <v>62</v>
      </c>
      <c r="AN50" s="58"/>
      <c r="AO50" s="58"/>
      <c r="AP50" s="58"/>
      <c r="AQ50" s="58"/>
      <c r="AR50" s="58"/>
    </row>
    <row r="51" spans="1:44" ht="11.25" customHeight="1">
      <c r="A51" s="77"/>
      <c r="B51" s="77"/>
      <c r="C51" s="77"/>
      <c r="D51" s="77"/>
      <c r="E51" s="77"/>
      <c r="F51" s="77"/>
      <c r="G51" s="77"/>
      <c r="H51" s="209"/>
      <c r="I51" s="77"/>
      <c r="J51" s="77"/>
      <c r="K51" s="77"/>
      <c r="L51" s="77"/>
      <c r="M51" s="77"/>
      <c r="N51" s="77"/>
      <c r="O51" s="77"/>
      <c r="P51" s="209"/>
      <c r="Q51" s="77"/>
      <c r="R51" s="77"/>
      <c r="S51" s="77"/>
      <c r="T51" s="77"/>
      <c r="U51" s="77"/>
      <c r="V51" s="77"/>
      <c r="W51" s="77"/>
      <c r="X51" s="209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34"/>
      <c r="AN51" s="34"/>
      <c r="AO51" s="35"/>
      <c r="AP51" s="35"/>
      <c r="AQ51" s="36"/>
      <c r="AR51" s="32"/>
    </row>
    <row r="52" spans="1:44" ht="11.25" customHeight="1">
      <c r="A52" s="113">
        <f>IF(A51="出",$G$3,0)</f>
        <v>0</v>
      </c>
      <c r="B52" s="113">
        <f t="shared" ref="B52:G52" si="86">IF(B51="出",$G$3,0)</f>
        <v>0</v>
      </c>
      <c r="C52" s="113">
        <f t="shared" si="86"/>
        <v>0</v>
      </c>
      <c r="D52" s="113">
        <f t="shared" si="86"/>
        <v>0</v>
      </c>
      <c r="E52" s="113">
        <f t="shared" si="86"/>
        <v>0</v>
      </c>
      <c r="F52" s="113">
        <f t="shared" si="86"/>
        <v>0</v>
      </c>
      <c r="G52" s="113">
        <f t="shared" si="86"/>
        <v>0</v>
      </c>
      <c r="H52" s="212"/>
      <c r="I52" s="113">
        <f>IF(I51="出",$G$3,0)</f>
        <v>0</v>
      </c>
      <c r="J52" s="113">
        <f t="shared" ref="J52:O52" si="87">IF(J51="出",$G$3,0)</f>
        <v>0</v>
      </c>
      <c r="K52" s="113">
        <f t="shared" si="87"/>
        <v>0</v>
      </c>
      <c r="L52" s="113">
        <f t="shared" si="87"/>
        <v>0</v>
      </c>
      <c r="M52" s="113">
        <f t="shared" si="87"/>
        <v>0</v>
      </c>
      <c r="N52" s="113">
        <f t="shared" si="87"/>
        <v>0</v>
      </c>
      <c r="O52" s="113">
        <f t="shared" si="87"/>
        <v>0</v>
      </c>
      <c r="P52" s="212"/>
      <c r="Q52" s="113">
        <f>IF(Q51="出",$G$3,0)</f>
        <v>0</v>
      </c>
      <c r="R52" s="113">
        <f t="shared" ref="R52:W52" si="88">IF(R51="出",$G$3,0)</f>
        <v>0</v>
      </c>
      <c r="S52" s="113">
        <f t="shared" si="88"/>
        <v>0</v>
      </c>
      <c r="T52" s="113">
        <f t="shared" si="88"/>
        <v>0</v>
      </c>
      <c r="U52" s="113">
        <f t="shared" si="88"/>
        <v>0</v>
      </c>
      <c r="V52" s="113">
        <f t="shared" si="88"/>
        <v>0</v>
      </c>
      <c r="W52" s="113">
        <f t="shared" si="88"/>
        <v>0</v>
      </c>
      <c r="X52" s="212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33"/>
      <c r="AN52" s="33"/>
      <c r="AO52" s="33"/>
      <c r="AP52" s="33"/>
      <c r="AQ52" s="33"/>
      <c r="AR52" s="33"/>
    </row>
    <row r="53" spans="1:44" s="46" customFormat="1" ht="17.25" customHeight="1">
      <c r="A53" s="137">
        <f>G50+1</f>
        <v>45557</v>
      </c>
      <c r="B53" s="134">
        <f>A53+1</f>
        <v>45558</v>
      </c>
      <c r="C53" s="135">
        <f t="shared" ref="C53:G53" si="89">B53+1</f>
        <v>45559</v>
      </c>
      <c r="D53" s="135">
        <f t="shared" si="89"/>
        <v>45560</v>
      </c>
      <c r="E53" s="127">
        <f t="shared" si="89"/>
        <v>45561</v>
      </c>
      <c r="F53" s="127">
        <f t="shared" si="89"/>
        <v>45562</v>
      </c>
      <c r="G53" s="127">
        <f t="shared" si="89"/>
        <v>45563</v>
      </c>
      <c r="H53" s="209">
        <f t="shared" ref="H53" si="90">A55+B55+C55+D55+E55+F55+G55</f>
        <v>0</v>
      </c>
      <c r="I53" s="137">
        <f>O50+1</f>
        <v>45592</v>
      </c>
      <c r="J53" s="127">
        <f>I53+1</f>
        <v>45593</v>
      </c>
      <c r="K53" s="127">
        <f t="shared" ref="K53:O53" si="91">J53+1</f>
        <v>45594</v>
      </c>
      <c r="L53" s="127">
        <f t="shared" si="91"/>
        <v>45595</v>
      </c>
      <c r="M53" s="127">
        <f t="shared" si="91"/>
        <v>45596</v>
      </c>
      <c r="N53" s="127">
        <f t="shared" si="91"/>
        <v>45597</v>
      </c>
      <c r="O53" s="127">
        <f t="shared" si="91"/>
        <v>45598</v>
      </c>
      <c r="P53" s="209">
        <f t="shared" ref="P53" si="92">I55+J55+K55+L55+M55+N55+O55</f>
        <v>0</v>
      </c>
      <c r="Q53" s="137">
        <f>W50+1</f>
        <v>45620</v>
      </c>
      <c r="R53" s="127">
        <f>Q53+1</f>
        <v>45621</v>
      </c>
      <c r="S53" s="127">
        <f t="shared" ref="S53:W53" si="93">R53+1</f>
        <v>45622</v>
      </c>
      <c r="T53" s="127">
        <f t="shared" si="93"/>
        <v>45623</v>
      </c>
      <c r="U53" s="127">
        <f t="shared" si="93"/>
        <v>45624</v>
      </c>
      <c r="V53" s="127">
        <f t="shared" si="93"/>
        <v>45625</v>
      </c>
      <c r="W53" s="127">
        <f t="shared" si="93"/>
        <v>45626</v>
      </c>
      <c r="X53" s="209">
        <f t="shared" ref="X53" si="94">Q55+R55+S55+T55+U55+V55+W55</f>
        <v>0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59"/>
      <c r="AN53" s="59"/>
      <c r="AO53" s="60"/>
      <c r="AP53" s="60"/>
      <c r="AQ53" s="36"/>
      <c r="AR53" s="61"/>
    </row>
    <row r="54" spans="1:44" ht="11.25" customHeight="1">
      <c r="A54" s="77"/>
      <c r="B54" s="77"/>
      <c r="C54" s="77"/>
      <c r="D54" s="77"/>
      <c r="E54" s="77"/>
      <c r="F54" s="77"/>
      <c r="G54" s="77"/>
      <c r="H54" s="209"/>
      <c r="I54" s="77"/>
      <c r="J54" s="77"/>
      <c r="K54" s="77"/>
      <c r="L54" s="77"/>
      <c r="M54" s="77"/>
      <c r="N54" s="77"/>
      <c r="O54" s="77"/>
      <c r="P54" s="209"/>
      <c r="Q54" s="77"/>
      <c r="R54" s="77"/>
      <c r="S54" s="77"/>
      <c r="T54" s="77"/>
      <c r="U54" s="77"/>
      <c r="V54" s="77"/>
      <c r="W54" s="77"/>
      <c r="X54" s="209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32"/>
      <c r="AN54" s="32"/>
      <c r="AO54" s="32"/>
      <c r="AP54" s="32"/>
      <c r="AQ54" s="32"/>
      <c r="AR54" s="32"/>
    </row>
    <row r="55" spans="1:44" ht="11.25" customHeight="1">
      <c r="A55" s="113">
        <f>IF(A54="出",$G$3,0)</f>
        <v>0</v>
      </c>
      <c r="B55" s="113">
        <f t="shared" ref="B55:G55" si="95">IF(B54="出",$G$3,0)</f>
        <v>0</v>
      </c>
      <c r="C55" s="113">
        <f t="shared" si="95"/>
        <v>0</v>
      </c>
      <c r="D55" s="113">
        <f t="shared" si="95"/>
        <v>0</v>
      </c>
      <c r="E55" s="113">
        <f t="shared" si="95"/>
        <v>0</v>
      </c>
      <c r="F55" s="113">
        <f t="shared" si="95"/>
        <v>0</v>
      </c>
      <c r="G55" s="113">
        <f t="shared" si="95"/>
        <v>0</v>
      </c>
      <c r="H55" s="212"/>
      <c r="I55" s="113">
        <f>IF(I54="出",$G$3,0)</f>
        <v>0</v>
      </c>
      <c r="J55" s="113">
        <f t="shared" ref="J55:O55" si="96">IF(J54="出",$G$3,0)</f>
        <v>0</v>
      </c>
      <c r="K55" s="113">
        <f t="shared" si="96"/>
        <v>0</v>
      </c>
      <c r="L55" s="113">
        <f t="shared" si="96"/>
        <v>0</v>
      </c>
      <c r="M55" s="113">
        <f t="shared" si="96"/>
        <v>0</v>
      </c>
      <c r="N55" s="113">
        <f t="shared" si="96"/>
        <v>0</v>
      </c>
      <c r="O55" s="113">
        <f t="shared" si="96"/>
        <v>0</v>
      </c>
      <c r="P55" s="212"/>
      <c r="Q55" s="113">
        <f>IF(Q54="出",$G$3,0)</f>
        <v>0</v>
      </c>
      <c r="R55" s="113">
        <f t="shared" ref="R55:W55" si="97">IF(R54="出",$G$3,0)</f>
        <v>0</v>
      </c>
      <c r="S55" s="113">
        <f t="shared" si="97"/>
        <v>0</v>
      </c>
      <c r="T55" s="113">
        <f t="shared" si="97"/>
        <v>0</v>
      </c>
      <c r="U55" s="113">
        <f t="shared" si="97"/>
        <v>0</v>
      </c>
      <c r="V55" s="113">
        <f t="shared" si="97"/>
        <v>0</v>
      </c>
      <c r="W55" s="113">
        <f t="shared" si="97"/>
        <v>0</v>
      </c>
      <c r="X55" s="212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31"/>
      <c r="AN55" s="31"/>
      <c r="AO55" s="31"/>
      <c r="AP55" s="31"/>
      <c r="AQ55" s="31"/>
      <c r="AR55" s="31"/>
    </row>
    <row r="56" spans="1:44" s="46" customFormat="1" ht="17.25" customHeight="1">
      <c r="A56" s="137">
        <f>G53+1</f>
        <v>45564</v>
      </c>
      <c r="B56" s="135">
        <f>A56+1</f>
        <v>45565</v>
      </c>
      <c r="C56" s="135">
        <f t="shared" ref="C56:G56" si="98">B56+1</f>
        <v>45566</v>
      </c>
      <c r="D56" s="135">
        <f t="shared" si="98"/>
        <v>45567</v>
      </c>
      <c r="E56" s="135">
        <f t="shared" si="98"/>
        <v>45568</v>
      </c>
      <c r="F56" s="135">
        <f t="shared" si="98"/>
        <v>45569</v>
      </c>
      <c r="G56" s="135">
        <f t="shared" si="98"/>
        <v>45570</v>
      </c>
      <c r="H56" s="209">
        <f t="shared" ref="H56" si="99">A58+B58+C58+D58+E58+F58+G58</f>
        <v>0</v>
      </c>
      <c r="I56" s="137">
        <f>O53+1</f>
        <v>45599</v>
      </c>
      <c r="J56" s="137">
        <f>I56+1</f>
        <v>45600</v>
      </c>
      <c r="K56" s="127">
        <f t="shared" ref="K56:O56" si="100">J56+1</f>
        <v>45601</v>
      </c>
      <c r="L56" s="127">
        <f t="shared" si="100"/>
        <v>45602</v>
      </c>
      <c r="M56" s="127">
        <f t="shared" si="100"/>
        <v>45603</v>
      </c>
      <c r="N56" s="139">
        <f t="shared" si="100"/>
        <v>45604</v>
      </c>
      <c r="O56" s="127">
        <f t="shared" si="100"/>
        <v>45605</v>
      </c>
      <c r="P56" s="209">
        <f t="shared" ref="P56" si="101">I58+J58+K58+L58+M58+N58+O58</f>
        <v>0</v>
      </c>
      <c r="Q56" s="137">
        <f>W53+1</f>
        <v>45627</v>
      </c>
      <c r="R56" s="127">
        <f>Q56+1</f>
        <v>45628</v>
      </c>
      <c r="S56" s="127">
        <f t="shared" ref="S56:W56" si="102">R56+1</f>
        <v>45629</v>
      </c>
      <c r="T56" s="127">
        <f t="shared" si="102"/>
        <v>45630</v>
      </c>
      <c r="U56" s="127">
        <f t="shared" si="102"/>
        <v>45631</v>
      </c>
      <c r="V56" s="127">
        <f t="shared" si="102"/>
        <v>45632</v>
      </c>
      <c r="W56" s="127">
        <f t="shared" si="102"/>
        <v>45633</v>
      </c>
      <c r="X56" s="209">
        <f t="shared" ref="X56" si="103">Q58+R58+S58+T58+U58+V58+W58</f>
        <v>0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</row>
    <row r="57" spans="1:44" ht="11.25" customHeight="1">
      <c r="A57" s="77"/>
      <c r="B57" s="77"/>
      <c r="C57" s="77"/>
      <c r="D57" s="77"/>
      <c r="E57" s="77"/>
      <c r="F57" s="77"/>
      <c r="G57" s="77"/>
      <c r="H57" s="209"/>
      <c r="I57" s="77"/>
      <c r="J57" s="77"/>
      <c r="K57" s="77"/>
      <c r="L57" s="77"/>
      <c r="M57" s="77"/>
      <c r="N57" s="77"/>
      <c r="O57" s="77"/>
      <c r="P57" s="209"/>
      <c r="Q57" s="77"/>
      <c r="R57" s="77"/>
      <c r="S57" s="77"/>
      <c r="T57" s="77"/>
      <c r="U57" s="77"/>
      <c r="V57" s="77"/>
      <c r="W57" s="77"/>
      <c r="X57" s="209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32"/>
      <c r="AN57" s="32"/>
      <c r="AO57" s="32"/>
      <c r="AP57" s="32"/>
      <c r="AQ57" s="32"/>
      <c r="AR57" s="32"/>
    </row>
    <row r="58" spans="1:44" ht="11.25" customHeight="1">
      <c r="A58" s="113">
        <f>IF(A57="出",$G$3,0)</f>
        <v>0</v>
      </c>
      <c r="B58" s="113">
        <f t="shared" ref="B58:G58" si="104">IF(B57="出",$G$3,0)</f>
        <v>0</v>
      </c>
      <c r="C58" s="113">
        <f t="shared" si="104"/>
        <v>0</v>
      </c>
      <c r="D58" s="113">
        <f t="shared" si="104"/>
        <v>0</v>
      </c>
      <c r="E58" s="113">
        <f t="shared" si="104"/>
        <v>0</v>
      </c>
      <c r="F58" s="113">
        <f t="shared" si="104"/>
        <v>0</v>
      </c>
      <c r="G58" s="113">
        <f t="shared" si="104"/>
        <v>0</v>
      </c>
      <c r="H58" s="212"/>
      <c r="I58" s="113">
        <f>IF(I57="出",$G$3,0)</f>
        <v>0</v>
      </c>
      <c r="J58" s="113">
        <f t="shared" ref="J58:O58" si="105">IF(J57="出",$G$3,0)</f>
        <v>0</v>
      </c>
      <c r="K58" s="113">
        <f t="shared" si="105"/>
        <v>0</v>
      </c>
      <c r="L58" s="113">
        <f t="shared" si="105"/>
        <v>0</v>
      </c>
      <c r="M58" s="113">
        <f t="shared" si="105"/>
        <v>0</v>
      </c>
      <c r="N58" s="113">
        <f t="shared" si="105"/>
        <v>0</v>
      </c>
      <c r="O58" s="113">
        <f t="shared" si="105"/>
        <v>0</v>
      </c>
      <c r="P58" s="212"/>
      <c r="Q58" s="113">
        <f>IF(Q57="出",$G$3,0)</f>
        <v>0</v>
      </c>
      <c r="R58" s="113">
        <f t="shared" ref="R58:W58" si="106">IF(R57="出",$G$3,0)</f>
        <v>0</v>
      </c>
      <c r="S58" s="113">
        <f t="shared" si="106"/>
        <v>0</v>
      </c>
      <c r="T58" s="113">
        <f t="shared" si="106"/>
        <v>0</v>
      </c>
      <c r="U58" s="113">
        <f t="shared" si="106"/>
        <v>0</v>
      </c>
      <c r="V58" s="113">
        <f t="shared" si="106"/>
        <v>0</v>
      </c>
      <c r="W58" s="113">
        <f t="shared" si="106"/>
        <v>0</v>
      </c>
      <c r="X58" s="212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32"/>
      <c r="AN58" s="32"/>
      <c r="AO58" s="32"/>
      <c r="AP58" s="32"/>
      <c r="AQ58" s="32"/>
      <c r="AR58" s="32"/>
    </row>
    <row r="59" spans="1:44" s="46" customFormat="1" ht="17.25" customHeight="1">
      <c r="A59" s="137">
        <f>G56+1</f>
        <v>45571</v>
      </c>
      <c r="B59" s="135">
        <f>A59+1</f>
        <v>45572</v>
      </c>
      <c r="C59" s="135">
        <f t="shared" ref="C59:G59" si="107">B59+1</f>
        <v>45573</v>
      </c>
      <c r="D59" s="135">
        <f t="shared" si="107"/>
        <v>45574</v>
      </c>
      <c r="E59" s="135">
        <f t="shared" si="107"/>
        <v>45575</v>
      </c>
      <c r="F59" s="135">
        <f t="shared" si="107"/>
        <v>45576</v>
      </c>
      <c r="G59" s="135">
        <f t="shared" si="107"/>
        <v>45577</v>
      </c>
      <c r="H59" s="209">
        <f t="shared" ref="H59" si="108">A61+B61+C61+D61+E61+F61+G61</f>
        <v>0</v>
      </c>
      <c r="I59" s="137">
        <f>O56+1</f>
        <v>45606</v>
      </c>
      <c r="J59" s="127">
        <f>I59+1</f>
        <v>45607</v>
      </c>
      <c r="K59" s="127">
        <f t="shared" ref="K59:O59" si="109">J59+1</f>
        <v>45608</v>
      </c>
      <c r="L59" s="127">
        <f t="shared" si="109"/>
        <v>45609</v>
      </c>
      <c r="M59" s="127">
        <f t="shared" si="109"/>
        <v>45610</v>
      </c>
      <c r="N59" s="127">
        <f t="shared" si="109"/>
        <v>45611</v>
      </c>
      <c r="O59" s="127">
        <f t="shared" si="109"/>
        <v>45612</v>
      </c>
      <c r="P59" s="209">
        <f t="shared" ref="P59" si="110">I61+J61+K61+L61+M61+N61+O61</f>
        <v>0</v>
      </c>
      <c r="Q59" s="137">
        <f>W56+1</f>
        <v>45634</v>
      </c>
      <c r="R59" s="127">
        <f>Q59+1</f>
        <v>45635</v>
      </c>
      <c r="S59" s="127">
        <f t="shared" ref="S59:W59" si="111">R59+1</f>
        <v>45636</v>
      </c>
      <c r="T59" s="127">
        <f t="shared" si="111"/>
        <v>45637</v>
      </c>
      <c r="U59" s="127">
        <f t="shared" si="111"/>
        <v>45638</v>
      </c>
      <c r="V59" s="127">
        <f t="shared" si="111"/>
        <v>45639</v>
      </c>
      <c r="W59" s="127">
        <f t="shared" si="111"/>
        <v>45640</v>
      </c>
      <c r="X59" s="209">
        <f t="shared" ref="X59" si="112">Q61+R61+S61+T61+U61+V61+W61</f>
        <v>0</v>
      </c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</row>
    <row r="60" spans="1:44" ht="11.25" customHeight="1">
      <c r="A60" s="77"/>
      <c r="B60" s="77"/>
      <c r="C60" s="77"/>
      <c r="D60" s="77"/>
      <c r="E60" s="77"/>
      <c r="F60" s="77"/>
      <c r="G60" s="77"/>
      <c r="H60" s="209"/>
      <c r="I60" s="77"/>
      <c r="J60" s="77"/>
      <c r="K60" s="77"/>
      <c r="L60" s="77"/>
      <c r="M60" s="77"/>
      <c r="N60" s="77"/>
      <c r="O60" s="77"/>
      <c r="P60" s="209"/>
      <c r="Q60" s="77"/>
      <c r="R60" s="77"/>
      <c r="S60" s="77"/>
      <c r="T60" s="77"/>
      <c r="U60" s="77"/>
      <c r="V60" s="77"/>
      <c r="W60" s="77"/>
      <c r="X60" s="209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44" ht="11.25" customHeight="1">
      <c r="A61" s="113">
        <f>IF(A60="出",$G$3,0)</f>
        <v>0</v>
      </c>
      <c r="B61" s="113">
        <f t="shared" ref="B61:G61" si="113">IF(B60="出",$G$3,0)</f>
        <v>0</v>
      </c>
      <c r="C61" s="113">
        <f t="shared" si="113"/>
        <v>0</v>
      </c>
      <c r="D61" s="113">
        <f t="shared" si="113"/>
        <v>0</v>
      </c>
      <c r="E61" s="113">
        <f t="shared" si="113"/>
        <v>0</v>
      </c>
      <c r="F61" s="113">
        <f t="shared" si="113"/>
        <v>0</v>
      </c>
      <c r="G61" s="113">
        <f t="shared" si="113"/>
        <v>0</v>
      </c>
      <c r="H61" s="212"/>
      <c r="I61" s="113">
        <f>IF(I60="出",$G$3,0)</f>
        <v>0</v>
      </c>
      <c r="J61" s="113">
        <f t="shared" ref="J61:O61" si="114">IF(J60="出",$G$3,0)</f>
        <v>0</v>
      </c>
      <c r="K61" s="113">
        <f t="shared" si="114"/>
        <v>0</v>
      </c>
      <c r="L61" s="113">
        <f t="shared" si="114"/>
        <v>0</v>
      </c>
      <c r="M61" s="113">
        <f t="shared" si="114"/>
        <v>0</v>
      </c>
      <c r="N61" s="113">
        <f t="shared" si="114"/>
        <v>0</v>
      </c>
      <c r="O61" s="113">
        <f t="shared" si="114"/>
        <v>0</v>
      </c>
      <c r="P61" s="212"/>
      <c r="Q61" s="113">
        <f>IF(Q60="出",$G$3,0)</f>
        <v>0</v>
      </c>
      <c r="R61" s="113">
        <f t="shared" ref="R61:W61" si="115">IF(R60="出",$G$3,0)</f>
        <v>0</v>
      </c>
      <c r="S61" s="113">
        <f t="shared" si="115"/>
        <v>0</v>
      </c>
      <c r="T61" s="113">
        <f t="shared" si="115"/>
        <v>0</v>
      </c>
      <c r="U61" s="113">
        <f t="shared" si="115"/>
        <v>0</v>
      </c>
      <c r="V61" s="113">
        <f t="shared" si="115"/>
        <v>0</v>
      </c>
      <c r="W61" s="113">
        <f t="shared" si="115"/>
        <v>0</v>
      </c>
      <c r="X61" s="212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203"/>
      <c r="AN61" s="203"/>
      <c r="AO61" s="204"/>
      <c r="AP61" s="204"/>
      <c r="AQ61" s="204"/>
    </row>
    <row r="62" spans="1:44" s="46" customFormat="1" ht="17.25" customHeight="1">
      <c r="A62" s="137">
        <f>IF(A59+7&gt;DATE($B$1,A48,20),"",A59+7)</f>
        <v>45578</v>
      </c>
      <c r="B62" s="134">
        <f>IF(B59+7&gt;DATE($B$1,A48,20),"",B59+7)</f>
        <v>45579</v>
      </c>
      <c r="C62" s="135">
        <f>IF(C59+7&gt;DATE($B$1,A48,20),"",C59+7)</f>
        <v>45580</v>
      </c>
      <c r="D62" s="135">
        <f>IF(D59+7&gt;DATE($B$1,A48,20),"",D59+7)</f>
        <v>45581</v>
      </c>
      <c r="E62" s="127">
        <f>IF(E59+7&gt;DATE($B$1,A48,20),"",E59+7)</f>
        <v>45582</v>
      </c>
      <c r="F62" s="135">
        <f>IF(F59+7&gt;DATE($B$1,A48,20),"",F59+7)</f>
        <v>45583</v>
      </c>
      <c r="G62" s="135">
        <f>IF(G59+7&gt;DATE($B$1,A48,20),"",G59+7)</f>
        <v>45584</v>
      </c>
      <c r="H62" s="209">
        <f t="shared" ref="H62" si="116">A64+B64+C64+D64+E64+F64+G64</f>
        <v>0</v>
      </c>
      <c r="I62" s="137">
        <f>IF(I59+7&gt;DATE($B$1,I48,20),"",I59+7)</f>
        <v>45613</v>
      </c>
      <c r="J62" s="127">
        <f>IF(J59+7&gt;DATE($B$1,I48,20),"",J59+7)</f>
        <v>45614</v>
      </c>
      <c r="K62" s="127">
        <f>IF(K59+7&gt;DATE($B$1,I48,20),"",K59+7)</f>
        <v>45615</v>
      </c>
      <c r="L62" s="127">
        <f>IF(L59+7&gt;DATE($B$1,I48,20),"",L59+7)</f>
        <v>45616</v>
      </c>
      <c r="M62" s="127" t="str">
        <f>IF(M59+7&gt;DATE($B$1,I48,20),"",M59+7)</f>
        <v/>
      </c>
      <c r="N62" s="127" t="str">
        <f>IF(N59+7&gt;DATE($B$1,I48,20),"",N59+7)</f>
        <v/>
      </c>
      <c r="O62" s="127" t="str">
        <f>IF(O59+7&gt;DATE($B$1,I48,20),"",O59+7)</f>
        <v/>
      </c>
      <c r="P62" s="209">
        <f t="shared" ref="P62" si="117">I64+J64+K64+L64+M64+N64+O64</f>
        <v>0</v>
      </c>
      <c r="Q62" s="137">
        <f>IF(Q59+7&gt;DATE($B$1,Q48,20),"",Q59+7)</f>
        <v>45641</v>
      </c>
      <c r="R62" s="127">
        <f>IF(R59+7&gt;DATE($B$1,Q48,20),"",R59+7)</f>
        <v>45642</v>
      </c>
      <c r="S62" s="127">
        <f>IF(S59+7&gt;DATE($B$1,Q48,20),"",S59+7)</f>
        <v>45643</v>
      </c>
      <c r="T62" s="127">
        <f>IF(T59+7&gt;DATE($B$1,Q48,20),"",T59+7)</f>
        <v>45644</v>
      </c>
      <c r="U62" s="127">
        <f>IF(U59+7&gt;DATE($B$1,Q48,20),"",U59+7)</f>
        <v>45645</v>
      </c>
      <c r="V62" s="127">
        <f>IF(V59+7&gt;DATE($B$1,Q48,20),"",V59+7)</f>
        <v>45646</v>
      </c>
      <c r="W62" s="127" t="str">
        <f>IF(W59+7&gt;DATE($B$1,Q48,20),"",W59+7)</f>
        <v/>
      </c>
      <c r="X62" s="209">
        <f t="shared" ref="X62" si="118">Q64+R64+S64+T64+U64+V64+W64</f>
        <v>0</v>
      </c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51"/>
      <c r="AN62" s="52"/>
      <c r="AO62" s="52"/>
      <c r="AP62" s="52"/>
      <c r="AQ62" s="52"/>
    </row>
    <row r="63" spans="1:44" ht="11.25" customHeight="1">
      <c r="A63" s="77"/>
      <c r="B63" s="77"/>
      <c r="C63" s="77"/>
      <c r="D63" s="77"/>
      <c r="E63" s="77"/>
      <c r="F63" s="77"/>
      <c r="G63" s="77"/>
      <c r="H63" s="209"/>
      <c r="I63" s="77"/>
      <c r="J63" s="77"/>
      <c r="K63" s="77"/>
      <c r="L63" s="77"/>
      <c r="M63" s="77"/>
      <c r="N63" s="77"/>
      <c r="O63" s="77"/>
      <c r="P63" s="209"/>
      <c r="Q63" s="77"/>
      <c r="R63" s="77"/>
      <c r="S63" s="77"/>
      <c r="T63" s="77"/>
      <c r="U63" s="77"/>
      <c r="V63" s="77"/>
      <c r="W63" s="77"/>
      <c r="X63" s="209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44" ht="11.25" customHeight="1">
      <c r="A64" s="113">
        <f>IF(A63="出",$G$3,0)</f>
        <v>0</v>
      </c>
      <c r="B64" s="113">
        <f t="shared" ref="B64:G64" si="119">IF(B63="出",$G$3,0)</f>
        <v>0</v>
      </c>
      <c r="C64" s="113">
        <f t="shared" si="119"/>
        <v>0</v>
      </c>
      <c r="D64" s="113">
        <f t="shared" si="119"/>
        <v>0</v>
      </c>
      <c r="E64" s="113">
        <f t="shared" si="119"/>
        <v>0</v>
      </c>
      <c r="F64" s="113">
        <f t="shared" si="119"/>
        <v>0</v>
      </c>
      <c r="G64" s="113">
        <f t="shared" si="119"/>
        <v>0</v>
      </c>
      <c r="H64" s="212"/>
      <c r="I64" s="113">
        <f>IF(I63="出",$G$3,0)</f>
        <v>0</v>
      </c>
      <c r="J64" s="113">
        <f t="shared" ref="J64:O64" si="120">IF(J63="出",$G$3,0)</f>
        <v>0</v>
      </c>
      <c r="K64" s="113">
        <f t="shared" si="120"/>
        <v>0</v>
      </c>
      <c r="L64" s="113">
        <f t="shared" si="120"/>
        <v>0</v>
      </c>
      <c r="M64" s="113">
        <f t="shared" si="120"/>
        <v>0</v>
      </c>
      <c r="N64" s="113">
        <f t="shared" si="120"/>
        <v>0</v>
      </c>
      <c r="O64" s="113">
        <f t="shared" si="120"/>
        <v>0</v>
      </c>
      <c r="P64" s="212"/>
      <c r="Q64" s="113">
        <f>IF(Q63="出",$G$3,0)</f>
        <v>0</v>
      </c>
      <c r="R64" s="113">
        <f t="shared" ref="R64:W64" si="121">IF(R63="出",$G$3,0)</f>
        <v>0</v>
      </c>
      <c r="S64" s="113">
        <f t="shared" si="121"/>
        <v>0</v>
      </c>
      <c r="T64" s="113">
        <f t="shared" si="121"/>
        <v>0</v>
      </c>
      <c r="U64" s="113">
        <f t="shared" si="121"/>
        <v>0</v>
      </c>
      <c r="V64" s="113">
        <f t="shared" si="121"/>
        <v>0</v>
      </c>
      <c r="W64" s="113">
        <f t="shared" si="121"/>
        <v>0</v>
      </c>
      <c r="X64" s="212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203"/>
      <c r="AN64" s="203"/>
      <c r="AO64" s="204"/>
      <c r="AP64" s="204"/>
      <c r="AQ64" s="204"/>
    </row>
    <row r="65" spans="1:43" s="46" customFormat="1" ht="17.25" customHeight="1">
      <c r="A65" s="136">
        <f>IF(A59+14&gt;DATE($B$1,A48,20),"",A59+14)</f>
        <v>45585</v>
      </c>
      <c r="B65" s="135" t="str">
        <f>IF(B59+14&gt;DATE($B$1,A48,20),"",B59+14)</f>
        <v/>
      </c>
      <c r="C65" s="127" t="str">
        <f>IF(C59+14&gt;DATE($B$1,A48,20),"",C59+14)</f>
        <v/>
      </c>
      <c r="D65" s="138" t="str">
        <f>IF(D59+14&gt;DATE($B$1,A48,20),"",D59+14)</f>
        <v/>
      </c>
      <c r="E65" s="135" t="str">
        <f>IF(E59+14&gt;DATE($B$1,A48,20),"",E59+14)</f>
        <v/>
      </c>
      <c r="F65" s="138" t="str">
        <f>IF(F59+14&gt;DATE($B$1,A48,20),"",F59+14)</f>
        <v/>
      </c>
      <c r="G65" s="127" t="str">
        <f>IF(G59+14&gt;DATE($B$1,A48,20),"",G59+14)</f>
        <v/>
      </c>
      <c r="H65" s="209">
        <f t="shared" ref="H65" si="122">A67+B67+C67+D67+E67+F67+G67</f>
        <v>0</v>
      </c>
      <c r="I65" s="134" t="str">
        <f>IF(I59+14&gt;DATE($B$1,I48,20),"",I59+14)</f>
        <v/>
      </c>
      <c r="J65" s="135" t="str">
        <f>IF(J59+14&gt;DATE($B$1,I48,20),"",J59+14)</f>
        <v/>
      </c>
      <c r="K65" s="127" t="str">
        <f>IF(K59+14&gt;DATE($B$1,I48,20),"",K59+14)</f>
        <v/>
      </c>
      <c r="L65" s="138" t="str">
        <f>IF(L59+14&gt;DATE($B$1,I48,20),"",L59+14)</f>
        <v/>
      </c>
      <c r="M65" s="135" t="str">
        <f>IF(M59+14&gt;DATE($B$1,I48,20),"",M59+14)</f>
        <v/>
      </c>
      <c r="N65" s="138" t="str">
        <f>IF(N59+14&gt;DATE($B$1,I48,20),"",N59+14)</f>
        <v/>
      </c>
      <c r="O65" s="127" t="str">
        <f>IF(O59+14&gt;DATE($B$1,I48,20),"",O59+14)</f>
        <v/>
      </c>
      <c r="P65" s="209">
        <f t="shared" ref="P65" si="123">I67+J67+K67+L67+M67+N67+O67</f>
        <v>0</v>
      </c>
      <c r="Q65" s="137" t="str">
        <f>IF(Q59+14&gt;DATE($B$1,Q48,20),"",Q59+14)</f>
        <v/>
      </c>
      <c r="R65" s="127" t="str">
        <f>IF(R59+14&gt;DATE($B$1,Q48,20),"",R59+14)</f>
        <v/>
      </c>
      <c r="S65" s="135" t="str">
        <f>IF(S59+14&gt;DATE($B$1,Q48,20),"",S59+14)</f>
        <v/>
      </c>
      <c r="T65" s="138" t="str">
        <f>IF(T59+14&gt;DATE($B$1,Q48,20),"",T59+14)</f>
        <v/>
      </c>
      <c r="U65" s="135" t="str">
        <f>IF(U59+14&gt;DATE($B$1,Q48,20),"",U59+14)</f>
        <v/>
      </c>
      <c r="V65" s="138" t="str">
        <f>IF(V59+14&gt;DATE($B$1,Q48,20),"",V59+14)</f>
        <v/>
      </c>
      <c r="W65" s="127" t="str">
        <f>IF(W59+14&gt;DATE($B$1,Q48,20),"",W59+14)</f>
        <v/>
      </c>
      <c r="X65" s="209">
        <f t="shared" ref="X65" si="124">Q67+R67+S67+T67+U67+V67+W67</f>
        <v>0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201"/>
      <c r="AN65" s="201"/>
      <c r="AO65" s="202"/>
      <c r="AP65" s="202"/>
      <c r="AQ65" s="202"/>
    </row>
    <row r="66" spans="1:43" ht="11.25" customHeight="1">
      <c r="A66" s="77"/>
      <c r="B66" s="77"/>
      <c r="C66" s="77"/>
      <c r="D66" s="77"/>
      <c r="E66" s="77"/>
      <c r="F66" s="77"/>
      <c r="G66" s="77"/>
      <c r="H66" s="209"/>
      <c r="I66" s="77"/>
      <c r="J66" s="77"/>
      <c r="K66" s="77"/>
      <c r="L66" s="77"/>
      <c r="M66" s="77"/>
      <c r="N66" s="77"/>
      <c r="O66" s="77"/>
      <c r="P66" s="209"/>
      <c r="Q66" s="77"/>
      <c r="R66" s="77"/>
      <c r="S66" s="77"/>
      <c r="T66" s="77"/>
      <c r="U66" s="77"/>
      <c r="V66" s="77"/>
      <c r="W66" s="77"/>
      <c r="X66" s="209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43" ht="11.25" customHeight="1" thickBot="1">
      <c r="A67" s="113">
        <f>IF(A66="出",$G$3,0)</f>
        <v>0</v>
      </c>
      <c r="B67" s="113">
        <f t="shared" ref="B67:G67" si="125">IF(B66="出",$G$3,0)</f>
        <v>0</v>
      </c>
      <c r="C67" s="113">
        <f t="shared" si="125"/>
        <v>0</v>
      </c>
      <c r="D67" s="113">
        <f t="shared" si="125"/>
        <v>0</v>
      </c>
      <c r="E67" s="113">
        <f t="shared" si="125"/>
        <v>0</v>
      </c>
      <c r="F67" s="113">
        <f t="shared" si="125"/>
        <v>0</v>
      </c>
      <c r="G67" s="113">
        <f t="shared" si="125"/>
        <v>0</v>
      </c>
      <c r="H67" s="210"/>
      <c r="I67" s="113">
        <f>IF(I66="出",$G$3,0)</f>
        <v>0</v>
      </c>
      <c r="J67" s="113">
        <f t="shared" ref="J67:O67" si="126">IF(J66="出",$G$3,0)</f>
        <v>0</v>
      </c>
      <c r="K67" s="113">
        <f t="shared" si="126"/>
        <v>0</v>
      </c>
      <c r="L67" s="113">
        <f t="shared" si="126"/>
        <v>0</v>
      </c>
      <c r="M67" s="113">
        <f t="shared" si="126"/>
        <v>0</v>
      </c>
      <c r="N67" s="113">
        <f t="shared" si="126"/>
        <v>0</v>
      </c>
      <c r="O67" s="113">
        <f t="shared" si="126"/>
        <v>0</v>
      </c>
      <c r="P67" s="210"/>
      <c r="Q67" s="113">
        <f>IF(Q66="出",$G$3,0)</f>
        <v>0</v>
      </c>
      <c r="R67" s="113">
        <f t="shared" ref="R67:W67" si="127">IF(R66="出",$G$3,0)</f>
        <v>0</v>
      </c>
      <c r="S67" s="113">
        <f t="shared" si="127"/>
        <v>0</v>
      </c>
      <c r="T67" s="113">
        <f t="shared" si="127"/>
        <v>0</v>
      </c>
      <c r="U67" s="113">
        <f t="shared" si="127"/>
        <v>0</v>
      </c>
      <c r="V67" s="113">
        <f t="shared" si="127"/>
        <v>0</v>
      </c>
      <c r="W67" s="113">
        <f t="shared" si="127"/>
        <v>0</v>
      </c>
      <c r="X67" s="21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152"/>
      <c r="AN67" s="152"/>
      <c r="AO67" s="153"/>
      <c r="AP67" s="153"/>
      <c r="AQ67" s="153"/>
    </row>
    <row r="68" spans="1:43" ht="13.5" customHeight="1">
      <c r="A68" s="147" t="s">
        <v>63</v>
      </c>
      <c r="B68" s="148"/>
      <c r="C68" s="148"/>
      <c r="D68" s="148"/>
      <c r="E68" s="148"/>
      <c r="F68" s="148"/>
      <c r="G68" s="155"/>
      <c r="H68" s="71">
        <f>H50+H53+H56+H59+H62+H65</f>
        <v>0</v>
      </c>
      <c r="I68" s="147" t="s">
        <v>63</v>
      </c>
      <c r="J68" s="148"/>
      <c r="K68" s="148"/>
      <c r="L68" s="148"/>
      <c r="M68" s="148"/>
      <c r="N68" s="148"/>
      <c r="O68" s="155"/>
      <c r="P68" s="71">
        <f>P50+P53+P56+P59+P62+P65</f>
        <v>0</v>
      </c>
      <c r="Q68" s="147" t="s">
        <v>63</v>
      </c>
      <c r="R68" s="148"/>
      <c r="S68" s="148"/>
      <c r="T68" s="148"/>
      <c r="U68" s="148"/>
      <c r="V68" s="148"/>
      <c r="W68" s="155"/>
      <c r="X68" s="82">
        <f>X50+X53+X56+X59+X62+X65</f>
        <v>0</v>
      </c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152"/>
      <c r="AN68" s="152"/>
      <c r="AO68" s="153"/>
      <c r="AP68" s="153"/>
      <c r="AQ68" s="153"/>
    </row>
    <row r="69" spans="1:43" ht="21" customHeight="1">
      <c r="A69" s="149"/>
      <c r="B69" s="150"/>
      <c r="C69" s="150"/>
      <c r="D69" s="150"/>
      <c r="E69" s="150"/>
      <c r="F69" s="150"/>
      <c r="G69" s="151"/>
      <c r="H69" s="75" t="str">
        <f>IF(H68-AC27&lt;=0,"OK","超過")</f>
        <v>OK</v>
      </c>
      <c r="I69" s="149"/>
      <c r="J69" s="150"/>
      <c r="K69" s="150"/>
      <c r="L69" s="150"/>
      <c r="M69" s="150"/>
      <c r="N69" s="150"/>
      <c r="O69" s="151"/>
      <c r="P69" s="75" t="str">
        <f>IF(P68-AC28&lt;=0,"OK","超過")</f>
        <v>OK</v>
      </c>
      <c r="Q69" s="149"/>
      <c r="R69" s="150"/>
      <c r="S69" s="150"/>
      <c r="T69" s="150"/>
      <c r="U69" s="150"/>
      <c r="V69" s="150"/>
      <c r="W69" s="151"/>
      <c r="X69" s="75" t="str">
        <f>IF(X68-AC29&lt;=0,"OK","超過")</f>
        <v>OK</v>
      </c>
      <c r="Z69" s="84"/>
      <c r="AA69" s="84"/>
      <c r="AB69" s="28"/>
      <c r="AC69" s="28"/>
      <c r="AD69" s="28"/>
      <c r="AE69" s="89"/>
      <c r="AF69" s="89"/>
      <c r="AG69" s="89"/>
      <c r="AH69" s="154"/>
      <c r="AI69" s="154"/>
      <c r="AJ69" s="154"/>
      <c r="AK69" s="154"/>
      <c r="AL69" s="87"/>
      <c r="AM69" s="152"/>
      <c r="AN69" s="152"/>
      <c r="AO69" s="153"/>
      <c r="AP69" s="153"/>
      <c r="AQ69" s="153"/>
    </row>
    <row r="70" spans="1:43" ht="13.5" customHeight="1">
      <c r="A70" s="42">
        <v>1</v>
      </c>
      <c r="B70" s="162" t="s">
        <v>13</v>
      </c>
      <c r="C70" s="162"/>
      <c r="D70" s="162" t="s">
        <v>75</v>
      </c>
      <c r="E70" s="162"/>
      <c r="F70" s="162"/>
      <c r="G70" s="163"/>
      <c r="H70" s="196" t="s">
        <v>46</v>
      </c>
      <c r="I70" s="42">
        <v>2</v>
      </c>
      <c r="J70" s="162" t="s">
        <v>13</v>
      </c>
      <c r="K70" s="162"/>
      <c r="L70" s="162" t="s">
        <v>76</v>
      </c>
      <c r="M70" s="162"/>
      <c r="N70" s="162"/>
      <c r="O70" s="163"/>
      <c r="P70" s="196" t="s">
        <v>46</v>
      </c>
      <c r="Q70" s="42">
        <v>3</v>
      </c>
      <c r="R70" s="162" t="s">
        <v>13</v>
      </c>
      <c r="S70" s="162"/>
      <c r="T70" s="162" t="s">
        <v>77</v>
      </c>
      <c r="U70" s="162"/>
      <c r="V70" s="162"/>
      <c r="W70" s="163"/>
      <c r="X70" s="196" t="s">
        <v>46</v>
      </c>
      <c r="AH70" s="6"/>
      <c r="AI70" s="6"/>
      <c r="AJ70" s="6"/>
      <c r="AK70" s="6"/>
      <c r="AL70" s="14"/>
    </row>
    <row r="71" spans="1:43">
      <c r="A71" s="7" t="s">
        <v>0</v>
      </c>
      <c r="B71" s="8" t="s">
        <v>1</v>
      </c>
      <c r="C71" s="8" t="s">
        <v>2</v>
      </c>
      <c r="D71" s="9" t="s">
        <v>3</v>
      </c>
      <c r="E71" s="8" t="s">
        <v>4</v>
      </c>
      <c r="F71" s="10" t="s">
        <v>5</v>
      </c>
      <c r="G71" s="9" t="s">
        <v>6</v>
      </c>
      <c r="H71" s="197"/>
      <c r="I71" s="11" t="s">
        <v>0</v>
      </c>
      <c r="J71" s="12" t="s">
        <v>1</v>
      </c>
      <c r="K71" s="12" t="s">
        <v>2</v>
      </c>
      <c r="L71" s="12" t="s">
        <v>3</v>
      </c>
      <c r="M71" s="12" t="s">
        <v>4</v>
      </c>
      <c r="N71" s="12" t="s">
        <v>5</v>
      </c>
      <c r="O71" s="10" t="s">
        <v>6</v>
      </c>
      <c r="P71" s="197"/>
      <c r="Q71" s="11" t="s">
        <v>0</v>
      </c>
      <c r="R71" s="12" t="s">
        <v>1</v>
      </c>
      <c r="S71" s="12" t="s">
        <v>2</v>
      </c>
      <c r="T71" s="12" t="s">
        <v>3</v>
      </c>
      <c r="U71" s="12" t="s">
        <v>4</v>
      </c>
      <c r="V71" s="12" t="s">
        <v>5</v>
      </c>
      <c r="W71" s="13" t="s">
        <v>6</v>
      </c>
      <c r="X71" s="197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19"/>
    </row>
    <row r="72" spans="1:43" s="46" customFormat="1" ht="17.25" customHeight="1">
      <c r="A72" s="136" t="str">
        <f>IF(WEEKDAY(DATE($B$1,12,21))=1,DATE($B$1,12,21),"")</f>
        <v/>
      </c>
      <c r="B72" s="127" t="str">
        <f>IF(WEEKDAY(DATE($B$1,12,21))=2,DATE($B$1,12,21),IF(A72="","",A72+1))</f>
        <v/>
      </c>
      <c r="C72" s="127" t="str">
        <f>IF(WEEKDAY(DATE($B$1,12,21))=3,DATE($B$1,12,21),IF(B72="","",B72+1))</f>
        <v/>
      </c>
      <c r="D72" s="127" t="str">
        <f>IF(WEEKDAY(DATE($B$1,12,21))=4,DATE($B$1,12,21),IF(C72="","",C72+1))</f>
        <v/>
      </c>
      <c r="E72" s="127" t="str">
        <f>IF(WEEKDAY(DATE($B$1,12,21))=5,DATE($B$1,12,21),IF(D72="","",D72+1))</f>
        <v/>
      </c>
      <c r="F72" s="127" t="str">
        <f>IF(WEEKDAY(DATE($B$1,12,21))=6,DATE($B$1,12,21),IF(E72="","",E72+1))</f>
        <v/>
      </c>
      <c r="G72" s="127">
        <f>IF(WEEKDAY(DATE($B$1,12,21))=7,DATE($B$1,12,21),IF(F72="","",F72+1))</f>
        <v>45647</v>
      </c>
      <c r="H72" s="209">
        <f>A74+B74+C74+D74+E74+F74+G74</f>
        <v>0</v>
      </c>
      <c r="I72" s="137" t="str">
        <f>IF(WEEKDAY(DATE($B$1+1,I70-1,21))=1,DATE($B$1+1,I70-1,21),"")</f>
        <v/>
      </c>
      <c r="J72" s="127" t="str">
        <f>IF(WEEKDAY(DATE($B$1+1,I70-1,21))=2,DATE($B$1+1,I70-1,21),IF(I72="","",I72+1))</f>
        <v/>
      </c>
      <c r="K72" s="127">
        <f>IF(WEEKDAY(DATE($B$1+1,I70-1,21))=3,DATE($B$1+1,I70-1,21),IF(J72="","",J72+1))</f>
        <v>45678</v>
      </c>
      <c r="L72" s="127">
        <f>IF(WEEKDAY(DATE($B$1+1,I70-1,21))=4,DATE($B$1+1,I70-1,21),IF(K72="","",K72+1))</f>
        <v>45679</v>
      </c>
      <c r="M72" s="127">
        <f>IF(WEEKDAY(DATE($B$1+1,I70-1,21))=5,DATE($B$1+1,I70-1,21),IF(L72="","",L72+1))</f>
        <v>45680</v>
      </c>
      <c r="N72" s="127">
        <f>IF(WEEKDAY(DATE($B$1+1,I70-1,21))=6,DATE($B$1+1,I70-1,21),IF(M72="","",M72+1))</f>
        <v>45681</v>
      </c>
      <c r="O72" s="127">
        <f>IF(WEEKDAY(DATE($B$1+1,I70-1,21))=7,DATE($B$1+1,I70-1,21),IF(N72="","",N72+1))</f>
        <v>45682</v>
      </c>
      <c r="P72" s="209">
        <f>I74+J74+K74+L74+M74+N74+O74</f>
        <v>0</v>
      </c>
      <c r="Q72" s="137" t="str">
        <f>IF(WEEKDAY(DATE($B$1+1,Q70-1,21))=1,DATE($B$1+1,Q70-1,21),"")</f>
        <v/>
      </c>
      <c r="R72" s="127" t="str">
        <f>IF(WEEKDAY(DATE($B$1+1,Q70-1,21))=2,DATE($B$1+1,Q70-1,21),IF(Q72="","",Q72+1))</f>
        <v/>
      </c>
      <c r="S72" s="127" t="str">
        <f>IF(WEEKDAY(DATE($B$1+1,Q70-1,21))=3,DATE($B$1+1,Q70-1,21),IF(R72="","",R72+1))</f>
        <v/>
      </c>
      <c r="T72" s="127" t="str">
        <f>IF(WEEKDAY(DATE($B$1+1,Q70-1,21))=4,DATE($B$1+1,Q70-1,21),IF(S72="","",S72+1))</f>
        <v/>
      </c>
      <c r="U72" s="137" t="str">
        <f>IF(WEEKDAY(DATE($B$1+1,Q70-1,21))=5,DATE($B$1+1,Q70-1,21),IF(T72="","",T72+1))</f>
        <v/>
      </c>
      <c r="V72" s="127">
        <f>IF(WEEKDAY(DATE($B$1+1,Q70-1,21))=6,DATE($B$1+1,Q70-1,21),IF(U72="","",U72+1))</f>
        <v>45709</v>
      </c>
      <c r="W72" s="127">
        <f>IF(WEEKDAY(DATE($B$1+1,Q70-1,21))=7,DATE($B$1+1,Q70-1,21),IF(V72="","",V72+1))</f>
        <v>45710</v>
      </c>
      <c r="X72" s="209">
        <f>Q74+R74+S74+T74+U74+V74+W74</f>
        <v>0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47"/>
    </row>
    <row r="73" spans="1:43" ht="11.25" customHeight="1">
      <c r="A73" s="77"/>
      <c r="B73" s="77"/>
      <c r="C73" s="77"/>
      <c r="D73" s="77"/>
      <c r="E73" s="77"/>
      <c r="F73" s="77"/>
      <c r="G73" s="77"/>
      <c r="H73" s="209"/>
      <c r="I73" s="77"/>
      <c r="J73" s="77"/>
      <c r="K73" s="77"/>
      <c r="L73" s="77"/>
      <c r="M73" s="77"/>
      <c r="N73" s="77"/>
      <c r="O73" s="77"/>
      <c r="P73" s="209"/>
      <c r="Q73" s="77"/>
      <c r="R73" s="77"/>
      <c r="S73" s="77"/>
      <c r="T73" s="77"/>
      <c r="U73" s="77"/>
      <c r="V73" s="77"/>
      <c r="W73" s="77"/>
      <c r="X73" s="209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</row>
    <row r="74" spans="1:43" ht="11.25" customHeight="1">
      <c r="A74" s="113">
        <f>IF(A73="出",$G$3,0)</f>
        <v>0</v>
      </c>
      <c r="B74" s="113">
        <f t="shared" ref="B74:G74" si="128">IF(B73="出",$G$3,0)</f>
        <v>0</v>
      </c>
      <c r="C74" s="113">
        <f t="shared" si="128"/>
        <v>0</v>
      </c>
      <c r="D74" s="113">
        <f t="shared" si="128"/>
        <v>0</v>
      </c>
      <c r="E74" s="113">
        <f t="shared" si="128"/>
        <v>0</v>
      </c>
      <c r="F74" s="113">
        <f t="shared" si="128"/>
        <v>0</v>
      </c>
      <c r="G74" s="113">
        <f t="shared" si="128"/>
        <v>0</v>
      </c>
      <c r="H74" s="212"/>
      <c r="I74" s="113">
        <f>IF(I73="出",$G$3,0)</f>
        <v>0</v>
      </c>
      <c r="J74" s="113">
        <f t="shared" ref="J74:O74" si="129">IF(J73="出",$G$3,0)</f>
        <v>0</v>
      </c>
      <c r="K74" s="113">
        <f t="shared" si="129"/>
        <v>0</v>
      </c>
      <c r="L74" s="113">
        <f t="shared" si="129"/>
        <v>0</v>
      </c>
      <c r="M74" s="113">
        <f t="shared" si="129"/>
        <v>0</v>
      </c>
      <c r="N74" s="113">
        <f t="shared" si="129"/>
        <v>0</v>
      </c>
      <c r="O74" s="113">
        <f t="shared" si="129"/>
        <v>0</v>
      </c>
      <c r="P74" s="212"/>
      <c r="Q74" s="113">
        <f>IF(Q73="出",$G$3,0)</f>
        <v>0</v>
      </c>
      <c r="R74" s="113">
        <f t="shared" ref="R74:W74" si="130">IF(R73="出",$G$3,0)</f>
        <v>0</v>
      </c>
      <c r="S74" s="113">
        <f t="shared" si="130"/>
        <v>0</v>
      </c>
      <c r="T74" s="113">
        <f t="shared" si="130"/>
        <v>0</v>
      </c>
      <c r="U74" s="113">
        <f t="shared" si="130"/>
        <v>0</v>
      </c>
      <c r="V74" s="113">
        <f t="shared" si="130"/>
        <v>0</v>
      </c>
      <c r="W74" s="113">
        <f t="shared" si="130"/>
        <v>0</v>
      </c>
      <c r="X74" s="212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</row>
    <row r="75" spans="1:43" s="46" customFormat="1" ht="17.25" customHeight="1">
      <c r="A75" s="137">
        <f>G72+1</f>
        <v>45648</v>
      </c>
      <c r="B75" s="135">
        <f>A75+1</f>
        <v>45649</v>
      </c>
      <c r="C75" s="135">
        <f t="shared" ref="C75:G75" si="131">B75+1</f>
        <v>45650</v>
      </c>
      <c r="D75" s="135">
        <f t="shared" si="131"/>
        <v>45651</v>
      </c>
      <c r="E75" s="135">
        <f t="shared" si="131"/>
        <v>45652</v>
      </c>
      <c r="F75" s="135">
        <f t="shared" si="131"/>
        <v>45653</v>
      </c>
      <c r="G75" s="135">
        <f t="shared" si="131"/>
        <v>45654</v>
      </c>
      <c r="H75" s="209">
        <f t="shared" ref="H75" si="132">A77+B77+C77+D77+E77+F77+G77</f>
        <v>0</v>
      </c>
      <c r="I75" s="137">
        <f>O72+1</f>
        <v>45683</v>
      </c>
      <c r="J75" s="127">
        <f>I75+1</f>
        <v>45684</v>
      </c>
      <c r="K75" s="127">
        <f t="shared" ref="K75:O75" si="133">J75+1</f>
        <v>45685</v>
      </c>
      <c r="L75" s="127">
        <f t="shared" si="133"/>
        <v>45686</v>
      </c>
      <c r="M75" s="127">
        <f t="shared" si="133"/>
        <v>45687</v>
      </c>
      <c r="N75" s="127">
        <f t="shared" si="133"/>
        <v>45688</v>
      </c>
      <c r="O75" s="127">
        <f t="shared" si="133"/>
        <v>45689</v>
      </c>
      <c r="P75" s="209">
        <f t="shared" ref="P75" si="134">I77+J77+K77+L77+M77+N77+O77</f>
        <v>0</v>
      </c>
      <c r="Q75" s="137">
        <f>W72+1</f>
        <v>45711</v>
      </c>
      <c r="R75" s="137">
        <f>Q75+1</f>
        <v>45712</v>
      </c>
      <c r="S75" s="127">
        <f t="shared" ref="S75:W75" si="135">R75+1</f>
        <v>45713</v>
      </c>
      <c r="T75" s="127">
        <f t="shared" si="135"/>
        <v>45714</v>
      </c>
      <c r="U75" s="127">
        <f t="shared" si="135"/>
        <v>45715</v>
      </c>
      <c r="V75" s="127">
        <f t="shared" si="135"/>
        <v>45716</v>
      </c>
      <c r="W75" s="127">
        <f t="shared" si="135"/>
        <v>45717</v>
      </c>
      <c r="X75" s="209">
        <f t="shared" ref="X75" si="136">Q77+R77+S77+T77+U77+V77+W77</f>
        <v>0</v>
      </c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</row>
    <row r="76" spans="1:43" ht="11.25" customHeight="1">
      <c r="A76" s="77"/>
      <c r="B76" s="77"/>
      <c r="C76" s="77"/>
      <c r="D76" s="77"/>
      <c r="E76" s="77"/>
      <c r="F76" s="77"/>
      <c r="G76" s="77"/>
      <c r="H76" s="209"/>
      <c r="I76" s="77"/>
      <c r="J76" s="77"/>
      <c r="K76" s="77"/>
      <c r="L76" s="77"/>
      <c r="M76" s="77"/>
      <c r="N76" s="77"/>
      <c r="O76" s="77"/>
      <c r="P76" s="209"/>
      <c r="Q76" s="77"/>
      <c r="R76" s="77"/>
      <c r="S76" s="77"/>
      <c r="T76" s="77"/>
      <c r="U76" s="77"/>
      <c r="V76" s="77"/>
      <c r="W76" s="77"/>
      <c r="X76" s="209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</row>
    <row r="77" spans="1:43" ht="11.25" customHeight="1">
      <c r="A77" s="113">
        <f>IF(A76="出",$G$3,0)</f>
        <v>0</v>
      </c>
      <c r="B77" s="113">
        <f t="shared" ref="B77:G77" si="137">IF(B76="出",$G$3,0)</f>
        <v>0</v>
      </c>
      <c r="C77" s="113">
        <f t="shared" si="137"/>
        <v>0</v>
      </c>
      <c r="D77" s="113">
        <f t="shared" si="137"/>
        <v>0</v>
      </c>
      <c r="E77" s="113">
        <f t="shared" si="137"/>
        <v>0</v>
      </c>
      <c r="F77" s="113">
        <f t="shared" si="137"/>
        <v>0</v>
      </c>
      <c r="G77" s="113">
        <f t="shared" si="137"/>
        <v>0</v>
      </c>
      <c r="H77" s="212"/>
      <c r="I77" s="113">
        <f>IF(I76="出",$G$3,0)</f>
        <v>0</v>
      </c>
      <c r="J77" s="113">
        <f t="shared" ref="J77:O77" si="138">IF(J76="出",$G$3,0)</f>
        <v>0</v>
      </c>
      <c r="K77" s="113">
        <f t="shared" si="138"/>
        <v>0</v>
      </c>
      <c r="L77" s="113">
        <f t="shared" si="138"/>
        <v>0</v>
      </c>
      <c r="M77" s="113">
        <f t="shared" si="138"/>
        <v>0</v>
      </c>
      <c r="N77" s="113">
        <f t="shared" si="138"/>
        <v>0</v>
      </c>
      <c r="O77" s="113">
        <f t="shared" si="138"/>
        <v>0</v>
      </c>
      <c r="P77" s="212"/>
      <c r="Q77" s="113">
        <f>IF(Q76="出",$G$3,0)</f>
        <v>0</v>
      </c>
      <c r="R77" s="113">
        <f t="shared" ref="R77:W77" si="139">IF(R76="出",$G$3,0)</f>
        <v>0</v>
      </c>
      <c r="S77" s="113">
        <f t="shared" si="139"/>
        <v>0</v>
      </c>
      <c r="T77" s="113">
        <f t="shared" si="139"/>
        <v>0</v>
      </c>
      <c r="U77" s="113">
        <f t="shared" si="139"/>
        <v>0</v>
      </c>
      <c r="V77" s="113">
        <f t="shared" si="139"/>
        <v>0</v>
      </c>
      <c r="W77" s="113">
        <f t="shared" si="139"/>
        <v>0</v>
      </c>
      <c r="X77" s="212"/>
      <c r="Z77" s="27"/>
      <c r="AA77" s="27"/>
      <c r="AB77" s="28"/>
      <c r="AC77" s="28"/>
      <c r="AD77" s="28"/>
      <c r="AE77" s="25"/>
      <c r="AF77" s="25"/>
      <c r="AG77" s="25"/>
      <c r="AH77" s="29"/>
      <c r="AI77" s="18"/>
      <c r="AJ77" s="29"/>
      <c r="AK77" s="30"/>
      <c r="AL77" s="30"/>
    </row>
    <row r="78" spans="1:43" s="46" customFormat="1" ht="17.25" customHeight="1">
      <c r="A78" s="137">
        <f>G75+1</f>
        <v>45655</v>
      </c>
      <c r="B78" s="135">
        <f>A78+1</f>
        <v>45656</v>
      </c>
      <c r="C78" s="128">
        <f t="shared" ref="C78:G78" si="140">B78+1</f>
        <v>45657</v>
      </c>
      <c r="D78" s="134">
        <f t="shared" si="140"/>
        <v>45658</v>
      </c>
      <c r="E78" s="128">
        <f t="shared" si="140"/>
        <v>45659</v>
      </c>
      <c r="F78" s="128">
        <f t="shared" si="140"/>
        <v>45660</v>
      </c>
      <c r="G78" s="128">
        <f t="shared" si="140"/>
        <v>45661</v>
      </c>
      <c r="H78" s="209">
        <f t="shared" ref="H78" si="141">A80+B80+C80+D80+E80+F80+G80</f>
        <v>0</v>
      </c>
      <c r="I78" s="137">
        <f>O75+1</f>
        <v>45690</v>
      </c>
      <c r="J78" s="127">
        <f>I78+1</f>
        <v>45691</v>
      </c>
      <c r="K78" s="127">
        <f t="shared" ref="K78:O78" si="142">J78+1</f>
        <v>45692</v>
      </c>
      <c r="L78" s="127">
        <f t="shared" si="142"/>
        <v>45693</v>
      </c>
      <c r="M78" s="127">
        <f t="shared" si="142"/>
        <v>45694</v>
      </c>
      <c r="N78" s="127">
        <f t="shared" si="142"/>
        <v>45695</v>
      </c>
      <c r="O78" s="127">
        <f t="shared" si="142"/>
        <v>45696</v>
      </c>
      <c r="P78" s="209">
        <f t="shared" ref="P78" si="143">I80+J80+K80+L80+M80+N80+O80</f>
        <v>0</v>
      </c>
      <c r="Q78" s="137">
        <f>W75+1</f>
        <v>45718</v>
      </c>
      <c r="R78" s="127">
        <f>Q78+1</f>
        <v>45719</v>
      </c>
      <c r="S78" s="127">
        <f t="shared" ref="S78:W78" si="144">R78+1</f>
        <v>45720</v>
      </c>
      <c r="T78" s="127">
        <f t="shared" si="144"/>
        <v>45721</v>
      </c>
      <c r="U78" s="127">
        <f t="shared" si="144"/>
        <v>45722</v>
      </c>
      <c r="V78" s="127">
        <f t="shared" si="144"/>
        <v>45723</v>
      </c>
      <c r="W78" s="127">
        <f t="shared" si="144"/>
        <v>45724</v>
      </c>
      <c r="X78" s="209">
        <f t="shared" ref="X78" si="145">Q80+R80+S80+T80+U80+V80+W80</f>
        <v>0</v>
      </c>
      <c r="Z78" s="55"/>
      <c r="AA78" s="55"/>
      <c r="AB78" s="56"/>
      <c r="AC78" s="56"/>
      <c r="AD78" s="56"/>
      <c r="AE78" s="57"/>
      <c r="AF78" s="57"/>
      <c r="AG78" s="57"/>
      <c r="AH78" s="63"/>
      <c r="AJ78" s="63"/>
      <c r="AK78" s="64"/>
      <c r="AL78" s="64"/>
    </row>
    <row r="79" spans="1:43" ht="11.25" customHeight="1">
      <c r="A79" s="77"/>
      <c r="B79" s="77"/>
      <c r="C79" s="77"/>
      <c r="D79" s="77"/>
      <c r="E79" s="77"/>
      <c r="F79" s="77"/>
      <c r="G79" s="77"/>
      <c r="H79" s="209"/>
      <c r="I79" s="77"/>
      <c r="J79" s="77"/>
      <c r="K79" s="77"/>
      <c r="L79" s="77"/>
      <c r="M79" s="77"/>
      <c r="N79" s="77"/>
      <c r="O79" s="77"/>
      <c r="P79" s="209"/>
      <c r="Q79" s="77"/>
      <c r="R79" s="77"/>
      <c r="S79" s="77"/>
      <c r="T79" s="77"/>
      <c r="U79" s="77"/>
      <c r="V79" s="77"/>
      <c r="W79" s="77"/>
      <c r="X79" s="209"/>
      <c r="Z79" s="27"/>
      <c r="AA79" s="27"/>
      <c r="AB79" s="28"/>
      <c r="AC79" s="28"/>
      <c r="AD79" s="28"/>
      <c r="AE79" s="25"/>
      <c r="AF79" s="25"/>
      <c r="AG79" s="25"/>
      <c r="AH79" s="29"/>
      <c r="AI79" s="18"/>
      <c r="AJ79" s="29"/>
      <c r="AK79" s="30"/>
      <c r="AL79" s="30"/>
    </row>
    <row r="80" spans="1:43" ht="11.25" customHeight="1">
      <c r="A80" s="113">
        <f>IF(A79="出",$G$3,0)</f>
        <v>0</v>
      </c>
      <c r="B80" s="113">
        <f t="shared" ref="B80:G80" si="146">IF(B79="出",$G$3,0)</f>
        <v>0</v>
      </c>
      <c r="C80" s="113">
        <f t="shared" si="146"/>
        <v>0</v>
      </c>
      <c r="D80" s="113">
        <f t="shared" si="146"/>
        <v>0</v>
      </c>
      <c r="E80" s="113">
        <f t="shared" si="146"/>
        <v>0</v>
      </c>
      <c r="F80" s="113">
        <f t="shared" si="146"/>
        <v>0</v>
      </c>
      <c r="G80" s="113">
        <f t="shared" si="146"/>
        <v>0</v>
      </c>
      <c r="H80" s="212"/>
      <c r="I80" s="113">
        <f>IF(I79="出",$G$3,0)</f>
        <v>0</v>
      </c>
      <c r="J80" s="113">
        <f t="shared" ref="J80:O80" si="147">IF(J79="出",$G$3,0)</f>
        <v>0</v>
      </c>
      <c r="K80" s="113">
        <f t="shared" si="147"/>
        <v>0</v>
      </c>
      <c r="L80" s="113">
        <f t="shared" si="147"/>
        <v>0</v>
      </c>
      <c r="M80" s="113">
        <f t="shared" si="147"/>
        <v>0</v>
      </c>
      <c r="N80" s="113">
        <f t="shared" si="147"/>
        <v>0</v>
      </c>
      <c r="O80" s="113">
        <f t="shared" si="147"/>
        <v>0</v>
      </c>
      <c r="P80" s="212"/>
      <c r="Q80" s="113">
        <f>IF(Q79="出",$G$3,0)</f>
        <v>0</v>
      </c>
      <c r="R80" s="113">
        <f t="shared" ref="R80:W80" si="148">IF(R79="出",$G$3,0)</f>
        <v>0</v>
      </c>
      <c r="S80" s="113">
        <f t="shared" si="148"/>
        <v>0</v>
      </c>
      <c r="T80" s="113">
        <f t="shared" si="148"/>
        <v>0</v>
      </c>
      <c r="U80" s="113">
        <f t="shared" si="148"/>
        <v>0</v>
      </c>
      <c r="V80" s="113">
        <f t="shared" si="148"/>
        <v>0</v>
      </c>
      <c r="W80" s="113">
        <f t="shared" si="148"/>
        <v>0</v>
      </c>
      <c r="X80" s="212"/>
      <c r="Z80" s="27"/>
      <c r="AA80" s="27"/>
      <c r="AB80" s="28"/>
      <c r="AC80" s="28"/>
      <c r="AD80" s="28"/>
      <c r="AE80" s="25"/>
      <c r="AF80" s="25"/>
      <c r="AG80" s="25"/>
      <c r="AH80" s="29"/>
      <c r="AI80" s="18"/>
      <c r="AJ80" s="29"/>
      <c r="AK80" s="30"/>
      <c r="AL80" s="30"/>
    </row>
    <row r="81" spans="1:43" s="46" customFormat="1" ht="17.25" customHeight="1">
      <c r="A81" s="137">
        <f>G78+1</f>
        <v>45662</v>
      </c>
      <c r="B81" s="135">
        <f>A81+1</f>
        <v>45663</v>
      </c>
      <c r="C81" s="135">
        <f t="shared" ref="C81:G81" si="149">B81+1</f>
        <v>45664</v>
      </c>
      <c r="D81" s="135">
        <f t="shared" si="149"/>
        <v>45665</v>
      </c>
      <c r="E81" s="135">
        <f t="shared" si="149"/>
        <v>45666</v>
      </c>
      <c r="F81" s="135">
        <f t="shared" si="149"/>
        <v>45667</v>
      </c>
      <c r="G81" s="135">
        <f t="shared" si="149"/>
        <v>45668</v>
      </c>
      <c r="H81" s="209">
        <f t="shared" ref="H81" si="150">A83+B83+C83+D83+E83+F83+G83</f>
        <v>0</v>
      </c>
      <c r="I81" s="137">
        <f>O78+1</f>
        <v>45697</v>
      </c>
      <c r="J81" s="127">
        <f>I81+1</f>
        <v>45698</v>
      </c>
      <c r="K81" s="137">
        <f t="shared" ref="K81:O81" si="151">J81+1</f>
        <v>45699</v>
      </c>
      <c r="L81" s="127">
        <f t="shared" si="151"/>
        <v>45700</v>
      </c>
      <c r="M81" s="127">
        <f t="shared" si="151"/>
        <v>45701</v>
      </c>
      <c r="N81" s="127">
        <f t="shared" si="151"/>
        <v>45702</v>
      </c>
      <c r="O81" s="127">
        <f t="shared" si="151"/>
        <v>45703</v>
      </c>
      <c r="P81" s="209">
        <f t="shared" ref="P81" si="152">I83+J83+K83+L83+M83+N83+O83</f>
        <v>0</v>
      </c>
      <c r="Q81" s="137">
        <f>W78+1</f>
        <v>45725</v>
      </c>
      <c r="R81" s="127">
        <f>Q81+1</f>
        <v>45726</v>
      </c>
      <c r="S81" s="127">
        <f t="shared" ref="S81:W81" si="153">R81+1</f>
        <v>45727</v>
      </c>
      <c r="T81" s="127">
        <f t="shared" si="153"/>
        <v>45728</v>
      </c>
      <c r="U81" s="127">
        <f t="shared" si="153"/>
        <v>45729</v>
      </c>
      <c r="V81" s="127">
        <f t="shared" si="153"/>
        <v>45730</v>
      </c>
      <c r="W81" s="127">
        <f t="shared" si="153"/>
        <v>45731</v>
      </c>
      <c r="X81" s="209">
        <f t="shared" ref="X81" si="154">Q83+R83+S83+T83+U83+V83+W83</f>
        <v>0</v>
      </c>
      <c r="Z81" s="55"/>
      <c r="AA81" s="55"/>
      <c r="AB81" s="56"/>
      <c r="AC81" s="56"/>
      <c r="AD81" s="56"/>
      <c r="AE81" s="57"/>
      <c r="AF81" s="57"/>
      <c r="AG81" s="57"/>
      <c r="AH81" s="63"/>
      <c r="AJ81" s="63"/>
      <c r="AK81" s="64"/>
      <c r="AL81" s="64"/>
      <c r="AM81" s="51"/>
      <c r="AN81" s="52"/>
      <c r="AO81" s="52"/>
      <c r="AP81" s="52"/>
      <c r="AQ81" s="52"/>
    </row>
    <row r="82" spans="1:43" ht="11.25" customHeight="1">
      <c r="A82" s="77"/>
      <c r="B82" s="77"/>
      <c r="C82" s="77"/>
      <c r="D82" s="77"/>
      <c r="E82" s="77"/>
      <c r="F82" s="77"/>
      <c r="G82" s="77"/>
      <c r="H82" s="209"/>
      <c r="I82" s="77"/>
      <c r="J82" s="77"/>
      <c r="K82" s="77"/>
      <c r="L82" s="77"/>
      <c r="M82" s="77"/>
      <c r="N82" s="77"/>
      <c r="O82" s="77"/>
      <c r="P82" s="209"/>
      <c r="Q82" s="77"/>
      <c r="R82" s="77"/>
      <c r="S82" s="77"/>
      <c r="T82" s="77"/>
      <c r="U82" s="77"/>
      <c r="V82" s="77"/>
      <c r="W82" s="77"/>
      <c r="X82" s="209"/>
      <c r="Z82" s="27"/>
      <c r="AA82" s="27"/>
      <c r="AB82" s="28"/>
      <c r="AC82" s="28"/>
      <c r="AD82" s="28"/>
      <c r="AE82" s="25"/>
      <c r="AF82" s="25"/>
      <c r="AG82" s="25"/>
      <c r="AH82" s="29"/>
      <c r="AI82" s="18"/>
      <c r="AJ82" s="29"/>
      <c r="AK82" s="30"/>
      <c r="AL82" s="30"/>
    </row>
    <row r="83" spans="1:43" ht="11.25" customHeight="1">
      <c r="A83" s="113">
        <f>IF(A82="出",$G$3,0)</f>
        <v>0</v>
      </c>
      <c r="B83" s="113">
        <f t="shared" ref="B83:G83" si="155">IF(B82="出",$G$3,0)</f>
        <v>0</v>
      </c>
      <c r="C83" s="113">
        <f t="shared" si="155"/>
        <v>0</v>
      </c>
      <c r="D83" s="113">
        <f t="shared" si="155"/>
        <v>0</v>
      </c>
      <c r="E83" s="113">
        <f t="shared" si="155"/>
        <v>0</v>
      </c>
      <c r="F83" s="113">
        <f t="shared" si="155"/>
        <v>0</v>
      </c>
      <c r="G83" s="113">
        <f t="shared" si="155"/>
        <v>0</v>
      </c>
      <c r="H83" s="212"/>
      <c r="I83" s="113">
        <f>IF(I82="出",$G$3,0)</f>
        <v>0</v>
      </c>
      <c r="J83" s="113">
        <f t="shared" ref="J83:O83" si="156">IF(J82="出",$G$3,0)</f>
        <v>0</v>
      </c>
      <c r="K83" s="113">
        <f t="shared" si="156"/>
        <v>0</v>
      </c>
      <c r="L83" s="113">
        <f t="shared" si="156"/>
        <v>0</v>
      </c>
      <c r="M83" s="113">
        <f t="shared" si="156"/>
        <v>0</v>
      </c>
      <c r="N83" s="113">
        <f t="shared" si="156"/>
        <v>0</v>
      </c>
      <c r="O83" s="113">
        <f t="shared" si="156"/>
        <v>0</v>
      </c>
      <c r="P83" s="212"/>
      <c r="Q83" s="113">
        <f>IF(Q82="出",$G$3,0)</f>
        <v>0</v>
      </c>
      <c r="R83" s="113">
        <f t="shared" ref="R83:W83" si="157">IF(R82="出",$G$3,0)</f>
        <v>0</v>
      </c>
      <c r="S83" s="113">
        <f t="shared" si="157"/>
        <v>0</v>
      </c>
      <c r="T83" s="113">
        <f t="shared" si="157"/>
        <v>0</v>
      </c>
      <c r="U83" s="113">
        <f t="shared" si="157"/>
        <v>0</v>
      </c>
      <c r="V83" s="113">
        <f t="shared" si="157"/>
        <v>0</v>
      </c>
      <c r="W83" s="113">
        <f t="shared" si="157"/>
        <v>0</v>
      </c>
      <c r="X83" s="212"/>
      <c r="Z83" s="27"/>
      <c r="AA83" s="27"/>
      <c r="AB83" s="28"/>
      <c r="AC83" s="28"/>
      <c r="AD83" s="28"/>
      <c r="AE83" s="25"/>
      <c r="AF83" s="25"/>
      <c r="AG83" s="25"/>
      <c r="AH83" s="29"/>
      <c r="AI83" s="18"/>
      <c r="AJ83" s="29"/>
      <c r="AK83" s="30"/>
      <c r="AL83" s="30"/>
      <c r="AM83" s="203"/>
      <c r="AN83" s="203"/>
      <c r="AO83" s="204"/>
      <c r="AP83" s="204"/>
      <c r="AQ83" s="204"/>
    </row>
    <row r="84" spans="1:43" s="46" customFormat="1" ht="17.25" customHeight="1">
      <c r="A84" s="137">
        <f>IF(A81+7&gt;DATE($B$1+1,A70,20),"",A81+7)</f>
        <v>45669</v>
      </c>
      <c r="B84" s="134">
        <f>IF(B81+7&gt;DATE($B$1+1,A70,20),"",B81+7)</f>
        <v>45670</v>
      </c>
      <c r="C84" s="135">
        <f>IF(C81+7&gt;DATE($B$1+1,A70,20),"",C81+7)</f>
        <v>45671</v>
      </c>
      <c r="D84" s="135">
        <f>IF(D81+7&gt;DATE($B$1+1,A70,20),"",D81+7)</f>
        <v>45672</v>
      </c>
      <c r="E84" s="135">
        <f>IF(E81+7&gt;DATE($B$1+1,A70,20),"",E81+7)</f>
        <v>45673</v>
      </c>
      <c r="F84" s="135">
        <f>IF(F81+7&gt;DATE($B$1+1,A70,20),"",F81+7)</f>
        <v>45674</v>
      </c>
      <c r="G84" s="135">
        <f>IF(G81+7&gt;DATE($B$1+1,A70,20),"",G81+7)</f>
        <v>45675</v>
      </c>
      <c r="H84" s="209">
        <f t="shared" ref="H84" si="158">A86+B86+C86+D86+E86+F86+G86</f>
        <v>0</v>
      </c>
      <c r="I84" s="137">
        <f>IF(I81+7&gt;DATE($B$1+1,I70,20),"",I81+7)</f>
        <v>45704</v>
      </c>
      <c r="J84" s="127">
        <f>IF(J81+7&gt;DATE($B$1+1,I70,20),"",J81+7)</f>
        <v>45705</v>
      </c>
      <c r="K84" s="127">
        <f>IF(K81+7&gt;DATE($B$1+1,I70,20),"",K81+7)</f>
        <v>45706</v>
      </c>
      <c r="L84" s="127">
        <f>IF(L81+7&gt;DATE($B$1+1,I70,20),"",L81+7)</f>
        <v>45707</v>
      </c>
      <c r="M84" s="127">
        <f>IF(M81+7&gt;DATE($B$1+1,I70,20),"",M81+7)</f>
        <v>45708</v>
      </c>
      <c r="N84" s="127" t="str">
        <f>IF(N81+7&gt;DATE($B$1+1,I70,20),"",N81+7)</f>
        <v/>
      </c>
      <c r="O84" s="127" t="str">
        <f>IF(O81+7&gt;DATE($B$1+1,I70,20),"",O81+7)</f>
        <v/>
      </c>
      <c r="P84" s="209">
        <f t="shared" ref="P84" si="159">I86+J86+K86+L86+M86+N86+O86</f>
        <v>0</v>
      </c>
      <c r="Q84" s="137">
        <f>IF(Q81+7&gt;DATE($B$1+1,Q70,20),"",Q81+7)</f>
        <v>45732</v>
      </c>
      <c r="R84" s="127">
        <f>IF(R81+7&gt;DATE($B$1+1,Q70,20),"",R81+7)</f>
        <v>45733</v>
      </c>
      <c r="S84" s="127">
        <f>IF(S81+7&gt;DATE($B$1+1,Q70,20),"",S81+7)</f>
        <v>45734</v>
      </c>
      <c r="T84" s="127">
        <f>IF(T81+7&gt;DATE($B$1+1,Q70,20),"",T81+7)</f>
        <v>45735</v>
      </c>
      <c r="U84" s="137">
        <f>IF(U81+7&gt;DATE($B$1+1,Q70,20),"",U81+7)</f>
        <v>45736</v>
      </c>
      <c r="V84" s="137" t="str">
        <f>IF(V81+7&gt;DATE($B$1+1,Q70,20),"",V81+7)</f>
        <v/>
      </c>
      <c r="W84" s="127" t="str">
        <f>IF(W81+7&gt;DATE($B$1+1,Q70,20),"",W81+7)</f>
        <v/>
      </c>
      <c r="X84" s="209">
        <f t="shared" ref="X84" si="160">Q86+R86+S86+T86+U86+V86+W86</f>
        <v>0</v>
      </c>
      <c r="Z84" s="55"/>
      <c r="AA84" s="55"/>
      <c r="AB84" s="56"/>
      <c r="AC84" s="56"/>
      <c r="AD84" s="56"/>
      <c r="AE84" s="57"/>
      <c r="AF84" s="57"/>
      <c r="AG84" s="57"/>
      <c r="AH84" s="63"/>
      <c r="AJ84" s="63"/>
      <c r="AK84" s="64"/>
      <c r="AL84" s="64"/>
      <c r="AM84" s="51"/>
      <c r="AN84" s="52"/>
      <c r="AO84" s="52"/>
      <c r="AP84" s="52"/>
      <c r="AQ84" s="52"/>
    </row>
    <row r="85" spans="1:43" ht="11.25" customHeight="1">
      <c r="A85" s="77"/>
      <c r="B85" s="77"/>
      <c r="C85" s="77"/>
      <c r="D85" s="77"/>
      <c r="E85" s="77"/>
      <c r="F85" s="77"/>
      <c r="G85" s="77"/>
      <c r="H85" s="209"/>
      <c r="I85" s="77"/>
      <c r="J85" s="77"/>
      <c r="K85" s="77"/>
      <c r="L85" s="77"/>
      <c r="M85" s="77"/>
      <c r="N85" s="77"/>
      <c r="O85" s="77"/>
      <c r="P85" s="209"/>
      <c r="Q85" s="77"/>
      <c r="R85" s="77"/>
      <c r="S85" s="77"/>
      <c r="T85" s="77"/>
      <c r="U85" s="77"/>
      <c r="V85" s="77"/>
      <c r="W85" s="77"/>
      <c r="X85" s="209"/>
      <c r="Z85" s="27"/>
      <c r="AA85" s="27"/>
      <c r="AB85" s="28"/>
      <c r="AC85" s="28"/>
      <c r="AD85" s="28"/>
      <c r="AE85" s="25"/>
      <c r="AF85" s="25"/>
      <c r="AG85" s="25"/>
      <c r="AH85" s="29"/>
      <c r="AI85" s="18"/>
      <c r="AJ85" s="29"/>
      <c r="AK85" s="30"/>
      <c r="AL85" s="30"/>
    </row>
    <row r="86" spans="1:43" ht="11.25" customHeight="1">
      <c r="A86" s="113">
        <f>IF(A85="出",$G$3,0)</f>
        <v>0</v>
      </c>
      <c r="B86" s="113">
        <f t="shared" ref="B86:G86" si="161">IF(B85="出",$G$3,0)</f>
        <v>0</v>
      </c>
      <c r="C86" s="113">
        <f t="shared" si="161"/>
        <v>0</v>
      </c>
      <c r="D86" s="113">
        <f t="shared" si="161"/>
        <v>0</v>
      </c>
      <c r="E86" s="113">
        <f t="shared" si="161"/>
        <v>0</v>
      </c>
      <c r="F86" s="113">
        <f t="shared" si="161"/>
        <v>0</v>
      </c>
      <c r="G86" s="113">
        <f t="shared" si="161"/>
        <v>0</v>
      </c>
      <c r="H86" s="212"/>
      <c r="I86" s="113">
        <f>IF(I85="出",$G$3,0)</f>
        <v>0</v>
      </c>
      <c r="J86" s="113">
        <f t="shared" ref="J86:O86" si="162">IF(J85="出",$G$3,0)</f>
        <v>0</v>
      </c>
      <c r="K86" s="113">
        <f t="shared" si="162"/>
        <v>0</v>
      </c>
      <c r="L86" s="113">
        <f t="shared" si="162"/>
        <v>0</v>
      </c>
      <c r="M86" s="113">
        <f t="shared" si="162"/>
        <v>0</v>
      </c>
      <c r="N86" s="113">
        <f t="shared" si="162"/>
        <v>0</v>
      </c>
      <c r="O86" s="113">
        <f t="shared" si="162"/>
        <v>0</v>
      </c>
      <c r="P86" s="212"/>
      <c r="Q86" s="113">
        <f>IF(Q85="出",$G$3,0)</f>
        <v>0</v>
      </c>
      <c r="R86" s="113">
        <f t="shared" ref="R86:W86" si="163">IF(R85="出",$G$3,0)</f>
        <v>0</v>
      </c>
      <c r="S86" s="113">
        <f t="shared" si="163"/>
        <v>0</v>
      </c>
      <c r="T86" s="113">
        <f t="shared" si="163"/>
        <v>0</v>
      </c>
      <c r="U86" s="113">
        <f t="shared" si="163"/>
        <v>0</v>
      </c>
      <c r="V86" s="113">
        <f t="shared" si="163"/>
        <v>0</v>
      </c>
      <c r="W86" s="113">
        <f t="shared" si="163"/>
        <v>0</v>
      </c>
      <c r="X86" s="212"/>
      <c r="Z86" s="27"/>
      <c r="AA86" s="27"/>
      <c r="AB86" s="28"/>
      <c r="AC86" s="28"/>
      <c r="AD86" s="28"/>
      <c r="AE86" s="25"/>
      <c r="AF86" s="25"/>
      <c r="AG86" s="25"/>
      <c r="AH86" s="29"/>
      <c r="AI86" s="18"/>
      <c r="AJ86" s="29"/>
      <c r="AK86" s="30"/>
      <c r="AL86" s="30"/>
      <c r="AM86" s="203"/>
      <c r="AN86" s="203"/>
      <c r="AO86" s="204"/>
      <c r="AP86" s="204"/>
      <c r="AQ86" s="204"/>
    </row>
    <row r="87" spans="1:43" s="46" customFormat="1" ht="17.25" customHeight="1">
      <c r="A87" s="136">
        <f>IF(A81+14&gt;DATE($B$1+1,A70,20),"",A81+14)</f>
        <v>45676</v>
      </c>
      <c r="B87" s="135">
        <f>IF(B81+14&gt;DATE($B$1+1,A70,20),"",B81+14)</f>
        <v>45677</v>
      </c>
      <c r="C87" s="127" t="str">
        <f>IF(C81+14&gt;DATE($B$1+1,A70,20),"",C81+14)</f>
        <v/>
      </c>
      <c r="D87" s="138" t="str">
        <f>IF(D81+14&gt;DATE($B$1+1,A70,20),"",D81+14)</f>
        <v/>
      </c>
      <c r="E87" s="135" t="str">
        <f>IF(E81+14&gt;DATE($B$1+1,A70,20),"",E81+14)</f>
        <v/>
      </c>
      <c r="F87" s="138" t="str">
        <f>IF(F81+14&gt;DATE($B$1+1,A70,20),"",F81+14)</f>
        <v/>
      </c>
      <c r="G87" s="127" t="str">
        <f>IF(G81+14&gt;DATE($B$1+1,A70,20),"",G81+14)</f>
        <v/>
      </c>
      <c r="H87" s="209">
        <f t="shared" ref="H87" si="164">A89+B89+C89+D89+E89+F89+G89</f>
        <v>0</v>
      </c>
      <c r="I87" s="137" t="str">
        <f>IF(I81+14&gt;DATE($B$1+1,I70,20),"",I81+14)</f>
        <v/>
      </c>
      <c r="J87" s="127" t="str">
        <f>IF(J81+14&gt;DATE($B$1+1,I70,20),"",J81+14)</f>
        <v/>
      </c>
      <c r="K87" s="135" t="str">
        <f>IF(K81+14&gt;DATE($B$1+1,I70,20),"",K81+14)</f>
        <v/>
      </c>
      <c r="L87" s="127" t="str">
        <f>IF(L81+14&gt;DATE($B$1+1,I70,20),"",L81+14)</f>
        <v/>
      </c>
      <c r="M87" s="135" t="str">
        <f>IF(M81+14&gt;DATE($B$1+1,I70,20),"",M81+14)</f>
        <v/>
      </c>
      <c r="N87" s="127" t="str">
        <f>IF(N81+14&gt;DATE($B$1+1,I70,20),"",N81+14)</f>
        <v/>
      </c>
      <c r="O87" s="127" t="str">
        <f>IF(O81+14&gt;DATE($B$1+1,I70,20),"",O81+14)</f>
        <v/>
      </c>
      <c r="P87" s="209">
        <f t="shared" ref="P87" si="165">I89+J89+K89+L89+M89+N89+O89</f>
        <v>0</v>
      </c>
      <c r="Q87" s="127" t="str">
        <f>IF(Q81+14&gt;DATE($B$1+1,Q70,20),"",Q81+14)</f>
        <v/>
      </c>
      <c r="R87" s="127" t="str">
        <f>IF(R81+14&gt;DATE($B$1+1,Q70,20),"",R81+14)</f>
        <v/>
      </c>
      <c r="S87" s="135" t="str">
        <f>IF(S81+14&gt;DATE($B$1+1,Q70,20),"",S81+14)</f>
        <v/>
      </c>
      <c r="T87" s="138" t="str">
        <f>IF(T81+14&gt;DATE($B$1+1,Q70,20),"",T81+14)</f>
        <v/>
      </c>
      <c r="U87" s="135" t="str">
        <f>IF(U81+14&gt;DATE($B$1+1,Q70,20),"",U81+14)</f>
        <v/>
      </c>
      <c r="V87" s="138" t="str">
        <f>IF(V81+14&gt;DATE($B$1+1,Q70,20),"",V81+14)</f>
        <v/>
      </c>
      <c r="W87" s="127" t="str">
        <f>IF(W81+14&gt;DATE($B$1+1,Q70,20),"",W81+14)</f>
        <v/>
      </c>
      <c r="X87" s="209">
        <f t="shared" ref="X87" si="166">Q89+R89+S89+T89+U89+V89+W89</f>
        <v>0</v>
      </c>
      <c r="Z87" s="55"/>
      <c r="AA87" s="55"/>
      <c r="AB87" s="56"/>
      <c r="AC87" s="56"/>
      <c r="AD87" s="56"/>
      <c r="AE87" s="57"/>
      <c r="AF87" s="57"/>
      <c r="AG87" s="57"/>
      <c r="AH87" s="63"/>
      <c r="AJ87" s="63"/>
      <c r="AK87" s="64"/>
      <c r="AL87" s="64"/>
      <c r="AM87" s="201"/>
      <c r="AN87" s="201"/>
      <c r="AO87" s="202"/>
      <c r="AP87" s="202"/>
      <c r="AQ87" s="202"/>
    </row>
    <row r="88" spans="1:43" ht="11.25" customHeight="1">
      <c r="A88" s="77"/>
      <c r="B88" s="77"/>
      <c r="C88" s="77"/>
      <c r="D88" s="77"/>
      <c r="E88" s="77"/>
      <c r="F88" s="77"/>
      <c r="G88" s="77"/>
      <c r="H88" s="209"/>
      <c r="I88" s="77"/>
      <c r="J88" s="77"/>
      <c r="K88" s="77"/>
      <c r="L88" s="77"/>
      <c r="M88" s="77"/>
      <c r="N88" s="77"/>
      <c r="O88" s="77"/>
      <c r="P88" s="209"/>
      <c r="Q88" s="77"/>
      <c r="R88" s="77"/>
      <c r="S88" s="77"/>
      <c r="T88" s="77"/>
      <c r="U88" s="77"/>
      <c r="V88" s="77"/>
      <c r="W88" s="77"/>
      <c r="X88" s="209"/>
      <c r="Z88" s="27"/>
      <c r="AA88" s="27"/>
      <c r="AB88" s="28"/>
      <c r="AC88" s="28"/>
      <c r="AD88" s="28"/>
      <c r="AE88" s="25"/>
      <c r="AF88" s="25"/>
      <c r="AG88" s="25"/>
      <c r="AH88" s="29"/>
      <c r="AI88" s="18"/>
      <c r="AJ88" s="29"/>
      <c r="AK88" s="30"/>
      <c r="AL88" s="30"/>
    </row>
    <row r="89" spans="1:43" ht="11.25" customHeight="1" thickBot="1">
      <c r="A89" s="113">
        <f>IF(A88="出",$G$3,0)</f>
        <v>0</v>
      </c>
      <c r="B89" s="113">
        <f t="shared" ref="B89:G89" si="167">IF(B88="出",$G$3,0)</f>
        <v>0</v>
      </c>
      <c r="C89" s="113">
        <f t="shared" si="167"/>
        <v>0</v>
      </c>
      <c r="D89" s="113">
        <f t="shared" si="167"/>
        <v>0</v>
      </c>
      <c r="E89" s="113">
        <f t="shared" si="167"/>
        <v>0</v>
      </c>
      <c r="F89" s="113">
        <f t="shared" si="167"/>
        <v>0</v>
      </c>
      <c r="G89" s="113">
        <f t="shared" si="167"/>
        <v>0</v>
      </c>
      <c r="H89" s="210"/>
      <c r="I89" s="113">
        <f>IF(I88="出",$G$3,0)</f>
        <v>0</v>
      </c>
      <c r="J89" s="113">
        <f t="shared" ref="J89:O89" si="168">IF(J88="出",$G$3,0)</f>
        <v>0</v>
      </c>
      <c r="K89" s="113">
        <f t="shared" si="168"/>
        <v>0</v>
      </c>
      <c r="L89" s="113">
        <f t="shared" si="168"/>
        <v>0</v>
      </c>
      <c r="M89" s="113">
        <f t="shared" si="168"/>
        <v>0</v>
      </c>
      <c r="N89" s="113">
        <f t="shared" si="168"/>
        <v>0</v>
      </c>
      <c r="O89" s="113">
        <f t="shared" si="168"/>
        <v>0</v>
      </c>
      <c r="P89" s="210"/>
      <c r="Q89" s="113">
        <f>IF(Q88="出",$G$3,0)</f>
        <v>0</v>
      </c>
      <c r="R89" s="113">
        <f t="shared" ref="R89:W89" si="169">IF(R88="出",$G$3,0)</f>
        <v>0</v>
      </c>
      <c r="S89" s="113">
        <f t="shared" si="169"/>
        <v>0</v>
      </c>
      <c r="T89" s="113">
        <f t="shared" si="169"/>
        <v>0</v>
      </c>
      <c r="U89" s="113">
        <f t="shared" si="169"/>
        <v>0</v>
      </c>
      <c r="V89" s="113">
        <f t="shared" si="169"/>
        <v>0</v>
      </c>
      <c r="W89" s="113">
        <f t="shared" si="169"/>
        <v>0</v>
      </c>
      <c r="X89" s="210"/>
      <c r="Z89" s="27"/>
      <c r="AA89" s="27"/>
      <c r="AB89" s="28"/>
      <c r="AC89" s="28"/>
      <c r="AD89" s="28"/>
      <c r="AE89" s="25"/>
      <c r="AF89" s="25"/>
      <c r="AG89" s="25"/>
      <c r="AH89" s="29"/>
      <c r="AI89" s="18"/>
      <c r="AJ89" s="29"/>
      <c r="AK89" s="30"/>
      <c r="AL89" s="30"/>
      <c r="AM89" s="152"/>
      <c r="AN89" s="152"/>
      <c r="AO89" s="153"/>
      <c r="AP89" s="153"/>
      <c r="AQ89" s="153"/>
    </row>
    <row r="90" spans="1:43" ht="13.5" customHeight="1">
      <c r="A90" s="147" t="s">
        <v>63</v>
      </c>
      <c r="B90" s="148"/>
      <c r="C90" s="148"/>
      <c r="D90" s="148"/>
      <c r="E90" s="148"/>
      <c r="F90" s="148"/>
      <c r="G90" s="155"/>
      <c r="H90" s="71">
        <f>H72+H75+H78+H81+H84+H87</f>
        <v>0</v>
      </c>
      <c r="I90" s="147" t="s">
        <v>63</v>
      </c>
      <c r="J90" s="148"/>
      <c r="K90" s="148"/>
      <c r="L90" s="148"/>
      <c r="M90" s="148"/>
      <c r="N90" s="148"/>
      <c r="O90" s="155"/>
      <c r="P90" s="71">
        <f>P72+P75+P78+P81+P84+P87</f>
        <v>0</v>
      </c>
      <c r="Q90" s="147" t="s">
        <v>63</v>
      </c>
      <c r="R90" s="148"/>
      <c r="S90" s="148"/>
      <c r="T90" s="148"/>
      <c r="U90" s="148"/>
      <c r="V90" s="148"/>
      <c r="W90" s="155"/>
      <c r="X90" s="82">
        <f>X72+X75+X78+X81+X84+X87</f>
        <v>0</v>
      </c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152"/>
      <c r="AN90" s="152"/>
      <c r="AO90" s="153"/>
      <c r="AP90" s="153"/>
      <c r="AQ90" s="153"/>
    </row>
    <row r="91" spans="1:43" ht="21" customHeight="1">
      <c r="A91" s="149"/>
      <c r="B91" s="150"/>
      <c r="C91" s="150"/>
      <c r="D91" s="150"/>
      <c r="E91" s="150"/>
      <c r="F91" s="150"/>
      <c r="G91" s="151"/>
      <c r="H91" s="75" t="str">
        <f>IF(H90-AC30&lt;=0,"OK","超過")</f>
        <v>OK</v>
      </c>
      <c r="I91" s="149"/>
      <c r="J91" s="150"/>
      <c r="K91" s="150"/>
      <c r="L91" s="150"/>
      <c r="M91" s="150"/>
      <c r="N91" s="150"/>
      <c r="O91" s="151"/>
      <c r="P91" s="75" t="str">
        <f>IF(P90-AC31&lt;=0,"OK","超過")</f>
        <v>OK</v>
      </c>
      <c r="Q91" s="149"/>
      <c r="R91" s="150"/>
      <c r="S91" s="150"/>
      <c r="T91" s="150"/>
      <c r="U91" s="150"/>
      <c r="V91" s="150"/>
      <c r="W91" s="151"/>
      <c r="X91" s="75" t="str">
        <f>IF(X90-AC32&lt;=0,"OK","超過")</f>
        <v>OK</v>
      </c>
      <c r="Z91" s="84"/>
      <c r="AA91" s="84"/>
      <c r="AB91" s="28"/>
      <c r="AC91" s="28"/>
      <c r="AD91" s="28"/>
      <c r="AE91" s="89"/>
      <c r="AF91" s="89"/>
      <c r="AG91" s="89"/>
      <c r="AH91" s="154"/>
      <c r="AI91" s="154"/>
      <c r="AJ91" s="154"/>
      <c r="AK91" s="154"/>
      <c r="AL91" s="87"/>
      <c r="AM91" s="152"/>
      <c r="AN91" s="152"/>
      <c r="AO91" s="153"/>
      <c r="AP91" s="153"/>
      <c r="AQ91" s="153"/>
    </row>
    <row r="92" spans="1:43">
      <c r="Z92" s="15"/>
      <c r="AA92" s="15"/>
      <c r="AB92" s="15"/>
      <c r="AC92" s="15"/>
      <c r="AD92" s="15"/>
      <c r="AE92" s="15"/>
      <c r="AF92" s="15"/>
      <c r="AG92" s="15"/>
      <c r="AH92" s="15"/>
    </row>
  </sheetData>
  <mergeCells count="233">
    <mergeCell ref="A90:G91"/>
    <mergeCell ref="I90:O91"/>
    <mergeCell ref="Q90:W91"/>
    <mergeCell ref="AM90:AN90"/>
    <mergeCell ref="AO90:AQ90"/>
    <mergeCell ref="AH91:AI91"/>
    <mergeCell ref="AJ91:AK91"/>
    <mergeCell ref="AM91:AN91"/>
    <mergeCell ref="AO91:AQ91"/>
    <mergeCell ref="H87:H89"/>
    <mergeCell ref="P87:P89"/>
    <mergeCell ref="X87:X89"/>
    <mergeCell ref="AM87:AN87"/>
    <mergeCell ref="AO87:AQ87"/>
    <mergeCell ref="AM89:AN89"/>
    <mergeCell ref="AO89:AQ89"/>
    <mergeCell ref="H81:H83"/>
    <mergeCell ref="P81:P83"/>
    <mergeCell ref="X81:X83"/>
    <mergeCell ref="AM83:AN83"/>
    <mergeCell ref="AO83:AQ83"/>
    <mergeCell ref="H84:H86"/>
    <mergeCell ref="P84:P86"/>
    <mergeCell ref="X84:X86"/>
    <mergeCell ref="AM86:AN86"/>
    <mergeCell ref="AO86:AQ86"/>
    <mergeCell ref="H75:H77"/>
    <mergeCell ref="P75:P77"/>
    <mergeCell ref="X75:X77"/>
    <mergeCell ref="H78:H80"/>
    <mergeCell ref="P78:P80"/>
    <mergeCell ref="X78:X80"/>
    <mergeCell ref="R70:S70"/>
    <mergeCell ref="T70:W70"/>
    <mergeCell ref="X70:X71"/>
    <mergeCell ref="H72:H74"/>
    <mergeCell ref="P72:P74"/>
    <mergeCell ref="X72:X74"/>
    <mergeCell ref="B70:C70"/>
    <mergeCell ref="D70:G70"/>
    <mergeCell ref="H70:H71"/>
    <mergeCell ref="J70:K70"/>
    <mergeCell ref="L70:O70"/>
    <mergeCell ref="P70:P71"/>
    <mergeCell ref="A68:G69"/>
    <mergeCell ref="I68:O69"/>
    <mergeCell ref="Q68:W69"/>
    <mergeCell ref="AM68:AN68"/>
    <mergeCell ref="AO68:AQ68"/>
    <mergeCell ref="AH69:AI69"/>
    <mergeCell ref="AJ69:AK69"/>
    <mergeCell ref="AM69:AN69"/>
    <mergeCell ref="AO69:AQ69"/>
    <mergeCell ref="H65:H67"/>
    <mergeCell ref="P65:P67"/>
    <mergeCell ref="X65:X67"/>
    <mergeCell ref="AM65:AN65"/>
    <mergeCell ref="AO65:AQ65"/>
    <mergeCell ref="AM67:AN67"/>
    <mergeCell ref="AO67:AQ67"/>
    <mergeCell ref="H59:H61"/>
    <mergeCell ref="P59:P61"/>
    <mergeCell ref="X59:X61"/>
    <mergeCell ref="AM61:AN61"/>
    <mergeCell ref="AO61:AQ61"/>
    <mergeCell ref="H62:H64"/>
    <mergeCell ref="P62:P64"/>
    <mergeCell ref="X62:X64"/>
    <mergeCell ref="AM64:AN64"/>
    <mergeCell ref="AO64:AQ64"/>
    <mergeCell ref="H53:H55"/>
    <mergeCell ref="P53:P55"/>
    <mergeCell ref="X53:X55"/>
    <mergeCell ref="H56:H58"/>
    <mergeCell ref="P56:P58"/>
    <mergeCell ref="X56:X58"/>
    <mergeCell ref="R48:S48"/>
    <mergeCell ref="T48:W48"/>
    <mergeCell ref="X48:X49"/>
    <mergeCell ref="H50:H52"/>
    <mergeCell ref="P50:P52"/>
    <mergeCell ref="X50:X52"/>
    <mergeCell ref="AH47:AI47"/>
    <mergeCell ref="AJ47:AK47"/>
    <mergeCell ref="AM47:AN47"/>
    <mergeCell ref="AO47:AQ47"/>
    <mergeCell ref="B48:C48"/>
    <mergeCell ref="D48:G48"/>
    <mergeCell ref="H48:H49"/>
    <mergeCell ref="J48:K48"/>
    <mergeCell ref="L48:O48"/>
    <mergeCell ref="P48:P49"/>
    <mergeCell ref="P43:P45"/>
    <mergeCell ref="X43:X45"/>
    <mergeCell ref="AE45:AG46"/>
    <mergeCell ref="A46:G47"/>
    <mergeCell ref="I46:O47"/>
    <mergeCell ref="Q46:W47"/>
    <mergeCell ref="Z39:AA41"/>
    <mergeCell ref="AB39:AC41"/>
    <mergeCell ref="AE39:AG41"/>
    <mergeCell ref="H40:H42"/>
    <mergeCell ref="P40:P42"/>
    <mergeCell ref="X40:X42"/>
    <mergeCell ref="Z42:AA44"/>
    <mergeCell ref="AB42:AC44"/>
    <mergeCell ref="AE42:AG44"/>
    <mergeCell ref="H43:H45"/>
    <mergeCell ref="AE33:AG35"/>
    <mergeCell ref="H34:H36"/>
    <mergeCell ref="P34:P36"/>
    <mergeCell ref="X34:X36"/>
    <mergeCell ref="Z36:AA38"/>
    <mergeCell ref="AB36:AC38"/>
    <mergeCell ref="AE36:AG38"/>
    <mergeCell ref="H37:H39"/>
    <mergeCell ref="P37:P39"/>
    <mergeCell ref="X37:X39"/>
    <mergeCell ref="AC30:AD30"/>
    <mergeCell ref="H31:H33"/>
    <mergeCell ref="P31:P33"/>
    <mergeCell ref="X31:X33"/>
    <mergeCell ref="AC31:AD31"/>
    <mergeCell ref="AC32:AD32"/>
    <mergeCell ref="Z33:AA35"/>
    <mergeCell ref="AB33:AC35"/>
    <mergeCell ref="R26:S26"/>
    <mergeCell ref="T26:W26"/>
    <mergeCell ref="X26:X27"/>
    <mergeCell ref="AC26:AD26"/>
    <mergeCell ref="AC27:AD27"/>
    <mergeCell ref="H28:H30"/>
    <mergeCell ref="P28:P30"/>
    <mergeCell ref="X28:X30"/>
    <mergeCell ref="AC28:AD28"/>
    <mergeCell ref="AC29:AD29"/>
    <mergeCell ref="B26:C26"/>
    <mergeCell ref="D26:G26"/>
    <mergeCell ref="H26:H27"/>
    <mergeCell ref="J26:K26"/>
    <mergeCell ref="L26:O26"/>
    <mergeCell ref="P26:P27"/>
    <mergeCell ref="AM24:AN24"/>
    <mergeCell ref="AO24:AQ24"/>
    <mergeCell ref="AC25:AD25"/>
    <mergeCell ref="AH25:AI25"/>
    <mergeCell ref="AJ25:AK25"/>
    <mergeCell ref="AM25:AN25"/>
    <mergeCell ref="AO25:AQ25"/>
    <mergeCell ref="A24:G25"/>
    <mergeCell ref="I24:O25"/>
    <mergeCell ref="Q24:W25"/>
    <mergeCell ref="AC24:AD24"/>
    <mergeCell ref="AH24:AI24"/>
    <mergeCell ref="AJ24:AK24"/>
    <mergeCell ref="AO21:AQ21"/>
    <mergeCell ref="AC22:AD22"/>
    <mergeCell ref="AC23:AD23"/>
    <mergeCell ref="AH23:AI23"/>
    <mergeCell ref="AJ23:AK23"/>
    <mergeCell ref="AM23:AN23"/>
    <mergeCell ref="AO23:AQ23"/>
    <mergeCell ref="AH20:AI20"/>
    <mergeCell ref="AJ20:AK20"/>
    <mergeCell ref="AM20:AN20"/>
    <mergeCell ref="AO20:AQ20"/>
    <mergeCell ref="H21:H23"/>
    <mergeCell ref="P21:P23"/>
    <mergeCell ref="X21:X23"/>
    <mergeCell ref="AC21:AD21"/>
    <mergeCell ref="AH21:AI21"/>
    <mergeCell ref="AJ21:AK21"/>
    <mergeCell ref="AH17:AI17"/>
    <mergeCell ref="AJ17:AK17"/>
    <mergeCell ref="AM17:AN17"/>
    <mergeCell ref="AM21:AN21"/>
    <mergeCell ref="AO17:AQ17"/>
    <mergeCell ref="H18:H20"/>
    <mergeCell ref="P18:P20"/>
    <mergeCell ref="X18:X20"/>
    <mergeCell ref="Z18:AA20"/>
    <mergeCell ref="AB18:AC20"/>
    <mergeCell ref="AE18:AG20"/>
    <mergeCell ref="H15:H17"/>
    <mergeCell ref="P15:P17"/>
    <mergeCell ref="X15:X17"/>
    <mergeCell ref="Z15:AA17"/>
    <mergeCell ref="AB15:AC15"/>
    <mergeCell ref="AE15:AG15"/>
    <mergeCell ref="AB16:AC17"/>
    <mergeCell ref="AD16:AD17"/>
    <mergeCell ref="AE16:AG17"/>
    <mergeCell ref="H12:H14"/>
    <mergeCell ref="P12:P14"/>
    <mergeCell ref="X12:X14"/>
    <mergeCell ref="Z12:AA14"/>
    <mergeCell ref="AB12:AC12"/>
    <mergeCell ref="AE12:AG12"/>
    <mergeCell ref="AB13:AC14"/>
    <mergeCell ref="AD13:AD14"/>
    <mergeCell ref="AE13:AG14"/>
    <mergeCell ref="H9:H11"/>
    <mergeCell ref="P9:P11"/>
    <mergeCell ref="X9:X11"/>
    <mergeCell ref="Z9:AA11"/>
    <mergeCell ref="AB9:AC9"/>
    <mergeCell ref="AE9:AG9"/>
    <mergeCell ref="AB10:AC11"/>
    <mergeCell ref="AD10:AD11"/>
    <mergeCell ref="AE10:AG11"/>
    <mergeCell ref="Z5:AA5"/>
    <mergeCell ref="AB5:AG5"/>
    <mergeCell ref="H6:H8"/>
    <mergeCell ref="P6:P8"/>
    <mergeCell ref="X6:X8"/>
    <mergeCell ref="Z6:AA8"/>
    <mergeCell ref="AB6:AC6"/>
    <mergeCell ref="AE6:AG6"/>
    <mergeCell ref="AB7:AC8"/>
    <mergeCell ref="AD7:AD8"/>
    <mergeCell ref="AE7:AG8"/>
    <mergeCell ref="J4:K4"/>
    <mergeCell ref="L4:O4"/>
    <mergeCell ref="P4:P5"/>
    <mergeCell ref="R4:S4"/>
    <mergeCell ref="T4:W4"/>
    <mergeCell ref="X4:X5"/>
    <mergeCell ref="E1:G1"/>
    <mergeCell ref="G3:H3"/>
    <mergeCell ref="B4:C4"/>
    <mergeCell ref="D4:G4"/>
    <mergeCell ref="H4:H5"/>
    <mergeCell ref="B1:D1"/>
  </mergeCells>
  <phoneticPr fontId="2"/>
  <conditionalFormatting sqref="A7:G7">
    <cfRule type="containsText" dxfId="145" priority="77" stopIfTrue="1" operator="containsText" text="○">
      <formula>NOT(ISERROR(SEARCH("○",A7)))</formula>
    </cfRule>
  </conditionalFormatting>
  <conditionalFormatting sqref="A10:G10">
    <cfRule type="containsText" dxfId="144" priority="76" stopIfTrue="1" operator="containsText" text="○">
      <formula>NOT(ISERROR(SEARCH("○",A10)))</formula>
    </cfRule>
  </conditionalFormatting>
  <conditionalFormatting sqref="A13:G13">
    <cfRule type="containsText" dxfId="143" priority="75" stopIfTrue="1" operator="containsText" text="○">
      <formula>NOT(ISERROR(SEARCH("○",A13)))</formula>
    </cfRule>
  </conditionalFormatting>
  <conditionalFormatting sqref="B16:G16">
    <cfRule type="containsText" dxfId="142" priority="74" stopIfTrue="1" operator="containsText" text="○">
      <formula>NOT(ISERROR(SEARCH("○",B16)))</formula>
    </cfRule>
  </conditionalFormatting>
  <conditionalFormatting sqref="B19:G19">
    <cfRule type="containsText" dxfId="141" priority="73" stopIfTrue="1" operator="containsText" text="○">
      <formula>NOT(ISERROR(SEARCH("○",B19)))</formula>
    </cfRule>
  </conditionalFormatting>
  <conditionalFormatting sqref="A22:G22">
    <cfRule type="containsText" dxfId="140" priority="72" stopIfTrue="1" operator="containsText" text="○">
      <formula>NOT(ISERROR(SEARCH("○",A22)))</formula>
    </cfRule>
  </conditionalFormatting>
  <conditionalFormatting sqref="I7:O7">
    <cfRule type="containsText" dxfId="139" priority="71" stopIfTrue="1" operator="containsText" text="○">
      <formula>NOT(ISERROR(SEARCH("○",I7)))</formula>
    </cfRule>
  </conditionalFormatting>
  <conditionalFormatting sqref="I10:O10">
    <cfRule type="containsText" dxfId="138" priority="70" stopIfTrue="1" operator="containsText" text="○">
      <formula>NOT(ISERROR(SEARCH("○",I10)))</formula>
    </cfRule>
  </conditionalFormatting>
  <conditionalFormatting sqref="I13:O13">
    <cfRule type="containsText" dxfId="137" priority="69" stopIfTrue="1" operator="containsText" text="○">
      <formula>NOT(ISERROR(SEARCH("○",I13)))</formula>
    </cfRule>
  </conditionalFormatting>
  <conditionalFormatting sqref="I16:O16">
    <cfRule type="containsText" dxfId="136" priority="68" stopIfTrue="1" operator="containsText" text="○">
      <formula>NOT(ISERROR(SEARCH("○",I16)))</formula>
    </cfRule>
  </conditionalFormatting>
  <conditionalFormatting sqref="I19:O19">
    <cfRule type="containsText" dxfId="135" priority="67" stopIfTrue="1" operator="containsText" text="○">
      <formula>NOT(ISERROR(SEARCH("○",I19)))</formula>
    </cfRule>
  </conditionalFormatting>
  <conditionalFormatting sqref="I22:O22">
    <cfRule type="containsText" dxfId="134" priority="66" stopIfTrue="1" operator="containsText" text="○">
      <formula>NOT(ISERROR(SEARCH("○",I22)))</formula>
    </cfRule>
  </conditionalFormatting>
  <conditionalFormatting sqref="Q7:W7">
    <cfRule type="containsText" dxfId="133" priority="65" stopIfTrue="1" operator="containsText" text="○">
      <formula>NOT(ISERROR(SEARCH("○",Q7)))</formula>
    </cfRule>
  </conditionalFormatting>
  <conditionalFormatting sqref="Q10:W10">
    <cfRule type="containsText" dxfId="132" priority="64" stopIfTrue="1" operator="containsText" text="○">
      <formula>NOT(ISERROR(SEARCH("○",Q10)))</formula>
    </cfRule>
  </conditionalFormatting>
  <conditionalFormatting sqref="Q13:W13">
    <cfRule type="containsText" dxfId="131" priority="63" stopIfTrue="1" operator="containsText" text="○">
      <formula>NOT(ISERROR(SEARCH("○",Q13)))</formula>
    </cfRule>
  </conditionalFormatting>
  <conditionalFormatting sqref="Q16:W16">
    <cfRule type="containsText" dxfId="130" priority="62" stopIfTrue="1" operator="containsText" text="○">
      <formula>NOT(ISERROR(SEARCH("○",Q16)))</formula>
    </cfRule>
  </conditionalFormatting>
  <conditionalFormatting sqref="Q19:W19">
    <cfRule type="containsText" dxfId="129" priority="61" stopIfTrue="1" operator="containsText" text="○">
      <formula>NOT(ISERROR(SEARCH("○",Q19)))</formula>
    </cfRule>
  </conditionalFormatting>
  <conditionalFormatting sqref="Q22:W22">
    <cfRule type="containsText" dxfId="128" priority="60" stopIfTrue="1" operator="containsText" text="○">
      <formula>NOT(ISERROR(SEARCH("○",Q22)))</formula>
    </cfRule>
  </conditionalFormatting>
  <conditionalFormatting sqref="A29:G29">
    <cfRule type="containsText" dxfId="127" priority="59" stopIfTrue="1" operator="containsText" text="○">
      <formula>NOT(ISERROR(SEARCH("○",A29)))</formula>
    </cfRule>
  </conditionalFormatting>
  <conditionalFormatting sqref="A32:G32">
    <cfRule type="containsText" dxfId="126" priority="58" stopIfTrue="1" operator="containsText" text="○">
      <formula>NOT(ISERROR(SEARCH("○",A32)))</formula>
    </cfRule>
  </conditionalFormatting>
  <conditionalFormatting sqref="A44:G44">
    <cfRule type="containsText" dxfId="125" priority="54" stopIfTrue="1" operator="containsText" text="○">
      <formula>NOT(ISERROR(SEARCH("○",A44)))</formula>
    </cfRule>
  </conditionalFormatting>
  <conditionalFormatting sqref="I29:O29">
    <cfRule type="containsText" dxfId="124" priority="53" stopIfTrue="1" operator="containsText" text="○">
      <formula>NOT(ISERROR(SEARCH("○",I29)))</formula>
    </cfRule>
  </conditionalFormatting>
  <conditionalFormatting sqref="I32:O32">
    <cfRule type="containsText" dxfId="123" priority="52" stopIfTrue="1" operator="containsText" text="○">
      <formula>NOT(ISERROR(SEARCH("○",I32)))</formula>
    </cfRule>
  </conditionalFormatting>
  <conditionalFormatting sqref="I35:O35">
    <cfRule type="containsText" dxfId="122" priority="51" stopIfTrue="1" operator="containsText" text="○">
      <formula>NOT(ISERROR(SEARCH("○",I35)))</formula>
    </cfRule>
  </conditionalFormatting>
  <conditionalFormatting sqref="I38:O38">
    <cfRule type="containsText" dxfId="121" priority="50" stopIfTrue="1" operator="containsText" text="○">
      <formula>NOT(ISERROR(SEARCH("○",I38)))</formula>
    </cfRule>
  </conditionalFormatting>
  <conditionalFormatting sqref="I41:O41">
    <cfRule type="containsText" dxfId="120" priority="49" stopIfTrue="1" operator="containsText" text="○">
      <formula>NOT(ISERROR(SEARCH("○",I41)))</formula>
    </cfRule>
  </conditionalFormatting>
  <conditionalFormatting sqref="I44:O44">
    <cfRule type="containsText" dxfId="119" priority="48" stopIfTrue="1" operator="containsText" text="○">
      <formula>NOT(ISERROR(SEARCH("○",I44)))</formula>
    </cfRule>
  </conditionalFormatting>
  <conditionalFormatting sqref="Q29:W29">
    <cfRule type="containsText" dxfId="118" priority="47" stopIfTrue="1" operator="containsText" text="○">
      <formula>NOT(ISERROR(SEARCH("○",Q29)))</formula>
    </cfRule>
  </conditionalFormatting>
  <conditionalFormatting sqref="Q32:W32">
    <cfRule type="containsText" dxfId="117" priority="46" stopIfTrue="1" operator="containsText" text="○">
      <formula>NOT(ISERROR(SEARCH("○",Q32)))</formula>
    </cfRule>
  </conditionalFormatting>
  <conditionalFormatting sqref="Q35:W35">
    <cfRule type="containsText" dxfId="116" priority="45" stopIfTrue="1" operator="containsText" text="○">
      <formula>NOT(ISERROR(SEARCH("○",Q35)))</formula>
    </cfRule>
  </conditionalFormatting>
  <conditionalFormatting sqref="Q38:W38">
    <cfRule type="containsText" dxfId="115" priority="44" stopIfTrue="1" operator="containsText" text="○">
      <formula>NOT(ISERROR(SEARCH("○",Q38)))</formula>
    </cfRule>
  </conditionalFormatting>
  <conditionalFormatting sqref="Q41:W41">
    <cfRule type="containsText" dxfId="114" priority="43" stopIfTrue="1" operator="containsText" text="○">
      <formula>NOT(ISERROR(SEARCH("○",Q41)))</formula>
    </cfRule>
  </conditionalFormatting>
  <conditionalFormatting sqref="Q44:W44">
    <cfRule type="containsText" dxfId="113" priority="42" stopIfTrue="1" operator="containsText" text="○">
      <formula>NOT(ISERROR(SEARCH("○",Q44)))</formula>
    </cfRule>
  </conditionalFormatting>
  <conditionalFormatting sqref="A51:G51">
    <cfRule type="containsText" dxfId="112" priority="41" stopIfTrue="1" operator="containsText" text="○">
      <formula>NOT(ISERROR(SEARCH("○",A51)))</formula>
    </cfRule>
  </conditionalFormatting>
  <conditionalFormatting sqref="A54:G54">
    <cfRule type="containsText" dxfId="111" priority="40" stopIfTrue="1" operator="containsText" text="○">
      <formula>NOT(ISERROR(SEARCH("○",A54)))</formula>
    </cfRule>
  </conditionalFormatting>
  <conditionalFormatting sqref="A57:G57">
    <cfRule type="containsText" dxfId="110" priority="39" stopIfTrue="1" operator="containsText" text="○">
      <formula>NOT(ISERROR(SEARCH("○",A57)))</formula>
    </cfRule>
  </conditionalFormatting>
  <conditionalFormatting sqref="A60:G60">
    <cfRule type="containsText" dxfId="109" priority="38" stopIfTrue="1" operator="containsText" text="○">
      <formula>NOT(ISERROR(SEARCH("○",A60)))</formula>
    </cfRule>
  </conditionalFormatting>
  <conditionalFormatting sqref="A63:G63">
    <cfRule type="containsText" dxfId="108" priority="37" stopIfTrue="1" operator="containsText" text="○">
      <formula>NOT(ISERROR(SEARCH("○",A63)))</formula>
    </cfRule>
  </conditionalFormatting>
  <conditionalFormatting sqref="A66:G66">
    <cfRule type="containsText" dxfId="107" priority="36" stopIfTrue="1" operator="containsText" text="○">
      <formula>NOT(ISERROR(SEARCH("○",A66)))</formula>
    </cfRule>
  </conditionalFormatting>
  <conditionalFormatting sqref="I51:O51">
    <cfRule type="containsText" dxfId="106" priority="35" stopIfTrue="1" operator="containsText" text="○">
      <formula>NOT(ISERROR(SEARCH("○",I51)))</formula>
    </cfRule>
  </conditionalFormatting>
  <conditionalFormatting sqref="I54:O54">
    <cfRule type="containsText" dxfId="105" priority="34" stopIfTrue="1" operator="containsText" text="○">
      <formula>NOT(ISERROR(SEARCH("○",I54)))</formula>
    </cfRule>
  </conditionalFormatting>
  <conditionalFormatting sqref="I57:O57">
    <cfRule type="containsText" dxfId="104" priority="33" stopIfTrue="1" operator="containsText" text="○">
      <formula>NOT(ISERROR(SEARCH("○",I57)))</formula>
    </cfRule>
  </conditionalFormatting>
  <conditionalFormatting sqref="I60:O60">
    <cfRule type="containsText" dxfId="103" priority="32" stopIfTrue="1" operator="containsText" text="○">
      <formula>NOT(ISERROR(SEARCH("○",I60)))</formula>
    </cfRule>
  </conditionalFormatting>
  <conditionalFormatting sqref="I63:O63">
    <cfRule type="containsText" dxfId="102" priority="31" stopIfTrue="1" operator="containsText" text="○">
      <formula>NOT(ISERROR(SEARCH("○",I63)))</formula>
    </cfRule>
  </conditionalFormatting>
  <conditionalFormatting sqref="I66:O66">
    <cfRule type="containsText" dxfId="101" priority="30" stopIfTrue="1" operator="containsText" text="○">
      <formula>NOT(ISERROR(SEARCH("○",I66)))</formula>
    </cfRule>
  </conditionalFormatting>
  <conditionalFormatting sqref="Q51:W51">
    <cfRule type="containsText" dxfId="100" priority="29" stopIfTrue="1" operator="containsText" text="○">
      <formula>NOT(ISERROR(SEARCH("○",Q51)))</formula>
    </cfRule>
  </conditionalFormatting>
  <conditionalFormatting sqref="Q54:W54">
    <cfRule type="containsText" dxfId="99" priority="28" stopIfTrue="1" operator="containsText" text="○">
      <formula>NOT(ISERROR(SEARCH("○",Q54)))</formula>
    </cfRule>
  </conditionalFormatting>
  <conditionalFormatting sqref="Q57:W57">
    <cfRule type="containsText" dxfId="98" priority="27" stopIfTrue="1" operator="containsText" text="○">
      <formula>NOT(ISERROR(SEARCH("○",Q57)))</formula>
    </cfRule>
  </conditionalFormatting>
  <conditionalFormatting sqref="Q60:W60">
    <cfRule type="containsText" dxfId="97" priority="26" stopIfTrue="1" operator="containsText" text="○">
      <formula>NOT(ISERROR(SEARCH("○",Q60)))</formula>
    </cfRule>
  </conditionalFormatting>
  <conditionalFormatting sqref="Q63:W63">
    <cfRule type="containsText" dxfId="96" priority="25" stopIfTrue="1" operator="containsText" text="○">
      <formula>NOT(ISERROR(SEARCH("○",Q63)))</formula>
    </cfRule>
  </conditionalFormatting>
  <conditionalFormatting sqref="Q66:W66">
    <cfRule type="containsText" dxfId="95" priority="24" stopIfTrue="1" operator="containsText" text="○">
      <formula>NOT(ISERROR(SEARCH("○",Q66)))</formula>
    </cfRule>
  </conditionalFormatting>
  <conditionalFormatting sqref="A73:G73">
    <cfRule type="containsText" dxfId="94" priority="23" stopIfTrue="1" operator="containsText" text="○">
      <formula>NOT(ISERROR(SEARCH("○",A73)))</formula>
    </cfRule>
  </conditionalFormatting>
  <conditionalFormatting sqref="A76:G76">
    <cfRule type="containsText" dxfId="93" priority="22" stopIfTrue="1" operator="containsText" text="○">
      <formula>NOT(ISERROR(SEARCH("○",A76)))</formula>
    </cfRule>
  </conditionalFormatting>
  <conditionalFormatting sqref="A79:G79">
    <cfRule type="containsText" dxfId="92" priority="21" stopIfTrue="1" operator="containsText" text="○">
      <formula>NOT(ISERROR(SEARCH("○",A79)))</formula>
    </cfRule>
  </conditionalFormatting>
  <conditionalFormatting sqref="A82:G82">
    <cfRule type="containsText" dxfId="91" priority="20" stopIfTrue="1" operator="containsText" text="○">
      <formula>NOT(ISERROR(SEARCH("○",A82)))</formula>
    </cfRule>
  </conditionalFormatting>
  <conditionalFormatting sqref="A85:G85">
    <cfRule type="containsText" dxfId="90" priority="19" stopIfTrue="1" operator="containsText" text="○">
      <formula>NOT(ISERROR(SEARCH("○",A85)))</formula>
    </cfRule>
  </conditionalFormatting>
  <conditionalFormatting sqref="A88:G88">
    <cfRule type="containsText" dxfId="89" priority="18" stopIfTrue="1" operator="containsText" text="○">
      <formula>NOT(ISERROR(SEARCH("○",A88)))</formula>
    </cfRule>
  </conditionalFormatting>
  <conditionalFormatting sqref="I73:O73">
    <cfRule type="containsText" dxfId="88" priority="17" stopIfTrue="1" operator="containsText" text="○">
      <formula>NOT(ISERROR(SEARCH("○",I73)))</formula>
    </cfRule>
  </conditionalFormatting>
  <conditionalFormatting sqref="I76:O76">
    <cfRule type="containsText" dxfId="87" priority="16" stopIfTrue="1" operator="containsText" text="○">
      <formula>NOT(ISERROR(SEARCH("○",I76)))</formula>
    </cfRule>
  </conditionalFormatting>
  <conditionalFormatting sqref="I79:O79">
    <cfRule type="containsText" dxfId="86" priority="15" stopIfTrue="1" operator="containsText" text="○">
      <formula>NOT(ISERROR(SEARCH("○",I79)))</formula>
    </cfRule>
  </conditionalFormatting>
  <conditionalFormatting sqref="I82:O82">
    <cfRule type="containsText" dxfId="85" priority="14" stopIfTrue="1" operator="containsText" text="○">
      <formula>NOT(ISERROR(SEARCH("○",I82)))</formula>
    </cfRule>
  </conditionalFormatting>
  <conditionalFormatting sqref="I85:O85">
    <cfRule type="containsText" dxfId="84" priority="13" stopIfTrue="1" operator="containsText" text="○">
      <formula>NOT(ISERROR(SEARCH("○",I85)))</formula>
    </cfRule>
  </conditionalFormatting>
  <conditionalFormatting sqref="I88:O88">
    <cfRule type="containsText" dxfId="83" priority="12" stopIfTrue="1" operator="containsText" text="○">
      <formula>NOT(ISERROR(SEARCH("○",I88)))</formula>
    </cfRule>
  </conditionalFormatting>
  <conditionalFormatting sqref="Q73:W73">
    <cfRule type="containsText" dxfId="82" priority="11" stopIfTrue="1" operator="containsText" text="○">
      <formula>NOT(ISERROR(SEARCH("○",Q73)))</formula>
    </cfRule>
  </conditionalFormatting>
  <conditionalFormatting sqref="Q76:W76">
    <cfRule type="containsText" dxfId="81" priority="10" stopIfTrue="1" operator="containsText" text="○">
      <formula>NOT(ISERROR(SEARCH("○",Q76)))</formula>
    </cfRule>
  </conditionalFormatting>
  <conditionalFormatting sqref="Q79:W79">
    <cfRule type="containsText" dxfId="80" priority="9" stopIfTrue="1" operator="containsText" text="○">
      <formula>NOT(ISERROR(SEARCH("○",Q79)))</formula>
    </cfRule>
  </conditionalFormatting>
  <conditionalFormatting sqref="Q82:W82">
    <cfRule type="containsText" dxfId="79" priority="8" stopIfTrue="1" operator="containsText" text="○">
      <formula>NOT(ISERROR(SEARCH("○",Q82)))</formula>
    </cfRule>
  </conditionalFormatting>
  <conditionalFormatting sqref="Q85:W85">
    <cfRule type="containsText" dxfId="78" priority="7" stopIfTrue="1" operator="containsText" text="○">
      <formula>NOT(ISERROR(SEARCH("○",Q85)))</formula>
    </cfRule>
  </conditionalFormatting>
  <conditionalFormatting sqref="Q88:W88">
    <cfRule type="containsText" dxfId="77" priority="6" stopIfTrue="1" operator="containsText" text="○">
      <formula>NOT(ISERROR(SEARCH("○",Q88)))</formula>
    </cfRule>
  </conditionalFormatting>
  <conditionalFormatting sqref="A16">
    <cfRule type="containsText" dxfId="76" priority="5" stopIfTrue="1" operator="containsText" text="○">
      <formula>NOT(ISERROR(SEARCH("○",A16)))</formula>
    </cfRule>
  </conditionalFormatting>
  <conditionalFormatting sqref="A19">
    <cfRule type="containsText" dxfId="75" priority="4" stopIfTrue="1" operator="containsText" text="○">
      <formula>NOT(ISERROR(SEARCH("○",A19)))</formula>
    </cfRule>
  </conditionalFormatting>
  <conditionalFormatting sqref="A35:G35">
    <cfRule type="containsText" dxfId="74" priority="3" stopIfTrue="1" operator="containsText" text="○">
      <formula>NOT(ISERROR(SEARCH("○",A35)))</formula>
    </cfRule>
  </conditionalFormatting>
  <conditionalFormatting sqref="A38:G38">
    <cfRule type="containsText" dxfId="73" priority="2" stopIfTrue="1" operator="containsText" text="○">
      <formula>NOT(ISERROR(SEARCH("○",A38)))</formula>
    </cfRule>
  </conditionalFormatting>
  <conditionalFormatting sqref="A41:G41">
    <cfRule type="containsText" dxfId="72" priority="1" stopIfTrue="1" operator="containsText" text="○">
      <formula>NOT(ISERROR(SEARCH("○",A41)))</formula>
    </cfRule>
  </conditionalFormatting>
  <dataValidations count="2">
    <dataValidation type="list" allowBlank="1" showInputMessage="1" showErrorMessage="1" sqref="U2">
      <formula1>$Z$3:$AA$3</formula1>
    </dataValidation>
    <dataValidation type="list" allowBlank="1" showInputMessage="1" showErrorMessage="1" sqref="Q88:W88 A10:G10 A13:G13 A7:G7 A16:G16 A22:G22 I7:O7 I10:O10 I13:O13 I16:O16 I19:O19 I22:O22 Q7:W7 Q10:W10 Q13:W13 Q16:W16 Q19:W19 Q22:W22 A29:G29 A32:G32 A35:G35 A38:G38 A41:G41 A44:G44 I29:O29 I32:O32 I35:O35 I38:O38 I41:O41 I44:O44 Q29:W29 Q32:W32 Q35:W35 Q38:W38 Q41:W41 Q44:W44 A51:G51 A54:G54 A57:G57 A60:G60 A63:G63 A66:G66 I51:O51 I54:O54 I57:O57 I60:O60 I63:O63 I66:O66 Q51:W51 Q54:W54 Q57:W57 Q60:W60 Q63:W63 Q66:W66 A73:G73 A76:G76 A79:G79 A82:G82 A85:G85 A88:G88 I73:O73 I76:O76 I79:O79 I82:O82 I85:O85 I88:O88 Q73:W73 Q76:W76 Q79:W79 Q82:W82 Q85:W85 A19:G19">
      <formula1>$AM$5:$AM$7</formula1>
    </dataValidation>
  </dataValidations>
  <pageMargins left="0.98425196850393704" right="0.19685039370078741" top="0.78740157480314965" bottom="0.39370078740157483" header="0.51181102362204722" footer="0.51181102362204722"/>
  <pageSetup paperSize="9" scale="65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tabSelected="1" view="pageBreakPreview" zoomScale="60" zoomScaleNormal="100" workbookViewId="0">
      <selection activeCell="N35" sqref="N35:N36"/>
    </sheetView>
  </sheetViews>
  <sheetFormatPr defaultRowHeight="13.5"/>
  <cols>
    <col min="1" max="7" width="3.875" customWidth="1"/>
    <col min="8" max="8" width="6.25" customWidth="1"/>
    <col min="9" max="15" width="3.875" customWidth="1"/>
    <col min="16" max="16" width="6.25" customWidth="1"/>
    <col min="17" max="23" width="3.875" customWidth="1"/>
    <col min="24" max="24" width="6.25" customWidth="1"/>
    <col min="25" max="25" width="13.125" customWidth="1"/>
    <col min="26" max="27" width="3.375" customWidth="1"/>
    <col min="28" max="33" width="5" customWidth="1"/>
    <col min="34" max="34" width="7.125" customWidth="1"/>
    <col min="35" max="43" width="5" customWidth="1"/>
  </cols>
  <sheetData>
    <row r="1" spans="1:43" ht="25.5" customHeight="1">
      <c r="A1" s="129" t="s">
        <v>97</v>
      </c>
      <c r="B1" s="215"/>
      <c r="C1" s="215"/>
      <c r="D1" s="215"/>
      <c r="E1" s="215" t="s">
        <v>11</v>
      </c>
      <c r="F1" s="215"/>
      <c r="G1" s="215"/>
      <c r="H1" s="1"/>
      <c r="I1" s="78"/>
      <c r="J1" s="80" t="s">
        <v>47</v>
      </c>
      <c r="K1" s="79"/>
      <c r="L1" s="79"/>
      <c r="M1" s="79"/>
      <c r="N1" s="1"/>
      <c r="O1" s="1"/>
      <c r="P1" s="1"/>
      <c r="Q1" s="22"/>
    </row>
    <row r="2" spans="1:43" ht="39.75" customHeight="1">
      <c r="A2" s="67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 t="s">
        <v>48</v>
      </c>
      <c r="T2" s="70" t="s">
        <v>16</v>
      </c>
      <c r="U2" s="76">
        <v>40</v>
      </c>
      <c r="V2" s="70" t="s">
        <v>18</v>
      </c>
      <c r="W2" s="68"/>
      <c r="X2" s="68"/>
    </row>
    <row r="3" spans="1:43" ht="14.25">
      <c r="A3" s="2" t="s">
        <v>44</v>
      </c>
      <c r="G3" s="222"/>
      <c r="H3" s="223"/>
      <c r="I3" t="s">
        <v>14</v>
      </c>
      <c r="Z3">
        <v>40</v>
      </c>
      <c r="AA3">
        <v>44</v>
      </c>
      <c r="AC3" t="s">
        <v>49</v>
      </c>
    </row>
    <row r="4" spans="1:43" ht="13.5" customHeight="1">
      <c r="A4" s="42"/>
      <c r="B4" s="162" t="s">
        <v>13</v>
      </c>
      <c r="C4" s="162"/>
      <c r="D4" s="162" t="s">
        <v>50</v>
      </c>
      <c r="E4" s="162"/>
      <c r="F4" s="162"/>
      <c r="G4" s="219"/>
      <c r="H4" s="196" t="s">
        <v>46</v>
      </c>
      <c r="I4" s="81"/>
      <c r="J4" s="162" t="s">
        <v>13</v>
      </c>
      <c r="K4" s="162"/>
      <c r="L4" s="162" t="s">
        <v>50</v>
      </c>
      <c r="M4" s="162"/>
      <c r="N4" s="162"/>
      <c r="O4" s="163"/>
      <c r="P4" s="221" t="s">
        <v>46</v>
      </c>
      <c r="Q4" s="42"/>
      <c r="R4" s="162" t="s">
        <v>13</v>
      </c>
      <c r="S4" s="162"/>
      <c r="T4" s="162" t="s">
        <v>50</v>
      </c>
      <c r="U4" s="162"/>
      <c r="V4" s="162"/>
      <c r="W4" s="163"/>
      <c r="X4" s="221" t="s">
        <v>46</v>
      </c>
      <c r="Z4" s="3"/>
      <c r="AA4" s="4"/>
      <c r="AB4" s="3"/>
      <c r="AC4" s="5"/>
      <c r="AD4" s="5"/>
      <c r="AE4" s="6"/>
      <c r="AF4" s="6"/>
      <c r="AG4" s="6"/>
    </row>
    <row r="5" spans="1:43">
      <c r="A5" s="7" t="s">
        <v>0</v>
      </c>
      <c r="B5" s="8" t="s">
        <v>1</v>
      </c>
      <c r="C5" s="8" t="s">
        <v>2</v>
      </c>
      <c r="D5" s="9" t="s">
        <v>3</v>
      </c>
      <c r="E5" s="8" t="s">
        <v>4</v>
      </c>
      <c r="F5" s="10" t="s">
        <v>5</v>
      </c>
      <c r="G5" s="9" t="s">
        <v>6</v>
      </c>
      <c r="H5" s="197"/>
      <c r="I5" s="7" t="s">
        <v>0</v>
      </c>
      <c r="J5" s="8" t="s">
        <v>1</v>
      </c>
      <c r="K5" s="8" t="s">
        <v>2</v>
      </c>
      <c r="L5" s="9" t="s">
        <v>3</v>
      </c>
      <c r="M5" s="8" t="s">
        <v>4</v>
      </c>
      <c r="N5" s="10" t="s">
        <v>5</v>
      </c>
      <c r="O5" s="9" t="s">
        <v>6</v>
      </c>
      <c r="P5" s="197"/>
      <c r="Q5" s="7" t="s">
        <v>0</v>
      </c>
      <c r="R5" s="8" t="s">
        <v>1</v>
      </c>
      <c r="S5" s="8" t="s">
        <v>2</v>
      </c>
      <c r="T5" s="9" t="s">
        <v>3</v>
      </c>
      <c r="U5" s="8" t="s">
        <v>4</v>
      </c>
      <c r="V5" s="10" t="s">
        <v>5</v>
      </c>
      <c r="W5" s="9" t="s">
        <v>6</v>
      </c>
      <c r="X5" s="197"/>
      <c r="Z5" s="198" t="s">
        <v>7</v>
      </c>
      <c r="AA5" s="198"/>
      <c r="AB5" s="182" t="s">
        <v>19</v>
      </c>
      <c r="AC5" s="183"/>
      <c r="AD5" s="183"/>
      <c r="AE5" s="183"/>
      <c r="AF5" s="183"/>
      <c r="AG5" s="184"/>
      <c r="AM5" s="19" t="s">
        <v>51</v>
      </c>
    </row>
    <row r="6" spans="1:43" s="46" customFormat="1" ht="17.25" customHeight="1">
      <c r="A6" s="43"/>
      <c r="B6" s="43"/>
      <c r="C6" s="43"/>
      <c r="D6" s="43"/>
      <c r="E6" s="43"/>
      <c r="F6" s="43"/>
      <c r="G6" s="43"/>
      <c r="H6" s="209">
        <f>A8+B8+C8+D8+E8+F8+G8</f>
        <v>0</v>
      </c>
      <c r="I6" s="43"/>
      <c r="J6" s="44"/>
      <c r="K6" s="44"/>
      <c r="L6" s="44"/>
      <c r="M6" s="44"/>
      <c r="N6" s="44"/>
      <c r="O6" s="44"/>
      <c r="P6" s="209">
        <f>I8+J8+K8+L8+M8+N8+O8</f>
        <v>0</v>
      </c>
      <c r="Q6" s="43"/>
      <c r="R6" s="44"/>
      <c r="S6" s="44"/>
      <c r="T6" s="44"/>
      <c r="U6" s="44"/>
      <c r="V6" s="44"/>
      <c r="W6" s="44"/>
      <c r="X6" s="209">
        <f>Q8+R8+S8+T8+U8+V8+W8</f>
        <v>0</v>
      </c>
      <c r="Z6" s="166">
        <v>28</v>
      </c>
      <c r="AA6" s="167"/>
      <c r="AB6" s="180" t="s">
        <v>20</v>
      </c>
      <c r="AC6" s="181"/>
      <c r="AD6" s="74">
        <v>68</v>
      </c>
      <c r="AE6" s="185" t="s">
        <v>52</v>
      </c>
      <c r="AF6" s="186"/>
      <c r="AG6" s="187"/>
      <c r="AM6" s="47" t="s">
        <v>10</v>
      </c>
    </row>
    <row r="7" spans="1:43" ht="11.25" customHeight="1">
      <c r="A7" s="77"/>
      <c r="B7" s="77"/>
      <c r="C7" s="77"/>
      <c r="D7" s="77"/>
      <c r="E7" s="77"/>
      <c r="F7" s="77"/>
      <c r="G7" s="77"/>
      <c r="H7" s="209"/>
      <c r="I7" s="77"/>
      <c r="J7" s="77"/>
      <c r="K7" s="77"/>
      <c r="L7" s="77"/>
      <c r="M7" s="77"/>
      <c r="N7" s="77"/>
      <c r="O7" s="77"/>
      <c r="P7" s="209"/>
      <c r="Q7" s="77"/>
      <c r="R7" s="77"/>
      <c r="S7" s="77"/>
      <c r="T7" s="77"/>
      <c r="U7" s="77"/>
      <c r="V7" s="77"/>
      <c r="W7" s="77"/>
      <c r="X7" s="209"/>
      <c r="Z7" s="168"/>
      <c r="AA7" s="169"/>
      <c r="AB7" s="168" t="s">
        <v>21</v>
      </c>
      <c r="AC7" s="169"/>
      <c r="AD7" s="194">
        <v>72</v>
      </c>
      <c r="AE7" s="188" t="s">
        <v>53</v>
      </c>
      <c r="AF7" s="189"/>
      <c r="AG7" s="190"/>
    </row>
    <row r="8" spans="1:43" ht="11.25" customHeight="1">
      <c r="A8" s="65">
        <f>IF(A7="出",$G$3,0)</f>
        <v>0</v>
      </c>
      <c r="B8" s="65">
        <f t="shared" ref="B8:G8" si="0">IF(B7="出",$G$3,0)</f>
        <v>0</v>
      </c>
      <c r="C8" s="65">
        <f t="shared" si="0"/>
        <v>0</v>
      </c>
      <c r="D8" s="65">
        <f t="shared" si="0"/>
        <v>0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212"/>
      <c r="I8" s="21">
        <f>IF(I7="出",$G$3,0)</f>
        <v>0</v>
      </c>
      <c r="J8" s="21">
        <f t="shared" ref="J8:O8" si="1">IF(J7="出",$G$3,0)</f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2"/>
      <c r="Q8" s="21">
        <f>IF(Q7="出",$G$3,0)</f>
        <v>0</v>
      </c>
      <c r="R8" s="21">
        <f t="shared" ref="R8:W8" si="2">IF(R7="出",$G$3,0)</f>
        <v>0</v>
      </c>
      <c r="S8" s="21">
        <f t="shared" si="2"/>
        <v>0</v>
      </c>
      <c r="T8" s="21">
        <f t="shared" si="2"/>
        <v>0</v>
      </c>
      <c r="U8" s="21">
        <f t="shared" si="2"/>
        <v>0</v>
      </c>
      <c r="V8" s="21">
        <f t="shared" si="2"/>
        <v>0</v>
      </c>
      <c r="W8" s="21">
        <f t="shared" si="2"/>
        <v>0</v>
      </c>
      <c r="X8" s="212"/>
      <c r="Z8" s="170"/>
      <c r="AA8" s="171"/>
      <c r="AB8" s="170"/>
      <c r="AC8" s="171"/>
      <c r="AD8" s="195"/>
      <c r="AE8" s="191"/>
      <c r="AF8" s="192"/>
      <c r="AG8" s="193"/>
    </row>
    <row r="9" spans="1:43" s="46" customFormat="1" ht="17.25" customHeight="1">
      <c r="A9" s="43"/>
      <c r="B9" s="43"/>
      <c r="C9" s="43"/>
      <c r="D9" s="43"/>
      <c r="E9" s="43"/>
      <c r="F9" s="43"/>
      <c r="G9" s="43"/>
      <c r="H9" s="209">
        <f t="shared" ref="H9" si="3">A11+B11+C11+D11+E11+F11+G11</f>
        <v>0</v>
      </c>
      <c r="I9" s="43"/>
      <c r="J9" s="44"/>
      <c r="K9" s="44"/>
      <c r="L9" s="44"/>
      <c r="M9" s="44"/>
      <c r="N9" s="44"/>
      <c r="O9" s="44"/>
      <c r="P9" s="209">
        <f t="shared" ref="P9" si="4">I11+J11+K11+L11+M11+N11+O11</f>
        <v>0</v>
      </c>
      <c r="Q9" s="43"/>
      <c r="R9" s="44"/>
      <c r="S9" s="44"/>
      <c r="T9" s="44"/>
      <c r="U9" s="44"/>
      <c r="V9" s="44"/>
      <c r="W9" s="44"/>
      <c r="X9" s="209">
        <f t="shared" ref="X9" si="5">Q11+R11+S11+T11+U11+V11+W11</f>
        <v>0</v>
      </c>
      <c r="Z9" s="166">
        <v>29</v>
      </c>
      <c r="AA9" s="167"/>
      <c r="AB9" s="180" t="s">
        <v>20</v>
      </c>
      <c r="AC9" s="181"/>
      <c r="AD9" s="74">
        <v>69</v>
      </c>
      <c r="AE9" s="185" t="s">
        <v>54</v>
      </c>
      <c r="AF9" s="186"/>
      <c r="AG9" s="187"/>
    </row>
    <row r="10" spans="1:43" ht="11.25" customHeight="1">
      <c r="A10" s="77"/>
      <c r="B10" s="77"/>
      <c r="C10" s="77"/>
      <c r="D10" s="77"/>
      <c r="E10" s="77"/>
      <c r="F10" s="77"/>
      <c r="G10" s="77"/>
      <c r="H10" s="209"/>
      <c r="I10" s="77"/>
      <c r="J10" s="77"/>
      <c r="K10" s="77"/>
      <c r="L10" s="77"/>
      <c r="M10" s="77"/>
      <c r="N10" s="77"/>
      <c r="O10" s="77"/>
      <c r="P10" s="209"/>
      <c r="Q10" s="77"/>
      <c r="R10" s="77"/>
      <c r="S10" s="77"/>
      <c r="T10" s="77"/>
      <c r="U10" s="77"/>
      <c r="V10" s="77"/>
      <c r="W10" s="77"/>
      <c r="X10" s="209"/>
      <c r="Z10" s="168"/>
      <c r="AA10" s="169"/>
      <c r="AB10" s="168" t="s">
        <v>21</v>
      </c>
      <c r="AC10" s="169"/>
      <c r="AD10" s="194">
        <v>73</v>
      </c>
      <c r="AE10" s="188" t="s">
        <v>55</v>
      </c>
      <c r="AF10" s="189"/>
      <c r="AG10" s="190"/>
    </row>
    <row r="11" spans="1:43" ht="11.25" customHeight="1">
      <c r="A11" s="21">
        <f>IF(A10="出",$G$3,0)</f>
        <v>0</v>
      </c>
      <c r="B11" s="21">
        <f t="shared" ref="B11:G11" si="6">IF(B10="出",$G$3,0)</f>
        <v>0</v>
      </c>
      <c r="C11" s="21">
        <f t="shared" si="6"/>
        <v>0</v>
      </c>
      <c r="D11" s="21">
        <f t="shared" si="6"/>
        <v>0</v>
      </c>
      <c r="E11" s="21">
        <f t="shared" si="6"/>
        <v>0</v>
      </c>
      <c r="F11" s="21">
        <f t="shared" si="6"/>
        <v>0</v>
      </c>
      <c r="G11" s="21">
        <f t="shared" si="6"/>
        <v>0</v>
      </c>
      <c r="H11" s="212"/>
      <c r="I11" s="21">
        <f>IF(I10="出",$G$3,0)</f>
        <v>0</v>
      </c>
      <c r="J11" s="21">
        <f t="shared" ref="J11:O11" si="7">IF(J10="出",$G$3,0)</f>
        <v>0</v>
      </c>
      <c r="K11" s="21">
        <f t="shared" si="7"/>
        <v>0</v>
      </c>
      <c r="L11" s="21">
        <f t="shared" si="7"/>
        <v>0</v>
      </c>
      <c r="M11" s="21">
        <f t="shared" si="7"/>
        <v>0</v>
      </c>
      <c r="N11" s="21">
        <f t="shared" si="7"/>
        <v>0</v>
      </c>
      <c r="O11" s="21">
        <f t="shared" si="7"/>
        <v>0</v>
      </c>
      <c r="P11" s="212"/>
      <c r="Q11" s="21">
        <f>IF(Q10="出",$G$3,0)</f>
        <v>0</v>
      </c>
      <c r="R11" s="21">
        <f t="shared" ref="R11:W11" si="8">IF(R10="出",$G$3,0)</f>
        <v>0</v>
      </c>
      <c r="S11" s="21">
        <f t="shared" si="8"/>
        <v>0</v>
      </c>
      <c r="T11" s="21">
        <f t="shared" si="8"/>
        <v>0</v>
      </c>
      <c r="U11" s="21">
        <f t="shared" si="8"/>
        <v>0</v>
      </c>
      <c r="V11" s="21">
        <f t="shared" si="8"/>
        <v>0</v>
      </c>
      <c r="W11" s="21">
        <f t="shared" si="8"/>
        <v>0</v>
      </c>
      <c r="X11" s="212"/>
      <c r="Z11" s="170"/>
      <c r="AA11" s="171"/>
      <c r="AB11" s="170"/>
      <c r="AC11" s="171"/>
      <c r="AD11" s="195"/>
      <c r="AE11" s="191"/>
      <c r="AF11" s="192"/>
      <c r="AG11" s="193"/>
    </row>
    <row r="12" spans="1:43" s="46" customFormat="1" ht="17.25" customHeight="1">
      <c r="A12" s="43"/>
      <c r="B12" s="43"/>
      <c r="C12" s="43"/>
      <c r="D12" s="43"/>
      <c r="E12" s="43"/>
      <c r="F12" s="43"/>
      <c r="G12" s="43"/>
      <c r="H12" s="209">
        <f t="shared" ref="H12" si="9">A14+B14+C14+D14+E14+F14+G14</f>
        <v>0</v>
      </c>
      <c r="I12" s="43"/>
      <c r="J12" s="44"/>
      <c r="K12" s="44"/>
      <c r="L12" s="44"/>
      <c r="M12" s="44"/>
      <c r="N12" s="44"/>
      <c r="O12" s="44"/>
      <c r="P12" s="209">
        <f t="shared" ref="P12" si="10">I14+J14+K14+L14+M14+N14+O14</f>
        <v>0</v>
      </c>
      <c r="Q12" s="43"/>
      <c r="R12" s="44"/>
      <c r="S12" s="44"/>
      <c r="T12" s="44"/>
      <c r="U12" s="44"/>
      <c r="V12" s="44"/>
      <c r="W12" s="44"/>
      <c r="X12" s="209">
        <f t="shared" ref="X12" si="11">Q14+R14+S14+T14+U14+V14+W14</f>
        <v>0</v>
      </c>
      <c r="Z12" s="166">
        <v>30</v>
      </c>
      <c r="AA12" s="167"/>
      <c r="AB12" s="180" t="s">
        <v>20</v>
      </c>
      <c r="AC12" s="181"/>
      <c r="AD12" s="74">
        <v>70</v>
      </c>
      <c r="AE12" s="185" t="s">
        <v>56</v>
      </c>
      <c r="AF12" s="186"/>
      <c r="AG12" s="187"/>
    </row>
    <row r="13" spans="1:43" ht="11.25" customHeight="1">
      <c r="A13" s="77"/>
      <c r="B13" s="77"/>
      <c r="C13" s="77"/>
      <c r="D13" s="77"/>
      <c r="E13" s="77"/>
      <c r="F13" s="77"/>
      <c r="G13" s="77"/>
      <c r="H13" s="209"/>
      <c r="I13" s="77"/>
      <c r="J13" s="77"/>
      <c r="K13" s="77"/>
      <c r="L13" s="77"/>
      <c r="M13" s="77"/>
      <c r="N13" s="77"/>
      <c r="O13" s="77"/>
      <c r="P13" s="209"/>
      <c r="Q13" s="77"/>
      <c r="R13" s="77"/>
      <c r="S13" s="77"/>
      <c r="T13" s="77"/>
      <c r="U13" s="77"/>
      <c r="V13" s="77"/>
      <c r="W13" s="77"/>
      <c r="X13" s="209"/>
      <c r="Z13" s="168"/>
      <c r="AA13" s="169"/>
      <c r="AB13" s="168" t="s">
        <v>21</v>
      </c>
      <c r="AC13" s="169"/>
      <c r="AD13" s="194">
        <v>74</v>
      </c>
      <c r="AE13" s="188" t="s">
        <v>57</v>
      </c>
      <c r="AF13" s="189"/>
      <c r="AG13" s="190"/>
    </row>
    <row r="14" spans="1:43" ht="11.25" customHeight="1">
      <c r="A14" s="21">
        <f>IF(A13="出",$G$3,0)</f>
        <v>0</v>
      </c>
      <c r="B14" s="21">
        <f t="shared" ref="B14:G14" si="12">IF(B13="出",$G$3,0)</f>
        <v>0</v>
      </c>
      <c r="C14" s="21">
        <f t="shared" si="12"/>
        <v>0</v>
      </c>
      <c r="D14" s="21">
        <f t="shared" si="12"/>
        <v>0</v>
      </c>
      <c r="E14" s="21">
        <f t="shared" si="12"/>
        <v>0</v>
      </c>
      <c r="F14" s="21">
        <f t="shared" si="12"/>
        <v>0</v>
      </c>
      <c r="G14" s="21">
        <f t="shared" si="12"/>
        <v>0</v>
      </c>
      <c r="H14" s="212"/>
      <c r="I14" s="21">
        <f>IF(I13="出",$G$3,0)</f>
        <v>0</v>
      </c>
      <c r="J14" s="21">
        <f t="shared" ref="J14:O14" si="13">IF(J13="出",$G$3,0)</f>
        <v>0</v>
      </c>
      <c r="K14" s="21">
        <f t="shared" si="13"/>
        <v>0</v>
      </c>
      <c r="L14" s="21">
        <f t="shared" si="13"/>
        <v>0</v>
      </c>
      <c r="M14" s="21">
        <f t="shared" si="13"/>
        <v>0</v>
      </c>
      <c r="N14" s="21">
        <f t="shared" si="13"/>
        <v>0</v>
      </c>
      <c r="O14" s="21">
        <f t="shared" si="13"/>
        <v>0</v>
      </c>
      <c r="P14" s="212"/>
      <c r="Q14" s="21">
        <f>IF(Q13="出",$G$3,0)</f>
        <v>0</v>
      </c>
      <c r="R14" s="21">
        <f t="shared" ref="R14:W14" si="14">IF(R13="出",$G$3,0)</f>
        <v>0</v>
      </c>
      <c r="S14" s="21">
        <f t="shared" si="14"/>
        <v>0</v>
      </c>
      <c r="T14" s="21">
        <f t="shared" si="14"/>
        <v>0</v>
      </c>
      <c r="U14" s="21">
        <f t="shared" si="14"/>
        <v>0</v>
      </c>
      <c r="V14" s="21">
        <f t="shared" si="14"/>
        <v>0</v>
      </c>
      <c r="W14" s="21">
        <f t="shared" si="14"/>
        <v>0</v>
      </c>
      <c r="X14" s="212"/>
      <c r="Z14" s="170"/>
      <c r="AA14" s="171"/>
      <c r="AB14" s="170"/>
      <c r="AC14" s="171"/>
      <c r="AD14" s="195"/>
      <c r="AE14" s="191"/>
      <c r="AF14" s="192"/>
      <c r="AG14" s="193"/>
    </row>
    <row r="15" spans="1:43" s="46" customFormat="1" ht="17.25" customHeight="1">
      <c r="A15" s="43"/>
      <c r="B15" s="43"/>
      <c r="C15" s="43"/>
      <c r="D15" s="43"/>
      <c r="E15" s="43"/>
      <c r="F15" s="43"/>
      <c r="G15" s="43"/>
      <c r="H15" s="209">
        <f t="shared" ref="H15" si="15">A17+B17+C17+D17+E17+F17+G17</f>
        <v>0</v>
      </c>
      <c r="I15" s="43"/>
      <c r="J15" s="44"/>
      <c r="K15" s="44"/>
      <c r="L15" s="44"/>
      <c r="M15" s="44"/>
      <c r="N15" s="44"/>
      <c r="O15" s="44"/>
      <c r="P15" s="209">
        <f t="shared" ref="P15" si="16">I17+J17+K17+L17+M17+N17+O17</f>
        <v>0</v>
      </c>
      <c r="Q15" s="43"/>
      <c r="R15" s="44"/>
      <c r="S15" s="44"/>
      <c r="T15" s="44"/>
      <c r="U15" s="44"/>
      <c r="V15" s="44"/>
      <c r="W15" s="44"/>
      <c r="X15" s="209">
        <f t="shared" ref="X15" si="17">Q17+R17+S17+T17+U17+V17+W17</f>
        <v>0</v>
      </c>
      <c r="Z15" s="166">
        <v>31</v>
      </c>
      <c r="AA15" s="167"/>
      <c r="AB15" s="180" t="s">
        <v>20</v>
      </c>
      <c r="AC15" s="181"/>
      <c r="AD15" s="74">
        <v>71</v>
      </c>
      <c r="AE15" s="185" t="s">
        <v>58</v>
      </c>
      <c r="AF15" s="186"/>
      <c r="AG15" s="187"/>
      <c r="AH15" s="50"/>
      <c r="AI15" s="50"/>
      <c r="AJ15" s="50"/>
      <c r="AK15" s="50"/>
      <c r="AL15" s="14"/>
      <c r="AM15" s="51"/>
      <c r="AN15" s="52"/>
      <c r="AO15" s="52"/>
      <c r="AP15" s="52"/>
      <c r="AQ15" s="52"/>
    </row>
    <row r="16" spans="1:43" ht="11.25" customHeight="1">
      <c r="A16" s="77"/>
      <c r="B16" s="77"/>
      <c r="C16" s="77"/>
      <c r="D16" s="77"/>
      <c r="E16" s="77"/>
      <c r="F16" s="77"/>
      <c r="G16" s="77"/>
      <c r="H16" s="209"/>
      <c r="I16" s="77"/>
      <c r="J16" s="77"/>
      <c r="K16" s="77"/>
      <c r="L16" s="77"/>
      <c r="M16" s="77"/>
      <c r="N16" s="77"/>
      <c r="O16" s="77"/>
      <c r="P16" s="209"/>
      <c r="Q16" s="77"/>
      <c r="R16" s="77"/>
      <c r="S16" s="77"/>
      <c r="T16" s="77"/>
      <c r="U16" s="77"/>
      <c r="V16" s="77"/>
      <c r="W16" s="77"/>
      <c r="X16" s="209"/>
      <c r="Z16" s="168"/>
      <c r="AA16" s="169"/>
      <c r="AB16" s="168" t="s">
        <v>21</v>
      </c>
      <c r="AC16" s="169"/>
      <c r="AD16" s="194">
        <v>75</v>
      </c>
      <c r="AE16" s="188" t="s">
        <v>59</v>
      </c>
      <c r="AF16" s="189"/>
      <c r="AG16" s="190"/>
    </row>
    <row r="17" spans="1:44" ht="11.25" customHeight="1">
      <c r="A17" s="21">
        <f>IF(A16="出",$G$3,0)</f>
        <v>0</v>
      </c>
      <c r="B17" s="21">
        <f t="shared" ref="B17:G17" si="18">IF(B16="出",$G$3,0)</f>
        <v>0</v>
      </c>
      <c r="C17" s="21">
        <f t="shared" si="18"/>
        <v>0</v>
      </c>
      <c r="D17" s="21">
        <f t="shared" si="18"/>
        <v>0</v>
      </c>
      <c r="E17" s="21">
        <f t="shared" si="18"/>
        <v>0</v>
      </c>
      <c r="F17" s="21">
        <f t="shared" si="18"/>
        <v>0</v>
      </c>
      <c r="G17" s="21">
        <f t="shared" si="18"/>
        <v>0</v>
      </c>
      <c r="H17" s="212"/>
      <c r="I17" s="21">
        <f>IF(I16="出",$G$3,0)</f>
        <v>0</v>
      </c>
      <c r="J17" s="21">
        <f t="shared" ref="J17:O17" si="19">IF(J16="出",$G$3,0)</f>
        <v>0</v>
      </c>
      <c r="K17" s="21">
        <f t="shared" si="19"/>
        <v>0</v>
      </c>
      <c r="L17" s="21">
        <f t="shared" si="19"/>
        <v>0</v>
      </c>
      <c r="M17" s="21">
        <f t="shared" si="19"/>
        <v>0</v>
      </c>
      <c r="N17" s="21">
        <f t="shared" si="19"/>
        <v>0</v>
      </c>
      <c r="O17" s="21">
        <f t="shared" si="19"/>
        <v>0</v>
      </c>
      <c r="P17" s="212"/>
      <c r="Q17" s="21">
        <f>IF(Q16="出",$G$3,0)</f>
        <v>0</v>
      </c>
      <c r="R17" s="21">
        <f t="shared" ref="R17:W17" si="20">IF(R16="出",$G$3,0)</f>
        <v>0</v>
      </c>
      <c r="S17" s="21">
        <f t="shared" si="20"/>
        <v>0</v>
      </c>
      <c r="T17" s="21">
        <f t="shared" si="20"/>
        <v>0</v>
      </c>
      <c r="U17" s="21">
        <f t="shared" si="20"/>
        <v>0</v>
      </c>
      <c r="V17" s="21">
        <f t="shared" si="20"/>
        <v>0</v>
      </c>
      <c r="W17" s="21">
        <f t="shared" si="20"/>
        <v>0</v>
      </c>
      <c r="X17" s="212"/>
      <c r="Z17" s="170"/>
      <c r="AA17" s="171"/>
      <c r="AB17" s="170"/>
      <c r="AC17" s="171"/>
      <c r="AD17" s="195"/>
      <c r="AE17" s="191"/>
      <c r="AF17" s="192"/>
      <c r="AG17" s="193"/>
      <c r="AH17" s="154"/>
      <c r="AI17" s="154"/>
      <c r="AJ17" s="154"/>
      <c r="AK17" s="154"/>
      <c r="AL17" s="85"/>
      <c r="AM17" s="203"/>
      <c r="AN17" s="203"/>
      <c r="AO17" s="204"/>
      <c r="AP17" s="204"/>
      <c r="AQ17" s="204"/>
    </row>
    <row r="18" spans="1:44" s="46" customFormat="1" ht="17.25" customHeight="1">
      <c r="A18" s="43"/>
      <c r="B18" s="43"/>
      <c r="C18" s="43"/>
      <c r="D18" s="43"/>
      <c r="E18" s="43"/>
      <c r="F18" s="43"/>
      <c r="G18" s="43"/>
      <c r="H18" s="209">
        <f t="shared" ref="H18" si="21">A20+B20+C20+D20+E20+F20+G20</f>
        <v>0</v>
      </c>
      <c r="I18" s="43"/>
      <c r="J18" s="44"/>
      <c r="K18" s="44"/>
      <c r="L18" s="44"/>
      <c r="M18" s="44"/>
      <c r="N18" s="44"/>
      <c r="O18" s="44"/>
      <c r="P18" s="209">
        <f t="shared" ref="P18" si="22">I20+J20+K20+L20+M20+N20+O20</f>
        <v>0</v>
      </c>
      <c r="Q18" s="43"/>
      <c r="R18" s="44"/>
      <c r="S18" s="44"/>
      <c r="T18" s="44"/>
      <c r="U18" s="44"/>
      <c r="V18" s="44"/>
      <c r="W18" s="44"/>
      <c r="X18" s="209">
        <f t="shared" ref="X18" si="23">Q20+R20+S20+T20+U20+V20+W20</f>
        <v>0</v>
      </c>
      <c r="Z18" s="207"/>
      <c r="AA18" s="207"/>
      <c r="AB18" s="207"/>
      <c r="AC18" s="207"/>
      <c r="AD18" s="83"/>
      <c r="AE18" s="208"/>
      <c r="AF18" s="208"/>
      <c r="AG18" s="208"/>
      <c r="AH18" s="50"/>
      <c r="AI18" s="50"/>
      <c r="AJ18" s="50"/>
      <c r="AK18" s="50"/>
      <c r="AL18" s="14"/>
      <c r="AM18" s="51"/>
      <c r="AN18" s="52"/>
      <c r="AO18" s="52"/>
      <c r="AP18" s="52"/>
      <c r="AQ18" s="52"/>
    </row>
    <row r="19" spans="1:44" ht="11.25" customHeight="1">
      <c r="A19" s="77"/>
      <c r="B19" s="77"/>
      <c r="C19" s="77"/>
      <c r="D19" s="77"/>
      <c r="E19" s="77"/>
      <c r="F19" s="77"/>
      <c r="G19" s="77"/>
      <c r="H19" s="209"/>
      <c r="I19" s="77"/>
      <c r="J19" s="77"/>
      <c r="K19" s="77"/>
      <c r="L19" s="77"/>
      <c r="M19" s="77"/>
      <c r="N19" s="77"/>
      <c r="O19" s="77"/>
      <c r="P19" s="209"/>
      <c r="Q19" s="77"/>
      <c r="R19" s="77"/>
      <c r="S19" s="77"/>
      <c r="T19" s="77"/>
      <c r="U19" s="77"/>
      <c r="V19" s="77"/>
      <c r="W19" s="77"/>
      <c r="X19" s="209"/>
      <c r="Z19" s="207"/>
      <c r="AA19" s="207"/>
      <c r="AB19" s="207"/>
      <c r="AC19" s="207"/>
      <c r="AD19" s="83"/>
      <c r="AE19" s="208"/>
      <c r="AF19" s="208"/>
      <c r="AG19" s="208"/>
      <c r="AH19" s="15"/>
      <c r="AI19" s="15"/>
    </row>
    <row r="20" spans="1:44" ht="11.25" customHeight="1">
      <c r="A20" s="21">
        <f>IF(A19="出",$G$3,0)</f>
        <v>0</v>
      </c>
      <c r="B20" s="21">
        <f t="shared" ref="B20:G20" si="24">IF(B19="出",$G$3,0)</f>
        <v>0</v>
      </c>
      <c r="C20" s="21">
        <f t="shared" si="24"/>
        <v>0</v>
      </c>
      <c r="D20" s="21">
        <f t="shared" si="24"/>
        <v>0</v>
      </c>
      <c r="E20" s="21">
        <f t="shared" si="24"/>
        <v>0</v>
      </c>
      <c r="F20" s="21">
        <f t="shared" si="24"/>
        <v>0</v>
      </c>
      <c r="G20" s="21">
        <f t="shared" si="24"/>
        <v>0</v>
      </c>
      <c r="H20" s="212"/>
      <c r="I20" s="21">
        <f>IF(I19="出",$G$3,0)</f>
        <v>0</v>
      </c>
      <c r="J20" s="21">
        <f t="shared" ref="J20:O20" si="25">IF(J19="出",$G$3,0)</f>
        <v>0</v>
      </c>
      <c r="K20" s="21">
        <f t="shared" si="25"/>
        <v>0</v>
      </c>
      <c r="L20" s="21">
        <f t="shared" si="25"/>
        <v>0</v>
      </c>
      <c r="M20" s="21">
        <f t="shared" si="25"/>
        <v>0</v>
      </c>
      <c r="N20" s="21">
        <f t="shared" si="25"/>
        <v>0</v>
      </c>
      <c r="O20" s="21">
        <f t="shared" si="25"/>
        <v>0</v>
      </c>
      <c r="P20" s="212"/>
      <c r="Q20" s="21">
        <f>IF(Q19="出",$G$3,0)</f>
        <v>0</v>
      </c>
      <c r="R20" s="21">
        <f t="shared" ref="R20:W20" si="26">IF(R19="出",$G$3,0)</f>
        <v>0</v>
      </c>
      <c r="S20" s="21">
        <f t="shared" si="26"/>
        <v>0</v>
      </c>
      <c r="T20" s="21">
        <f t="shared" si="26"/>
        <v>0</v>
      </c>
      <c r="U20" s="21">
        <f t="shared" si="26"/>
        <v>0</v>
      </c>
      <c r="V20" s="21">
        <f t="shared" si="26"/>
        <v>0</v>
      </c>
      <c r="W20" s="21">
        <f t="shared" si="26"/>
        <v>0</v>
      </c>
      <c r="X20" s="212"/>
      <c r="Z20" s="207"/>
      <c r="AA20" s="207"/>
      <c r="AB20" s="207"/>
      <c r="AC20" s="207"/>
      <c r="AD20" s="83"/>
      <c r="AE20" s="208"/>
      <c r="AF20" s="208"/>
      <c r="AG20" s="208"/>
      <c r="AH20" s="154"/>
      <c r="AI20" s="154"/>
      <c r="AJ20" s="154"/>
      <c r="AK20" s="154"/>
      <c r="AL20" s="85"/>
      <c r="AM20" s="203"/>
      <c r="AN20" s="203"/>
      <c r="AO20" s="204"/>
      <c r="AP20" s="204"/>
      <c r="AQ20" s="204"/>
    </row>
    <row r="21" spans="1:44" s="46" customFormat="1" ht="17.25" customHeight="1">
      <c r="A21" s="43"/>
      <c r="B21" s="43"/>
      <c r="C21" s="43"/>
      <c r="D21" s="43"/>
      <c r="E21" s="43"/>
      <c r="F21" s="43"/>
      <c r="G21" s="43"/>
      <c r="H21" s="209">
        <f t="shared" ref="H21" si="27">A23+B23+C23+D23+E23+F23+G23</f>
        <v>0</v>
      </c>
      <c r="I21" s="43"/>
      <c r="J21" s="44"/>
      <c r="K21" s="44"/>
      <c r="L21" s="44"/>
      <c r="M21" s="44"/>
      <c r="N21" s="44"/>
      <c r="O21" s="44"/>
      <c r="P21" s="209">
        <f t="shared" ref="P21" si="28">I23+J23+K23+L23+M23+N23+O23</f>
        <v>0</v>
      </c>
      <c r="Q21" s="43"/>
      <c r="R21" s="44"/>
      <c r="S21" s="44"/>
      <c r="T21" s="44"/>
      <c r="U21" s="44"/>
      <c r="V21" s="44"/>
      <c r="W21" s="44"/>
      <c r="X21" s="209">
        <f t="shared" ref="X21" si="29">Q23+R23+S23+T23+U23+V23+W23</f>
        <v>0</v>
      </c>
      <c r="Z21" s="28">
        <f>$A$4</f>
        <v>0</v>
      </c>
      <c r="AA21" s="73">
        <f>COUNT(A6:G6,A9:G9,A12:G12,A15:G15,A18:G18,A21:G21)</f>
        <v>0</v>
      </c>
      <c r="AB21" s="28">
        <f>$U$2+AA21</f>
        <v>40</v>
      </c>
      <c r="AC21" s="164" t="e">
        <f>VLOOKUP(AB21,$AD$6:$AG$17,2,0)</f>
        <v>#N/A</v>
      </c>
      <c r="AD21" s="164"/>
      <c r="AE21" s="25"/>
      <c r="AF21" s="25"/>
      <c r="AG21" s="25"/>
      <c r="AH21" s="211"/>
      <c r="AI21" s="211"/>
      <c r="AJ21" s="211"/>
      <c r="AK21" s="211"/>
      <c r="AL21" s="86"/>
      <c r="AM21" s="201"/>
      <c r="AN21" s="201"/>
      <c r="AO21" s="202"/>
      <c r="AP21" s="202"/>
      <c r="AQ21" s="202"/>
    </row>
    <row r="22" spans="1:44" ht="11.25" customHeight="1">
      <c r="A22" s="77"/>
      <c r="B22" s="77"/>
      <c r="C22" s="77"/>
      <c r="D22" s="77"/>
      <c r="E22" s="77"/>
      <c r="F22" s="77"/>
      <c r="G22" s="77"/>
      <c r="H22" s="209"/>
      <c r="I22" s="77"/>
      <c r="J22" s="77"/>
      <c r="K22" s="77"/>
      <c r="L22" s="77"/>
      <c r="M22" s="77"/>
      <c r="N22" s="77"/>
      <c r="O22" s="77"/>
      <c r="P22" s="209"/>
      <c r="Q22" s="77"/>
      <c r="R22" s="77"/>
      <c r="S22" s="77"/>
      <c r="T22" s="77"/>
      <c r="U22" s="77"/>
      <c r="V22" s="77"/>
      <c r="W22" s="77"/>
      <c r="X22" s="209"/>
      <c r="Z22" s="28">
        <f>$I$4</f>
        <v>0</v>
      </c>
      <c r="AA22" s="73">
        <f>COUNT(I6:O6,I9:O9,I12:O12,I15:O15,I18:O18,I21:O21)</f>
        <v>0</v>
      </c>
      <c r="AB22" s="28">
        <f t="shared" ref="AB22:AB32" si="30">$U$2+AA22</f>
        <v>40</v>
      </c>
      <c r="AC22" s="164" t="e">
        <f t="shared" ref="AC22:AC32" si="31">VLOOKUP(AB22,$AD$6:$AG$17,2,0)</f>
        <v>#N/A</v>
      </c>
      <c r="AD22" s="164"/>
      <c r="AE22" s="25"/>
      <c r="AF22" s="25"/>
      <c r="AG22" s="25"/>
      <c r="AH22" s="15"/>
      <c r="AI22" s="15"/>
    </row>
    <row r="23" spans="1:44" ht="11.25" customHeight="1" thickBot="1">
      <c r="A23" s="21">
        <f>IF(A22="出",$G$3,0)</f>
        <v>0</v>
      </c>
      <c r="B23" s="21">
        <f t="shared" ref="B23:G23" si="32">IF(B22="出",$G$3,0)</f>
        <v>0</v>
      </c>
      <c r="C23" s="21">
        <f t="shared" si="32"/>
        <v>0</v>
      </c>
      <c r="D23" s="21">
        <f t="shared" si="32"/>
        <v>0</v>
      </c>
      <c r="E23" s="21">
        <f t="shared" si="32"/>
        <v>0</v>
      </c>
      <c r="F23" s="21">
        <f t="shared" si="32"/>
        <v>0</v>
      </c>
      <c r="G23" s="21">
        <f t="shared" si="32"/>
        <v>0</v>
      </c>
      <c r="H23" s="210"/>
      <c r="I23" s="21">
        <f>IF(I22="出",$G$3,0)</f>
        <v>0</v>
      </c>
      <c r="J23" s="21">
        <f t="shared" ref="J23:O23" si="33">IF(J22="出",$G$3,0)</f>
        <v>0</v>
      </c>
      <c r="K23" s="21">
        <f t="shared" si="33"/>
        <v>0</v>
      </c>
      <c r="L23" s="21">
        <f t="shared" si="33"/>
        <v>0</v>
      </c>
      <c r="M23" s="21">
        <f t="shared" si="33"/>
        <v>0</v>
      </c>
      <c r="N23" s="21">
        <f t="shared" si="33"/>
        <v>0</v>
      </c>
      <c r="O23" s="21">
        <f t="shared" si="33"/>
        <v>0</v>
      </c>
      <c r="P23" s="210"/>
      <c r="Q23" s="21">
        <f>IF(Q22="出",$G$3,0)</f>
        <v>0</v>
      </c>
      <c r="R23" s="21">
        <f t="shared" ref="R23:W23" si="34">IF(R22="出",$G$3,0)</f>
        <v>0</v>
      </c>
      <c r="S23" s="21">
        <f t="shared" si="34"/>
        <v>0</v>
      </c>
      <c r="T23" s="21">
        <f t="shared" si="34"/>
        <v>0</v>
      </c>
      <c r="U23" s="21">
        <f t="shared" si="34"/>
        <v>0</v>
      </c>
      <c r="V23" s="21">
        <f t="shared" si="34"/>
        <v>0</v>
      </c>
      <c r="W23" s="21">
        <f t="shared" si="34"/>
        <v>0</v>
      </c>
      <c r="X23" s="210"/>
      <c r="Z23" s="28">
        <f>$Q$4</f>
        <v>0</v>
      </c>
      <c r="AA23" s="73">
        <f>COUNT(Q6:W6,Q9:W9,Q12:W12,Q15:W15,Q18:W18,Q21:W21)</f>
        <v>0</v>
      </c>
      <c r="AB23" s="28">
        <f t="shared" si="30"/>
        <v>40</v>
      </c>
      <c r="AC23" s="164" t="e">
        <f t="shared" si="31"/>
        <v>#N/A</v>
      </c>
      <c r="AD23" s="164"/>
      <c r="AE23" s="25"/>
      <c r="AF23" s="25"/>
      <c r="AG23" s="25"/>
      <c r="AH23" s="154"/>
      <c r="AI23" s="154"/>
      <c r="AJ23" s="154"/>
      <c r="AK23" s="154"/>
      <c r="AL23" s="87"/>
      <c r="AM23" s="152"/>
      <c r="AN23" s="152"/>
      <c r="AO23" s="153"/>
      <c r="AP23" s="153"/>
      <c r="AQ23" s="153"/>
    </row>
    <row r="24" spans="1:44">
      <c r="A24" s="147" t="s">
        <v>60</v>
      </c>
      <c r="B24" s="148"/>
      <c r="C24" s="148"/>
      <c r="D24" s="148"/>
      <c r="E24" s="148"/>
      <c r="F24" s="148"/>
      <c r="G24" s="155"/>
      <c r="H24" s="71">
        <f>H6+H9+H12+H15+H18+H21</f>
        <v>0</v>
      </c>
      <c r="I24" s="147" t="s">
        <v>60</v>
      </c>
      <c r="J24" s="148"/>
      <c r="K24" s="148"/>
      <c r="L24" s="148"/>
      <c r="M24" s="148"/>
      <c r="N24" s="148"/>
      <c r="O24" s="155"/>
      <c r="P24" s="71">
        <f>P6+P9+P12+P15+P18+P21</f>
        <v>0</v>
      </c>
      <c r="Q24" s="147" t="s">
        <v>60</v>
      </c>
      <c r="R24" s="148"/>
      <c r="S24" s="148"/>
      <c r="T24" s="148"/>
      <c r="U24" s="148"/>
      <c r="V24" s="148"/>
      <c r="W24" s="155"/>
      <c r="X24" s="82">
        <f>X6+X9+X12+X15+X18+X21</f>
        <v>0</v>
      </c>
      <c r="Z24" s="28">
        <f>$A$26</f>
        <v>0</v>
      </c>
      <c r="AA24" s="73">
        <f>COUNT(A28:G28,A31:G31,A34:G34,A37:G37,A40:G40,A43:G43)</f>
        <v>0</v>
      </c>
      <c r="AB24" s="28">
        <f t="shared" si="30"/>
        <v>40</v>
      </c>
      <c r="AC24" s="164" t="e">
        <f t="shared" si="31"/>
        <v>#N/A</v>
      </c>
      <c r="AD24" s="164"/>
      <c r="AE24" s="25"/>
      <c r="AF24" s="25"/>
      <c r="AG24" s="25"/>
      <c r="AH24" s="154"/>
      <c r="AI24" s="154"/>
      <c r="AJ24" s="154"/>
      <c r="AK24" s="154"/>
      <c r="AL24" s="87"/>
      <c r="AM24" s="152"/>
      <c r="AN24" s="152"/>
      <c r="AO24" s="153"/>
      <c r="AP24" s="153"/>
      <c r="AQ24" s="153"/>
    </row>
    <row r="25" spans="1:44" ht="21" customHeight="1">
      <c r="A25" s="149"/>
      <c r="B25" s="150"/>
      <c r="C25" s="150"/>
      <c r="D25" s="150"/>
      <c r="E25" s="150"/>
      <c r="F25" s="150"/>
      <c r="G25" s="151"/>
      <c r="H25" s="75" t="e">
        <f>IF(H24-AC21&lt;=0,"OK","超過")</f>
        <v>#N/A</v>
      </c>
      <c r="I25" s="149"/>
      <c r="J25" s="150"/>
      <c r="K25" s="150"/>
      <c r="L25" s="150"/>
      <c r="M25" s="150"/>
      <c r="N25" s="150"/>
      <c r="O25" s="151"/>
      <c r="P25" s="75" t="e">
        <f>IF(P24-AC22&lt;=0,"OK","超過")</f>
        <v>#N/A</v>
      </c>
      <c r="Q25" s="149"/>
      <c r="R25" s="150"/>
      <c r="S25" s="150"/>
      <c r="T25" s="150"/>
      <c r="U25" s="150"/>
      <c r="V25" s="150"/>
      <c r="W25" s="151"/>
      <c r="X25" s="75" t="e">
        <f>IF(X24-AC23&lt;=0,"OK","超過")</f>
        <v>#N/A</v>
      </c>
      <c r="Z25" s="28">
        <f>$I$26</f>
        <v>0</v>
      </c>
      <c r="AA25" s="73">
        <f>COUNT(I28:O28,I31:O31,I34:O34,I37:O37,I40:O40,I43:O43)</f>
        <v>0</v>
      </c>
      <c r="AB25" s="28">
        <f t="shared" si="30"/>
        <v>40</v>
      </c>
      <c r="AC25" s="164" t="e">
        <f t="shared" si="31"/>
        <v>#N/A</v>
      </c>
      <c r="AD25" s="164"/>
      <c r="AE25" s="25"/>
      <c r="AF25" s="25"/>
      <c r="AG25" s="25"/>
      <c r="AH25" s="154"/>
      <c r="AI25" s="154"/>
      <c r="AJ25" s="154"/>
      <c r="AK25" s="154"/>
      <c r="AL25" s="87"/>
      <c r="AM25" s="152"/>
      <c r="AN25" s="152"/>
      <c r="AO25" s="153"/>
      <c r="AP25" s="153"/>
      <c r="AQ25" s="153"/>
    </row>
    <row r="26" spans="1:44" ht="13.5" customHeight="1">
      <c r="A26" s="42"/>
      <c r="B26" s="162" t="s">
        <v>13</v>
      </c>
      <c r="C26" s="162"/>
      <c r="D26" s="162" t="s">
        <v>61</v>
      </c>
      <c r="E26" s="162"/>
      <c r="F26" s="162"/>
      <c r="G26" s="219"/>
      <c r="H26" s="196" t="s">
        <v>46</v>
      </c>
      <c r="I26" s="81"/>
      <c r="J26" s="162" t="s">
        <v>13</v>
      </c>
      <c r="K26" s="162"/>
      <c r="L26" s="162" t="s">
        <v>61</v>
      </c>
      <c r="M26" s="162"/>
      <c r="N26" s="162"/>
      <c r="O26" s="163"/>
      <c r="P26" s="221" t="s">
        <v>46</v>
      </c>
      <c r="Q26" s="42"/>
      <c r="R26" s="162" t="s">
        <v>13</v>
      </c>
      <c r="S26" s="162"/>
      <c r="T26" s="162" t="s">
        <v>61</v>
      </c>
      <c r="U26" s="162"/>
      <c r="V26" s="162"/>
      <c r="W26" s="163"/>
      <c r="X26" s="221" t="s">
        <v>46</v>
      </c>
      <c r="Z26" s="28">
        <f>$Q$26</f>
        <v>0</v>
      </c>
      <c r="AA26" s="73">
        <f>COUNT(Q28:W28,Q31:W31,Q34:W34,Q37:W37,Q40:W40,Q43:W43)</f>
        <v>0</v>
      </c>
      <c r="AB26" s="28">
        <f t="shared" si="30"/>
        <v>40</v>
      </c>
      <c r="AC26" s="164" t="e">
        <f t="shared" si="31"/>
        <v>#N/A</v>
      </c>
      <c r="AD26" s="164"/>
      <c r="AE26" s="25"/>
      <c r="AF26" s="25"/>
      <c r="AG26" s="2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>
      <c r="A27" s="7" t="s">
        <v>0</v>
      </c>
      <c r="B27" s="8" t="s">
        <v>1</v>
      </c>
      <c r="C27" s="8" t="s">
        <v>2</v>
      </c>
      <c r="D27" s="9" t="s">
        <v>3</v>
      </c>
      <c r="E27" s="8" t="s">
        <v>4</v>
      </c>
      <c r="F27" s="10" t="s">
        <v>5</v>
      </c>
      <c r="G27" s="9" t="s">
        <v>6</v>
      </c>
      <c r="H27" s="197"/>
      <c r="I27" s="7" t="s">
        <v>0</v>
      </c>
      <c r="J27" s="8" t="s">
        <v>1</v>
      </c>
      <c r="K27" s="8" t="s">
        <v>2</v>
      </c>
      <c r="L27" s="9" t="s">
        <v>3</v>
      </c>
      <c r="M27" s="8" t="s">
        <v>4</v>
      </c>
      <c r="N27" s="10" t="s">
        <v>5</v>
      </c>
      <c r="O27" s="9" t="s">
        <v>6</v>
      </c>
      <c r="P27" s="197"/>
      <c r="Q27" s="7" t="s">
        <v>0</v>
      </c>
      <c r="R27" s="8" t="s">
        <v>1</v>
      </c>
      <c r="S27" s="8" t="s">
        <v>2</v>
      </c>
      <c r="T27" s="9" t="s">
        <v>3</v>
      </c>
      <c r="U27" s="8" t="s">
        <v>4</v>
      </c>
      <c r="V27" s="10" t="s">
        <v>5</v>
      </c>
      <c r="W27" s="9" t="s">
        <v>6</v>
      </c>
      <c r="X27" s="197"/>
      <c r="Z27" s="28">
        <f>$A$48</f>
        <v>0</v>
      </c>
      <c r="AA27" s="73">
        <f>COUNT(A50:G50,A53:G53,A56:G56,A59:G59,A62:G62,A65:G65)</f>
        <v>0</v>
      </c>
      <c r="AB27" s="28">
        <f t="shared" si="30"/>
        <v>40</v>
      </c>
      <c r="AC27" s="164" t="e">
        <f t="shared" si="31"/>
        <v>#N/A</v>
      </c>
      <c r="AD27" s="164"/>
      <c r="AE27" s="25"/>
      <c r="AF27" s="25"/>
      <c r="AG27" s="25"/>
      <c r="AH27" s="15"/>
      <c r="AI27" s="15"/>
      <c r="AJ27" s="15"/>
      <c r="AK27" s="15"/>
      <c r="AL27" s="15"/>
      <c r="AM27" s="26"/>
      <c r="AN27" s="15"/>
      <c r="AO27" s="15"/>
      <c r="AP27" s="15"/>
      <c r="AQ27" s="15"/>
      <c r="AR27" s="15"/>
    </row>
    <row r="28" spans="1:44" s="46" customFormat="1" ht="17.25" customHeight="1">
      <c r="A28" s="43"/>
      <c r="B28" s="44"/>
      <c r="C28" s="44"/>
      <c r="D28" s="44"/>
      <c r="E28" s="44"/>
      <c r="F28" s="44"/>
      <c r="G28" s="44"/>
      <c r="H28" s="209">
        <f>A30+B30+C30+D30+E30+F30+G30</f>
        <v>0</v>
      </c>
      <c r="I28" s="43"/>
      <c r="J28" s="44"/>
      <c r="K28" s="44"/>
      <c r="L28" s="44"/>
      <c r="M28" s="44"/>
      <c r="N28" s="44"/>
      <c r="O28" s="44"/>
      <c r="P28" s="209">
        <f>I30+J30+K30+L30+M30+N30+O30</f>
        <v>0</v>
      </c>
      <c r="Q28" s="43"/>
      <c r="R28" s="44"/>
      <c r="S28" s="44"/>
      <c r="T28" s="44"/>
      <c r="U28" s="44"/>
      <c r="V28" s="44"/>
      <c r="W28" s="44"/>
      <c r="X28" s="209">
        <f>Q30+R30+S30+T30+U30+V30+W30</f>
        <v>0</v>
      </c>
      <c r="Z28" s="28">
        <f>$I$48</f>
        <v>0</v>
      </c>
      <c r="AA28" s="73">
        <f>COUNT(I50:O50,I53:O53,I56:O56,I59:O59,I62:O62,I65:O65)</f>
        <v>0</v>
      </c>
      <c r="AB28" s="28">
        <f t="shared" si="30"/>
        <v>40</v>
      </c>
      <c r="AC28" s="164" t="e">
        <f t="shared" si="31"/>
        <v>#N/A</v>
      </c>
      <c r="AD28" s="164"/>
      <c r="AE28" s="25"/>
      <c r="AF28" s="25"/>
      <c r="AG28" s="25"/>
      <c r="AH28" s="55"/>
      <c r="AI28" s="55"/>
      <c r="AJ28" s="55"/>
      <c r="AK28" s="55"/>
      <c r="AL28" s="56"/>
      <c r="AM28" s="56"/>
      <c r="AN28" s="56"/>
      <c r="AO28" s="56"/>
      <c r="AP28" s="57"/>
      <c r="AQ28" s="57"/>
      <c r="AR28" s="57"/>
    </row>
    <row r="29" spans="1:44" ht="11.25" customHeight="1">
      <c r="A29" s="77"/>
      <c r="B29" s="77"/>
      <c r="C29" s="77"/>
      <c r="D29" s="77"/>
      <c r="E29" s="77"/>
      <c r="F29" s="77"/>
      <c r="G29" s="77"/>
      <c r="H29" s="209"/>
      <c r="I29" s="77"/>
      <c r="J29" s="77"/>
      <c r="K29" s="77"/>
      <c r="L29" s="77"/>
      <c r="M29" s="77"/>
      <c r="N29" s="77"/>
      <c r="O29" s="77"/>
      <c r="P29" s="209"/>
      <c r="Q29" s="77"/>
      <c r="R29" s="77"/>
      <c r="S29" s="77"/>
      <c r="T29" s="77"/>
      <c r="U29" s="77"/>
      <c r="V29" s="77"/>
      <c r="W29" s="77"/>
      <c r="X29" s="209"/>
      <c r="Z29" s="28">
        <f>$Q$48</f>
        <v>0</v>
      </c>
      <c r="AA29" s="73">
        <f>COUNT(Q50:W50,Q53:W53,Q56:W56,Q59:W59,Q62:W62,Q65:W65)</f>
        <v>0</v>
      </c>
      <c r="AB29" s="28">
        <f t="shared" si="30"/>
        <v>40</v>
      </c>
      <c r="AC29" s="164" t="e">
        <f t="shared" si="31"/>
        <v>#N/A</v>
      </c>
      <c r="AD29" s="164"/>
      <c r="AE29" s="25"/>
      <c r="AF29" s="25"/>
      <c r="AG29" s="25"/>
      <c r="AH29" s="27"/>
      <c r="AI29" s="27"/>
      <c r="AJ29" s="27"/>
      <c r="AK29" s="27"/>
      <c r="AL29" s="28"/>
      <c r="AM29" s="28"/>
      <c r="AN29" s="28"/>
      <c r="AO29" s="28"/>
      <c r="AP29" s="25"/>
      <c r="AQ29" s="25"/>
      <c r="AR29" s="25"/>
    </row>
    <row r="30" spans="1:44" ht="11.25" customHeight="1">
      <c r="A30" s="21">
        <f>IF(A29="出",$G$3,0)</f>
        <v>0</v>
      </c>
      <c r="B30" s="21">
        <f t="shared" ref="B30:G30" si="35">IF(B29="出",$G$3,0)</f>
        <v>0</v>
      </c>
      <c r="C30" s="21">
        <f t="shared" si="35"/>
        <v>0</v>
      </c>
      <c r="D30" s="21">
        <f t="shared" si="35"/>
        <v>0</v>
      </c>
      <c r="E30" s="21">
        <f t="shared" si="35"/>
        <v>0</v>
      </c>
      <c r="F30" s="21">
        <f t="shared" si="35"/>
        <v>0</v>
      </c>
      <c r="G30" s="21">
        <f t="shared" si="35"/>
        <v>0</v>
      </c>
      <c r="H30" s="212"/>
      <c r="I30" s="21">
        <f>IF(I29="出",$G$3,0)</f>
        <v>0</v>
      </c>
      <c r="J30" s="21">
        <f t="shared" ref="J30:O30" si="36">IF(J29="出",$G$3,0)</f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21">
        <f t="shared" si="36"/>
        <v>0</v>
      </c>
      <c r="O30" s="21">
        <f t="shared" si="36"/>
        <v>0</v>
      </c>
      <c r="P30" s="212"/>
      <c r="Q30" s="21">
        <f>IF(Q29="出",$G$3,0)</f>
        <v>0</v>
      </c>
      <c r="R30" s="21">
        <f t="shared" ref="R30:W30" si="37">IF(R29="出",$G$3,0)</f>
        <v>0</v>
      </c>
      <c r="S30" s="21">
        <f t="shared" si="37"/>
        <v>0</v>
      </c>
      <c r="T30" s="21">
        <f t="shared" si="37"/>
        <v>0</v>
      </c>
      <c r="U30" s="21">
        <f t="shared" si="37"/>
        <v>0</v>
      </c>
      <c r="V30" s="21">
        <f t="shared" si="37"/>
        <v>0</v>
      </c>
      <c r="W30" s="21">
        <f t="shared" si="37"/>
        <v>0</v>
      </c>
      <c r="X30" s="212"/>
      <c r="Z30" s="28">
        <f>$A$70</f>
        <v>0</v>
      </c>
      <c r="AA30" s="73">
        <f>COUNT(A72:G72,A75:G75,A78:G78,A81:G81,A84:G84,A87:G87)</f>
        <v>0</v>
      </c>
      <c r="AB30" s="28">
        <f t="shared" si="30"/>
        <v>40</v>
      </c>
      <c r="AC30" s="164" t="e">
        <f t="shared" si="31"/>
        <v>#N/A</v>
      </c>
      <c r="AD30" s="164"/>
      <c r="AE30" s="25"/>
      <c r="AF30" s="25"/>
      <c r="AG30" s="25"/>
      <c r="AH30" s="27"/>
      <c r="AI30" s="27"/>
      <c r="AJ30" s="27"/>
      <c r="AK30" s="27"/>
      <c r="AL30" s="28"/>
      <c r="AM30" s="28"/>
      <c r="AN30" s="28"/>
      <c r="AO30" s="28"/>
      <c r="AP30" s="25"/>
      <c r="AQ30" s="25"/>
      <c r="AR30" s="25"/>
    </row>
    <row r="31" spans="1:44" s="46" customFormat="1" ht="17.25" customHeight="1">
      <c r="A31" s="43"/>
      <c r="B31" s="44"/>
      <c r="C31" s="44"/>
      <c r="D31" s="44"/>
      <c r="E31" s="44"/>
      <c r="F31" s="44"/>
      <c r="G31" s="44"/>
      <c r="H31" s="209">
        <f t="shared" ref="H31" si="38">A33+B33+C33+D33+E33+F33+G33</f>
        <v>0</v>
      </c>
      <c r="I31" s="43"/>
      <c r="J31" s="44"/>
      <c r="K31" s="44"/>
      <c r="L31" s="44"/>
      <c r="M31" s="44"/>
      <c r="N31" s="44"/>
      <c r="O31" s="44"/>
      <c r="P31" s="209">
        <f t="shared" ref="P31" si="39">I33+J33+K33+L33+M33+N33+O33</f>
        <v>0</v>
      </c>
      <c r="Q31" s="43"/>
      <c r="R31" s="44"/>
      <c r="S31" s="44"/>
      <c r="T31" s="44"/>
      <c r="U31" s="44"/>
      <c r="V31" s="44"/>
      <c r="W31" s="44"/>
      <c r="X31" s="209">
        <f t="shared" ref="X31" si="40">Q33+R33+S33+T33+U33+V33+W33</f>
        <v>0</v>
      </c>
      <c r="Z31" s="28">
        <f>$I$70</f>
        <v>0</v>
      </c>
      <c r="AA31" s="73">
        <f>COUNT(I72:O72,I75:O75,I78:O78,I81:O81,I84:O84,I87:O87)</f>
        <v>0</v>
      </c>
      <c r="AB31" s="28">
        <f t="shared" si="30"/>
        <v>40</v>
      </c>
      <c r="AC31" s="164" t="e">
        <f t="shared" si="31"/>
        <v>#N/A</v>
      </c>
      <c r="AD31" s="164"/>
      <c r="AE31" s="25"/>
      <c r="AF31" s="25"/>
      <c r="AG31" s="25"/>
      <c r="AH31" s="55"/>
      <c r="AI31" s="55"/>
      <c r="AJ31" s="55"/>
      <c r="AK31" s="55"/>
      <c r="AL31" s="56"/>
      <c r="AM31" s="56"/>
      <c r="AN31" s="56"/>
      <c r="AO31" s="56"/>
      <c r="AP31" s="57"/>
      <c r="AQ31" s="57"/>
      <c r="AR31" s="57"/>
    </row>
    <row r="32" spans="1:44" ht="11.25" customHeight="1">
      <c r="A32" s="77"/>
      <c r="B32" s="77"/>
      <c r="C32" s="77"/>
      <c r="D32" s="77"/>
      <c r="E32" s="77"/>
      <c r="F32" s="77"/>
      <c r="G32" s="77"/>
      <c r="H32" s="209"/>
      <c r="I32" s="77"/>
      <c r="J32" s="77"/>
      <c r="K32" s="77"/>
      <c r="L32" s="77"/>
      <c r="M32" s="77"/>
      <c r="N32" s="77"/>
      <c r="O32" s="77"/>
      <c r="P32" s="209"/>
      <c r="Q32" s="77"/>
      <c r="R32" s="77"/>
      <c r="S32" s="77"/>
      <c r="T32" s="77"/>
      <c r="U32" s="77"/>
      <c r="V32" s="77"/>
      <c r="W32" s="77"/>
      <c r="X32" s="209"/>
      <c r="Z32" s="28">
        <f>$Q$70</f>
        <v>0</v>
      </c>
      <c r="AA32" s="73">
        <f>COUNT(Q72:W72,Q75:W75,Q78:W78,Q81:W81,Q84:W84,Q87:W87)</f>
        <v>0</v>
      </c>
      <c r="AB32" s="28">
        <f t="shared" si="30"/>
        <v>40</v>
      </c>
      <c r="AC32" s="164" t="e">
        <f t="shared" si="31"/>
        <v>#N/A</v>
      </c>
      <c r="AD32" s="164"/>
      <c r="AE32" s="25"/>
      <c r="AF32" s="25"/>
      <c r="AG32" s="25"/>
      <c r="AH32" s="27"/>
      <c r="AI32" s="27"/>
      <c r="AJ32" s="27"/>
      <c r="AK32" s="27"/>
      <c r="AL32" s="28"/>
      <c r="AM32" s="28"/>
      <c r="AN32" s="28"/>
      <c r="AO32" s="28"/>
      <c r="AP32" s="25"/>
      <c r="AQ32" s="25"/>
      <c r="AR32" s="25"/>
    </row>
    <row r="33" spans="1:44" ht="11.25" customHeight="1">
      <c r="A33" s="21">
        <f>IF(A32="出",$G$3,0)</f>
        <v>0</v>
      </c>
      <c r="B33" s="21">
        <f t="shared" ref="B33:G33" si="41">IF(B32="出",$G$3,0)</f>
        <v>0</v>
      </c>
      <c r="C33" s="21">
        <f t="shared" si="41"/>
        <v>0</v>
      </c>
      <c r="D33" s="21">
        <f t="shared" si="41"/>
        <v>0</v>
      </c>
      <c r="E33" s="21">
        <f t="shared" si="41"/>
        <v>0</v>
      </c>
      <c r="F33" s="21">
        <f t="shared" si="41"/>
        <v>0</v>
      </c>
      <c r="G33" s="21">
        <f t="shared" si="41"/>
        <v>0</v>
      </c>
      <c r="H33" s="212"/>
      <c r="I33" s="21">
        <f>IF(I32="出",$G$3,0)</f>
        <v>0</v>
      </c>
      <c r="J33" s="21">
        <f t="shared" ref="J33:O33" si="42">IF(J32="出",$G$3,0)</f>
        <v>0</v>
      </c>
      <c r="K33" s="21">
        <f t="shared" si="42"/>
        <v>0</v>
      </c>
      <c r="L33" s="21">
        <f t="shared" si="42"/>
        <v>0</v>
      </c>
      <c r="M33" s="21">
        <f t="shared" si="42"/>
        <v>0</v>
      </c>
      <c r="N33" s="21">
        <f t="shared" si="42"/>
        <v>0</v>
      </c>
      <c r="O33" s="21">
        <f t="shared" si="42"/>
        <v>0</v>
      </c>
      <c r="P33" s="212"/>
      <c r="Q33" s="21">
        <f>IF(Q32="出",$G$3,0)</f>
        <v>0</v>
      </c>
      <c r="R33" s="21">
        <f t="shared" ref="R33:W33" si="43">IF(R32="出",$G$3,0)</f>
        <v>0</v>
      </c>
      <c r="S33" s="21">
        <f t="shared" si="43"/>
        <v>0</v>
      </c>
      <c r="T33" s="21">
        <f t="shared" si="43"/>
        <v>0</v>
      </c>
      <c r="U33" s="21">
        <f t="shared" si="43"/>
        <v>0</v>
      </c>
      <c r="V33" s="21">
        <f t="shared" si="43"/>
        <v>0</v>
      </c>
      <c r="W33" s="21">
        <f t="shared" si="43"/>
        <v>0</v>
      </c>
      <c r="X33" s="212"/>
      <c r="Z33" s="207"/>
      <c r="AA33" s="207"/>
      <c r="AB33" s="207"/>
      <c r="AC33" s="207"/>
      <c r="AD33" s="83"/>
      <c r="AE33" s="208"/>
      <c r="AF33" s="208"/>
      <c r="AG33" s="208"/>
      <c r="AH33" s="27"/>
      <c r="AI33" s="27"/>
      <c r="AJ33" s="27"/>
      <c r="AK33" s="27"/>
      <c r="AL33" s="28"/>
      <c r="AM33" s="28"/>
      <c r="AN33" s="28"/>
      <c r="AO33" s="28"/>
      <c r="AP33" s="25"/>
      <c r="AQ33" s="25"/>
      <c r="AR33" s="25"/>
    </row>
    <row r="34" spans="1:44" s="46" customFormat="1" ht="17.25" customHeight="1">
      <c r="A34" s="43"/>
      <c r="B34" s="44"/>
      <c r="C34" s="44"/>
      <c r="D34" s="44"/>
      <c r="E34" s="44"/>
      <c r="F34" s="44"/>
      <c r="G34" s="44"/>
      <c r="H34" s="209">
        <f t="shared" ref="H34" si="44">A36+B36+C36+D36+E36+F36+G36</f>
        <v>0</v>
      </c>
      <c r="I34" s="43"/>
      <c r="J34" s="44"/>
      <c r="K34" s="44"/>
      <c r="L34" s="44"/>
      <c r="M34" s="44"/>
      <c r="N34" s="44"/>
      <c r="O34" s="44"/>
      <c r="P34" s="209">
        <f t="shared" ref="P34" si="45">I36+J36+K36+L36+M36+N36+O36</f>
        <v>0</v>
      </c>
      <c r="Q34" s="43"/>
      <c r="R34" s="44"/>
      <c r="S34" s="44"/>
      <c r="T34" s="44"/>
      <c r="U34" s="44"/>
      <c r="V34" s="44"/>
      <c r="W34" s="44"/>
      <c r="X34" s="209">
        <f t="shared" ref="X34" si="46">Q36+R36+S36+T36+U36+V36+W36</f>
        <v>0</v>
      </c>
      <c r="Z34" s="207"/>
      <c r="AA34" s="207"/>
      <c r="AB34" s="207"/>
      <c r="AC34" s="207"/>
      <c r="AD34" s="83"/>
      <c r="AE34" s="208"/>
      <c r="AF34" s="208"/>
      <c r="AG34" s="208"/>
      <c r="AH34" s="55"/>
      <c r="AI34" s="55"/>
      <c r="AJ34" s="55"/>
      <c r="AK34" s="55"/>
      <c r="AL34" s="56"/>
      <c r="AM34" s="56"/>
      <c r="AN34" s="56"/>
      <c r="AO34" s="56"/>
      <c r="AP34" s="57"/>
      <c r="AQ34" s="57"/>
      <c r="AR34" s="57"/>
    </row>
    <row r="35" spans="1:44" ht="11.25" customHeight="1">
      <c r="A35" s="77"/>
      <c r="B35" s="77"/>
      <c r="C35" s="77"/>
      <c r="D35" s="77"/>
      <c r="E35" s="77"/>
      <c r="F35" s="77"/>
      <c r="G35" s="77"/>
      <c r="H35" s="209"/>
      <c r="I35" s="77"/>
      <c r="J35" s="77"/>
      <c r="K35" s="77"/>
      <c r="L35" s="77"/>
      <c r="M35" s="77"/>
      <c r="N35" s="77"/>
      <c r="O35" s="77"/>
      <c r="P35" s="209"/>
      <c r="Q35" s="77"/>
      <c r="R35" s="77"/>
      <c r="S35" s="77"/>
      <c r="T35" s="77"/>
      <c r="U35" s="77"/>
      <c r="V35" s="77"/>
      <c r="W35" s="77"/>
      <c r="X35" s="209"/>
      <c r="Z35" s="207"/>
      <c r="AA35" s="207"/>
      <c r="AB35" s="207"/>
      <c r="AC35" s="207"/>
      <c r="AD35" s="83"/>
      <c r="AE35" s="208"/>
      <c r="AF35" s="208"/>
      <c r="AG35" s="208"/>
      <c r="AH35" s="27"/>
      <c r="AI35" s="27"/>
      <c r="AJ35" s="27"/>
      <c r="AK35" s="27"/>
      <c r="AL35" s="28"/>
      <c r="AM35" s="28"/>
      <c r="AN35" s="28"/>
      <c r="AO35" s="28"/>
      <c r="AP35" s="25"/>
      <c r="AQ35" s="25"/>
      <c r="AR35" s="25"/>
    </row>
    <row r="36" spans="1:44" ht="11.25" customHeight="1">
      <c r="A36" s="21">
        <f>IF(A35="出",$G$3,0)</f>
        <v>0</v>
      </c>
      <c r="B36" s="21">
        <f t="shared" ref="B36:G36" si="47">IF(B35="出",$G$3,0)</f>
        <v>0</v>
      </c>
      <c r="C36" s="21">
        <f t="shared" si="47"/>
        <v>0</v>
      </c>
      <c r="D36" s="21">
        <f t="shared" si="47"/>
        <v>0</v>
      </c>
      <c r="E36" s="21">
        <f t="shared" si="47"/>
        <v>0</v>
      </c>
      <c r="F36" s="21">
        <f t="shared" si="47"/>
        <v>0</v>
      </c>
      <c r="G36" s="21">
        <f t="shared" si="47"/>
        <v>0</v>
      </c>
      <c r="H36" s="212"/>
      <c r="I36" s="21">
        <f>IF(I35="出",$G$3,0)</f>
        <v>0</v>
      </c>
      <c r="J36" s="21">
        <f t="shared" ref="J36:O36" si="48">IF(J35="出",$G$3,0)</f>
        <v>0</v>
      </c>
      <c r="K36" s="21">
        <f t="shared" si="48"/>
        <v>0</v>
      </c>
      <c r="L36" s="21">
        <f t="shared" si="48"/>
        <v>0</v>
      </c>
      <c r="M36" s="21">
        <f t="shared" si="48"/>
        <v>0</v>
      </c>
      <c r="N36" s="21">
        <f t="shared" si="48"/>
        <v>0</v>
      </c>
      <c r="O36" s="21">
        <f t="shared" si="48"/>
        <v>0</v>
      </c>
      <c r="P36" s="212"/>
      <c r="Q36" s="21">
        <f>IF(Q35="出",$G$3,0)</f>
        <v>0</v>
      </c>
      <c r="R36" s="21">
        <f t="shared" ref="R36:W36" si="49">IF(R35="出",$G$3,0)</f>
        <v>0</v>
      </c>
      <c r="S36" s="21">
        <f t="shared" si="49"/>
        <v>0</v>
      </c>
      <c r="T36" s="21">
        <f t="shared" si="49"/>
        <v>0</v>
      </c>
      <c r="U36" s="21">
        <f t="shared" si="49"/>
        <v>0</v>
      </c>
      <c r="V36" s="21">
        <f t="shared" si="49"/>
        <v>0</v>
      </c>
      <c r="W36" s="21">
        <f t="shared" si="49"/>
        <v>0</v>
      </c>
      <c r="X36" s="212"/>
      <c r="Z36" s="207"/>
      <c r="AA36" s="207"/>
      <c r="AB36" s="207"/>
      <c r="AC36" s="207"/>
      <c r="AD36" s="83"/>
      <c r="AE36" s="208"/>
      <c r="AF36" s="208"/>
      <c r="AG36" s="208"/>
      <c r="AH36" s="27"/>
      <c r="AI36" s="27"/>
      <c r="AJ36" s="27"/>
      <c r="AK36" s="27"/>
      <c r="AL36" s="28"/>
      <c r="AM36" s="28"/>
      <c r="AN36" s="28"/>
      <c r="AO36" s="28"/>
      <c r="AP36" s="25"/>
      <c r="AQ36" s="25"/>
      <c r="AR36" s="25"/>
    </row>
    <row r="37" spans="1:44" s="46" customFormat="1" ht="17.25" customHeight="1">
      <c r="A37" s="43"/>
      <c r="B37" s="44"/>
      <c r="C37" s="44"/>
      <c r="D37" s="44"/>
      <c r="E37" s="44"/>
      <c r="F37" s="44"/>
      <c r="G37" s="44"/>
      <c r="H37" s="209">
        <f t="shared" ref="H37" si="50">A39+B39+C39+D39+E39+F39+G39</f>
        <v>0</v>
      </c>
      <c r="I37" s="43"/>
      <c r="J37" s="44"/>
      <c r="K37" s="44"/>
      <c r="L37" s="44"/>
      <c r="M37" s="44"/>
      <c r="N37" s="44"/>
      <c r="O37" s="44"/>
      <c r="P37" s="209">
        <f t="shared" ref="P37" si="51">I39+J39+K39+L39+M39+N39+O39</f>
        <v>0</v>
      </c>
      <c r="Q37" s="43"/>
      <c r="R37" s="44"/>
      <c r="S37" s="44"/>
      <c r="T37" s="44"/>
      <c r="U37" s="44"/>
      <c r="V37" s="44"/>
      <c r="W37" s="44"/>
      <c r="X37" s="209">
        <f t="shared" ref="X37" si="52">Q39+R39+S39+T39+U39+V39+W39</f>
        <v>0</v>
      </c>
      <c r="Z37" s="207"/>
      <c r="AA37" s="207"/>
      <c r="AB37" s="207"/>
      <c r="AC37" s="207"/>
      <c r="AD37" s="83"/>
      <c r="AE37" s="208"/>
      <c r="AF37" s="208"/>
      <c r="AG37" s="208"/>
      <c r="AH37" s="55"/>
      <c r="AI37" s="55"/>
      <c r="AJ37" s="55"/>
      <c r="AK37" s="55"/>
      <c r="AL37" s="56"/>
      <c r="AM37" s="56"/>
      <c r="AN37" s="56"/>
      <c r="AO37" s="56"/>
      <c r="AP37" s="57"/>
      <c r="AQ37" s="57"/>
      <c r="AR37" s="57"/>
    </row>
    <row r="38" spans="1:44" ht="11.25" customHeight="1">
      <c r="A38" s="77"/>
      <c r="B38" s="77"/>
      <c r="C38" s="77"/>
      <c r="D38" s="77"/>
      <c r="E38" s="77"/>
      <c r="F38" s="77"/>
      <c r="G38" s="77"/>
      <c r="H38" s="209"/>
      <c r="I38" s="77"/>
      <c r="J38" s="77"/>
      <c r="K38" s="77"/>
      <c r="L38" s="77"/>
      <c r="M38" s="77"/>
      <c r="N38" s="77"/>
      <c r="O38" s="77"/>
      <c r="P38" s="209"/>
      <c r="Q38" s="77"/>
      <c r="R38" s="77"/>
      <c r="S38" s="77"/>
      <c r="T38" s="77"/>
      <c r="U38" s="77"/>
      <c r="V38" s="77"/>
      <c r="W38" s="77"/>
      <c r="X38" s="209"/>
      <c r="Z38" s="207"/>
      <c r="AA38" s="207"/>
      <c r="AB38" s="207"/>
      <c r="AC38" s="207"/>
      <c r="AD38" s="83"/>
      <c r="AE38" s="208"/>
      <c r="AF38" s="208"/>
      <c r="AG38" s="208"/>
      <c r="AH38" s="27"/>
      <c r="AI38" s="27"/>
      <c r="AJ38" s="27"/>
      <c r="AK38" s="27"/>
      <c r="AL38" s="28"/>
      <c r="AM38" s="28"/>
      <c r="AN38" s="28"/>
      <c r="AO38" s="28"/>
      <c r="AP38" s="25"/>
      <c r="AQ38" s="25"/>
      <c r="AR38" s="25"/>
    </row>
    <row r="39" spans="1:44" ht="11.25" customHeight="1">
      <c r="A39" s="21">
        <f>IF(A38="出",$G$3,0)</f>
        <v>0</v>
      </c>
      <c r="B39" s="21">
        <f t="shared" ref="B39:G39" si="53">IF(B38="出",$G$3,0)</f>
        <v>0</v>
      </c>
      <c r="C39" s="21">
        <f t="shared" si="53"/>
        <v>0</v>
      </c>
      <c r="D39" s="21">
        <f t="shared" si="53"/>
        <v>0</v>
      </c>
      <c r="E39" s="21">
        <f t="shared" si="53"/>
        <v>0</v>
      </c>
      <c r="F39" s="21">
        <f t="shared" si="53"/>
        <v>0</v>
      </c>
      <c r="G39" s="21">
        <f t="shared" si="53"/>
        <v>0</v>
      </c>
      <c r="H39" s="212"/>
      <c r="I39" s="21">
        <f>IF(I38="出",$G$3,0)</f>
        <v>0</v>
      </c>
      <c r="J39" s="21">
        <f t="shared" ref="J39:O39" si="54">IF(J38="出",$G$3,0)</f>
        <v>0</v>
      </c>
      <c r="K39" s="21">
        <f t="shared" si="54"/>
        <v>0</v>
      </c>
      <c r="L39" s="21">
        <f t="shared" si="54"/>
        <v>0</v>
      </c>
      <c r="M39" s="21">
        <f t="shared" si="54"/>
        <v>0</v>
      </c>
      <c r="N39" s="21">
        <f t="shared" si="54"/>
        <v>0</v>
      </c>
      <c r="O39" s="21">
        <f t="shared" si="54"/>
        <v>0</v>
      </c>
      <c r="P39" s="212"/>
      <c r="Q39" s="21">
        <f>IF(Q38="出",$G$3,0)</f>
        <v>0</v>
      </c>
      <c r="R39" s="21">
        <f t="shared" ref="R39:W39" si="55">IF(R38="出",$G$3,0)</f>
        <v>0</v>
      </c>
      <c r="S39" s="21">
        <f t="shared" si="55"/>
        <v>0</v>
      </c>
      <c r="T39" s="21">
        <f t="shared" si="55"/>
        <v>0</v>
      </c>
      <c r="U39" s="21">
        <f t="shared" si="55"/>
        <v>0</v>
      </c>
      <c r="V39" s="21">
        <f t="shared" si="55"/>
        <v>0</v>
      </c>
      <c r="W39" s="21">
        <f t="shared" si="55"/>
        <v>0</v>
      </c>
      <c r="X39" s="212"/>
      <c r="Z39" s="207"/>
      <c r="AA39" s="207"/>
      <c r="AB39" s="207"/>
      <c r="AC39" s="207"/>
      <c r="AD39" s="83"/>
      <c r="AE39" s="208"/>
      <c r="AF39" s="208"/>
      <c r="AG39" s="208"/>
      <c r="AH39" s="27"/>
      <c r="AI39" s="27"/>
      <c r="AJ39" s="27"/>
      <c r="AK39" s="27"/>
      <c r="AL39" s="28"/>
      <c r="AM39" s="28"/>
      <c r="AN39" s="28"/>
      <c r="AO39" s="28"/>
      <c r="AP39" s="25"/>
      <c r="AQ39" s="25"/>
      <c r="AR39" s="25"/>
    </row>
    <row r="40" spans="1:44" s="46" customFormat="1" ht="17.25" customHeight="1">
      <c r="A40" s="43"/>
      <c r="B40" s="44"/>
      <c r="C40" s="44"/>
      <c r="D40" s="44"/>
      <c r="E40" s="44"/>
      <c r="F40" s="44"/>
      <c r="G40" s="44"/>
      <c r="H40" s="209">
        <f t="shared" ref="H40" si="56">A42+B42+C42+D42+E42+F42+G42</f>
        <v>0</v>
      </c>
      <c r="I40" s="43"/>
      <c r="J40" s="44"/>
      <c r="K40" s="44"/>
      <c r="L40" s="44"/>
      <c r="M40" s="44"/>
      <c r="N40" s="44"/>
      <c r="O40" s="44"/>
      <c r="P40" s="209">
        <f t="shared" ref="P40" si="57">I42+J42+K42+L42+M42+N42+O42</f>
        <v>0</v>
      </c>
      <c r="Q40" s="43"/>
      <c r="R40" s="44"/>
      <c r="S40" s="44"/>
      <c r="T40" s="44"/>
      <c r="U40" s="44"/>
      <c r="V40" s="44"/>
      <c r="W40" s="44"/>
      <c r="X40" s="209">
        <f t="shared" ref="X40" si="58">Q42+R42+S42+T42+U42+V42+W42</f>
        <v>0</v>
      </c>
      <c r="Z40" s="207"/>
      <c r="AA40" s="207"/>
      <c r="AB40" s="207"/>
      <c r="AC40" s="207"/>
      <c r="AD40" s="83"/>
      <c r="AE40" s="208"/>
      <c r="AF40" s="208"/>
      <c r="AG40" s="208"/>
      <c r="AH40" s="55"/>
      <c r="AI40" s="55"/>
      <c r="AJ40" s="55"/>
      <c r="AK40" s="55"/>
      <c r="AL40" s="56"/>
      <c r="AM40" s="56"/>
      <c r="AN40" s="56"/>
      <c r="AO40" s="56"/>
      <c r="AP40" s="57"/>
      <c r="AQ40" s="57"/>
      <c r="AR40" s="57"/>
    </row>
    <row r="41" spans="1:44" ht="11.25" customHeight="1">
      <c r="A41" s="77"/>
      <c r="B41" s="77"/>
      <c r="C41" s="77"/>
      <c r="D41" s="77"/>
      <c r="E41" s="77"/>
      <c r="F41" s="77"/>
      <c r="G41" s="77"/>
      <c r="H41" s="209"/>
      <c r="I41" s="77"/>
      <c r="J41" s="77"/>
      <c r="K41" s="77"/>
      <c r="L41" s="77"/>
      <c r="M41" s="77"/>
      <c r="N41" s="77"/>
      <c r="O41" s="77"/>
      <c r="P41" s="209"/>
      <c r="Q41" s="77"/>
      <c r="R41" s="77"/>
      <c r="S41" s="77"/>
      <c r="T41" s="77"/>
      <c r="U41" s="77"/>
      <c r="V41" s="77"/>
      <c r="W41" s="77"/>
      <c r="X41" s="209"/>
      <c r="Z41" s="207"/>
      <c r="AA41" s="207"/>
      <c r="AB41" s="207"/>
      <c r="AC41" s="207"/>
      <c r="AD41" s="83"/>
      <c r="AE41" s="208"/>
      <c r="AF41" s="208"/>
      <c r="AG41" s="208"/>
      <c r="AH41" s="27"/>
      <c r="AI41" s="27"/>
      <c r="AJ41" s="27"/>
      <c r="AK41" s="27"/>
      <c r="AL41" s="28"/>
      <c r="AM41" s="28"/>
      <c r="AN41" s="28"/>
      <c r="AO41" s="28"/>
      <c r="AP41" s="25"/>
      <c r="AQ41" s="25"/>
      <c r="AR41" s="25"/>
    </row>
    <row r="42" spans="1:44" ht="11.25" customHeight="1">
      <c r="A42" s="21">
        <f>IF(A41="出",$G$3,0)</f>
        <v>0</v>
      </c>
      <c r="B42" s="21">
        <f t="shared" ref="B42:G42" si="59">IF(B41="出",$G$3,0)</f>
        <v>0</v>
      </c>
      <c r="C42" s="21">
        <f t="shared" si="59"/>
        <v>0</v>
      </c>
      <c r="D42" s="21">
        <f t="shared" si="59"/>
        <v>0</v>
      </c>
      <c r="E42" s="21">
        <f t="shared" si="59"/>
        <v>0</v>
      </c>
      <c r="F42" s="21">
        <f t="shared" si="59"/>
        <v>0</v>
      </c>
      <c r="G42" s="21">
        <f t="shared" si="59"/>
        <v>0</v>
      </c>
      <c r="H42" s="212"/>
      <c r="I42" s="21">
        <f>IF(I41="出",$G$3,0)</f>
        <v>0</v>
      </c>
      <c r="J42" s="21">
        <f t="shared" ref="J42:O42" si="60">IF(J41="出",$G$3,0)</f>
        <v>0</v>
      </c>
      <c r="K42" s="21">
        <f t="shared" si="60"/>
        <v>0</v>
      </c>
      <c r="L42" s="21">
        <f t="shared" si="60"/>
        <v>0</v>
      </c>
      <c r="M42" s="21">
        <f t="shared" si="60"/>
        <v>0</v>
      </c>
      <c r="N42" s="21">
        <f t="shared" si="60"/>
        <v>0</v>
      </c>
      <c r="O42" s="21">
        <f t="shared" si="60"/>
        <v>0</v>
      </c>
      <c r="P42" s="212"/>
      <c r="Q42" s="21">
        <f>IF(Q41="出",$G$3,0)</f>
        <v>0</v>
      </c>
      <c r="R42" s="21">
        <f t="shared" ref="R42:W42" si="61">IF(R41="出",$G$3,0)</f>
        <v>0</v>
      </c>
      <c r="S42" s="21">
        <f t="shared" si="61"/>
        <v>0</v>
      </c>
      <c r="T42" s="21">
        <f t="shared" si="61"/>
        <v>0</v>
      </c>
      <c r="U42" s="21">
        <f t="shared" si="61"/>
        <v>0</v>
      </c>
      <c r="V42" s="21">
        <f t="shared" si="61"/>
        <v>0</v>
      </c>
      <c r="W42" s="21">
        <f t="shared" si="61"/>
        <v>0</v>
      </c>
      <c r="X42" s="212"/>
      <c r="Z42" s="164"/>
      <c r="AA42" s="164"/>
      <c r="AB42" s="164"/>
      <c r="AC42" s="164"/>
      <c r="AD42" s="88"/>
      <c r="AE42" s="164"/>
      <c r="AF42" s="164"/>
      <c r="AG42" s="164"/>
      <c r="AH42" s="27"/>
      <c r="AI42" s="27"/>
      <c r="AJ42" s="27"/>
      <c r="AK42" s="27"/>
      <c r="AL42" s="28"/>
      <c r="AM42" s="28"/>
      <c r="AN42" s="28"/>
      <c r="AO42" s="28"/>
      <c r="AP42" s="25"/>
      <c r="AQ42" s="25"/>
      <c r="AR42" s="25"/>
    </row>
    <row r="43" spans="1:44" s="46" customFormat="1" ht="17.25" customHeight="1">
      <c r="A43" s="43"/>
      <c r="B43" s="44"/>
      <c r="C43" s="44"/>
      <c r="D43" s="44"/>
      <c r="E43" s="44"/>
      <c r="F43" s="44"/>
      <c r="G43" s="44"/>
      <c r="H43" s="209">
        <f t="shared" ref="H43" si="62">A45+B45+C45+D45+E45+F45+G45</f>
        <v>0</v>
      </c>
      <c r="I43" s="43"/>
      <c r="J43" s="44"/>
      <c r="K43" s="44"/>
      <c r="L43" s="44"/>
      <c r="M43" s="44"/>
      <c r="N43" s="44"/>
      <c r="O43" s="44"/>
      <c r="P43" s="209">
        <f t="shared" ref="P43" si="63">I45+J45+K45+L45+M45+N45+O45</f>
        <v>0</v>
      </c>
      <c r="Q43" s="43"/>
      <c r="R43" s="44"/>
      <c r="S43" s="44"/>
      <c r="T43" s="44"/>
      <c r="U43" s="44"/>
      <c r="V43" s="44"/>
      <c r="W43" s="44"/>
      <c r="X43" s="209">
        <f t="shared" ref="X43" si="64">Q45+R45+S45+T45+U45+V45+W45</f>
        <v>0</v>
      </c>
      <c r="Z43" s="164"/>
      <c r="AA43" s="164"/>
      <c r="AB43" s="164"/>
      <c r="AC43" s="164"/>
      <c r="AD43" s="88"/>
      <c r="AE43" s="164"/>
      <c r="AF43" s="164"/>
      <c r="AG43" s="164"/>
      <c r="AH43" s="55"/>
      <c r="AI43" s="55"/>
      <c r="AJ43" s="55"/>
      <c r="AK43" s="55"/>
      <c r="AL43" s="56"/>
      <c r="AM43" s="56"/>
      <c r="AN43" s="56"/>
      <c r="AO43" s="56"/>
      <c r="AP43" s="57"/>
      <c r="AQ43" s="57"/>
      <c r="AR43" s="57"/>
    </row>
    <row r="44" spans="1:44" ht="11.25" customHeight="1">
      <c r="A44" s="77"/>
      <c r="B44" s="77"/>
      <c r="C44" s="77"/>
      <c r="D44" s="77"/>
      <c r="E44" s="77"/>
      <c r="F44" s="77"/>
      <c r="G44" s="77"/>
      <c r="H44" s="209"/>
      <c r="I44" s="77"/>
      <c r="J44" s="77"/>
      <c r="K44" s="77"/>
      <c r="L44" s="77"/>
      <c r="M44" s="77"/>
      <c r="N44" s="77"/>
      <c r="O44" s="77"/>
      <c r="P44" s="209"/>
      <c r="Q44" s="77"/>
      <c r="R44" s="77"/>
      <c r="S44" s="77"/>
      <c r="T44" s="77"/>
      <c r="U44" s="77"/>
      <c r="V44" s="77"/>
      <c r="W44" s="77"/>
      <c r="X44" s="209"/>
      <c r="Z44" s="164"/>
      <c r="AA44" s="164"/>
      <c r="AB44" s="164"/>
      <c r="AC44" s="164"/>
      <c r="AD44" s="88"/>
      <c r="AE44" s="164"/>
      <c r="AF44" s="164"/>
      <c r="AG44" s="164"/>
      <c r="AH44" s="27"/>
      <c r="AI44" s="27"/>
      <c r="AJ44" s="27"/>
      <c r="AK44" s="27"/>
      <c r="AL44" s="28"/>
      <c r="AM44" s="28"/>
      <c r="AN44" s="28"/>
      <c r="AO44" s="28"/>
      <c r="AP44" s="25"/>
      <c r="AQ44" s="25"/>
      <c r="AR44" s="25"/>
    </row>
    <row r="45" spans="1:44" ht="11.25" customHeight="1" thickBot="1">
      <c r="A45" s="21">
        <f>IF(A44="出",$G$3,0)</f>
        <v>0</v>
      </c>
      <c r="B45" s="21">
        <f t="shared" ref="B45:G45" si="65">IF(B44="出",$G$3,0)</f>
        <v>0</v>
      </c>
      <c r="C45" s="21">
        <f t="shared" si="65"/>
        <v>0</v>
      </c>
      <c r="D45" s="21">
        <f t="shared" si="65"/>
        <v>0</v>
      </c>
      <c r="E45" s="21">
        <f t="shared" si="65"/>
        <v>0</v>
      </c>
      <c r="F45" s="21">
        <f t="shared" si="65"/>
        <v>0</v>
      </c>
      <c r="G45" s="21">
        <f t="shared" si="65"/>
        <v>0</v>
      </c>
      <c r="H45" s="210"/>
      <c r="I45" s="21">
        <f>IF(I44="出",$G$3,0)</f>
        <v>0</v>
      </c>
      <c r="J45" s="21">
        <f t="shared" ref="J45:O45" si="66">IF(J44="出",$G$3,0)</f>
        <v>0</v>
      </c>
      <c r="K45" s="21">
        <f t="shared" si="66"/>
        <v>0</v>
      </c>
      <c r="L45" s="21">
        <f t="shared" si="66"/>
        <v>0</v>
      </c>
      <c r="M45" s="21">
        <f t="shared" si="66"/>
        <v>0</v>
      </c>
      <c r="N45" s="21">
        <f t="shared" si="66"/>
        <v>0</v>
      </c>
      <c r="O45" s="21">
        <f t="shared" si="66"/>
        <v>0</v>
      </c>
      <c r="P45" s="210"/>
      <c r="Q45" s="21">
        <f>IF(Q44="出",$G$3,0)</f>
        <v>0</v>
      </c>
      <c r="R45" s="21">
        <f t="shared" ref="R45:W45" si="67">IF(R44="出",$G$3,0)</f>
        <v>0</v>
      </c>
      <c r="S45" s="21">
        <f t="shared" si="67"/>
        <v>0</v>
      </c>
      <c r="T45" s="21">
        <f t="shared" si="67"/>
        <v>0</v>
      </c>
      <c r="U45" s="21">
        <f t="shared" si="67"/>
        <v>0</v>
      </c>
      <c r="V45" s="21">
        <f t="shared" si="67"/>
        <v>0</v>
      </c>
      <c r="W45" s="21">
        <f t="shared" si="67"/>
        <v>0</v>
      </c>
      <c r="X45" s="210"/>
      <c r="Z45" s="27"/>
      <c r="AA45" s="27"/>
      <c r="AB45" s="28"/>
      <c r="AC45" s="28"/>
      <c r="AD45" s="28"/>
      <c r="AE45" s="165"/>
      <c r="AF45" s="165"/>
      <c r="AG45" s="165"/>
      <c r="AH45" s="27"/>
      <c r="AI45" s="27"/>
      <c r="AJ45" s="27"/>
      <c r="AK45" s="27"/>
      <c r="AL45" s="28"/>
      <c r="AM45" s="28"/>
      <c r="AN45" s="28"/>
      <c r="AO45" s="28"/>
      <c r="AP45" s="25"/>
      <c r="AQ45" s="25"/>
      <c r="AR45" s="25"/>
    </row>
    <row r="46" spans="1:44">
      <c r="A46" s="147" t="s">
        <v>60</v>
      </c>
      <c r="B46" s="148"/>
      <c r="C46" s="148"/>
      <c r="D46" s="148"/>
      <c r="E46" s="148"/>
      <c r="F46" s="148"/>
      <c r="G46" s="155"/>
      <c r="H46" s="71">
        <f>H28+H31+H34+H37+H40+H43</f>
        <v>0</v>
      </c>
      <c r="I46" s="147" t="s">
        <v>60</v>
      </c>
      <c r="J46" s="148"/>
      <c r="K46" s="148"/>
      <c r="L46" s="148"/>
      <c r="M46" s="148"/>
      <c r="N46" s="148"/>
      <c r="O46" s="155"/>
      <c r="P46" s="71">
        <f>P28+P31+P34+P37+P40+P43</f>
        <v>0</v>
      </c>
      <c r="Q46" s="147" t="s">
        <v>60</v>
      </c>
      <c r="R46" s="148"/>
      <c r="S46" s="148"/>
      <c r="T46" s="148"/>
      <c r="U46" s="148"/>
      <c r="V46" s="148"/>
      <c r="W46" s="155"/>
      <c r="X46" s="82">
        <f>X28+X31+X34+X37+X40+X43</f>
        <v>0</v>
      </c>
      <c r="Z46" s="84"/>
      <c r="AA46" s="84"/>
      <c r="AB46" s="28"/>
      <c r="AC46" s="28"/>
      <c r="AD46" s="28"/>
      <c r="AE46" s="165"/>
      <c r="AF46" s="165"/>
      <c r="AG46" s="165"/>
      <c r="AH46" s="27"/>
      <c r="AI46" s="27"/>
      <c r="AJ46" s="27"/>
      <c r="AK46" s="27"/>
      <c r="AL46" s="87"/>
      <c r="AM46" s="39"/>
      <c r="AN46" s="39"/>
      <c r="AO46" s="40"/>
      <c r="AP46" s="40"/>
      <c r="AQ46" s="40"/>
      <c r="AR46" s="15"/>
    </row>
    <row r="47" spans="1:44" ht="21" customHeight="1">
      <c r="A47" s="149"/>
      <c r="B47" s="150"/>
      <c r="C47" s="150"/>
      <c r="D47" s="150"/>
      <c r="E47" s="150"/>
      <c r="F47" s="150"/>
      <c r="G47" s="151"/>
      <c r="H47" s="75" t="e">
        <f>IF(H46-AC24&lt;=0,"OK","超過")</f>
        <v>#N/A</v>
      </c>
      <c r="I47" s="149"/>
      <c r="J47" s="150"/>
      <c r="K47" s="150"/>
      <c r="L47" s="150"/>
      <c r="M47" s="150"/>
      <c r="N47" s="150"/>
      <c r="O47" s="151"/>
      <c r="P47" s="75" t="e">
        <f>IF(P46-AC25&lt;=0,"OK","超過")</f>
        <v>#N/A</v>
      </c>
      <c r="Q47" s="149"/>
      <c r="R47" s="150"/>
      <c r="S47" s="150"/>
      <c r="T47" s="150"/>
      <c r="U47" s="150"/>
      <c r="V47" s="150"/>
      <c r="W47" s="151"/>
      <c r="X47" s="75" t="e">
        <f>IF(X46-AC26&lt;=0,"OK","超過")</f>
        <v>#N/A</v>
      </c>
      <c r="Z47" s="84"/>
      <c r="AA47" s="84"/>
      <c r="AB47" s="28"/>
      <c r="AC47" s="28"/>
      <c r="AD47" s="28"/>
      <c r="AE47" s="89"/>
      <c r="AF47" s="89"/>
      <c r="AG47" s="89"/>
      <c r="AH47" s="154"/>
      <c r="AI47" s="154"/>
      <c r="AJ47" s="154"/>
      <c r="AK47" s="154"/>
      <c r="AL47" s="87"/>
      <c r="AM47" s="152"/>
      <c r="AN47" s="152"/>
      <c r="AO47" s="153"/>
      <c r="AP47" s="153"/>
      <c r="AQ47" s="153"/>
    </row>
    <row r="48" spans="1:44" ht="13.5" customHeight="1">
      <c r="A48" s="42"/>
      <c r="B48" s="162" t="s">
        <v>13</v>
      </c>
      <c r="C48" s="162"/>
      <c r="D48" s="162" t="s">
        <v>61</v>
      </c>
      <c r="E48" s="162"/>
      <c r="F48" s="162"/>
      <c r="G48" s="219"/>
      <c r="H48" s="196" t="s">
        <v>46</v>
      </c>
      <c r="I48" s="81"/>
      <c r="J48" s="162" t="s">
        <v>13</v>
      </c>
      <c r="K48" s="162"/>
      <c r="L48" s="162" t="s">
        <v>61</v>
      </c>
      <c r="M48" s="162"/>
      <c r="N48" s="162"/>
      <c r="O48" s="163"/>
      <c r="P48" s="221" t="s">
        <v>46</v>
      </c>
      <c r="Q48" s="42"/>
      <c r="R48" s="162" t="s">
        <v>13</v>
      </c>
      <c r="S48" s="162"/>
      <c r="T48" s="162" t="s">
        <v>61</v>
      </c>
      <c r="U48" s="162"/>
      <c r="V48" s="162"/>
      <c r="W48" s="163"/>
      <c r="X48" s="221" t="s">
        <v>46</v>
      </c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32"/>
      <c r="AN48" s="32"/>
      <c r="AO48" s="32"/>
      <c r="AP48" s="32"/>
      <c r="AQ48" s="32"/>
      <c r="AR48" s="32"/>
    </row>
    <row r="49" spans="1:44">
      <c r="A49" s="7" t="s">
        <v>0</v>
      </c>
      <c r="B49" s="8" t="s">
        <v>1</v>
      </c>
      <c r="C49" s="8" t="s">
        <v>2</v>
      </c>
      <c r="D49" s="9" t="s">
        <v>3</v>
      </c>
      <c r="E49" s="8" t="s">
        <v>4</v>
      </c>
      <c r="F49" s="10" t="s">
        <v>5</v>
      </c>
      <c r="G49" s="9" t="s">
        <v>6</v>
      </c>
      <c r="H49" s="197"/>
      <c r="I49" s="7" t="s">
        <v>0</v>
      </c>
      <c r="J49" s="8" t="s">
        <v>1</v>
      </c>
      <c r="K49" s="8" t="s">
        <v>2</v>
      </c>
      <c r="L49" s="9" t="s">
        <v>3</v>
      </c>
      <c r="M49" s="8" t="s">
        <v>4</v>
      </c>
      <c r="N49" s="10" t="s">
        <v>5</v>
      </c>
      <c r="O49" s="9" t="s">
        <v>6</v>
      </c>
      <c r="P49" s="197"/>
      <c r="Q49" s="7" t="s">
        <v>0</v>
      </c>
      <c r="R49" s="8" t="s">
        <v>1</v>
      </c>
      <c r="S49" s="8" t="s">
        <v>2</v>
      </c>
      <c r="T49" s="9" t="s">
        <v>3</v>
      </c>
      <c r="U49" s="8" t="s">
        <v>4</v>
      </c>
      <c r="V49" s="10" t="s">
        <v>5</v>
      </c>
      <c r="W49" s="9" t="s">
        <v>6</v>
      </c>
      <c r="X49" s="19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34"/>
      <c r="AN49" s="34"/>
      <c r="AO49" s="35"/>
      <c r="AP49" s="35"/>
      <c r="AQ49" s="36"/>
      <c r="AR49" s="32"/>
    </row>
    <row r="50" spans="1:44" s="46" customFormat="1" ht="17.25" customHeight="1">
      <c r="A50" s="43"/>
      <c r="B50" s="44"/>
      <c r="C50" s="44"/>
      <c r="D50" s="44"/>
      <c r="E50" s="44"/>
      <c r="F50" s="44"/>
      <c r="G50" s="44"/>
      <c r="H50" s="209">
        <f>A52+B52+C52+D52+E52+F52+G52</f>
        <v>0</v>
      </c>
      <c r="I50" s="43"/>
      <c r="J50" s="44"/>
      <c r="K50" s="44"/>
      <c r="L50" s="44"/>
      <c r="M50" s="44"/>
      <c r="N50" s="44"/>
      <c r="O50" s="44"/>
      <c r="P50" s="209">
        <f>I52+J52+K52+L52+M52+N52+O52</f>
        <v>0</v>
      </c>
      <c r="Q50" s="43"/>
      <c r="R50" s="44"/>
      <c r="S50" s="44"/>
      <c r="T50" s="44"/>
      <c r="U50" s="44"/>
      <c r="V50" s="44"/>
      <c r="W50" s="44"/>
      <c r="X50" s="209">
        <f>Q52+R52+S52+T52+U52+V52+W52</f>
        <v>0</v>
      </c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58" t="s">
        <v>62</v>
      </c>
      <c r="AN50" s="58"/>
      <c r="AO50" s="58"/>
      <c r="AP50" s="58"/>
      <c r="AQ50" s="58"/>
      <c r="AR50" s="58"/>
    </row>
    <row r="51" spans="1:44" ht="11.25" customHeight="1">
      <c r="A51" s="77"/>
      <c r="B51" s="77"/>
      <c r="C51" s="77"/>
      <c r="D51" s="77"/>
      <c r="E51" s="77"/>
      <c r="F51" s="77"/>
      <c r="G51" s="77"/>
      <c r="H51" s="209"/>
      <c r="I51" s="77"/>
      <c r="J51" s="77"/>
      <c r="K51" s="77"/>
      <c r="L51" s="77"/>
      <c r="M51" s="77"/>
      <c r="N51" s="77"/>
      <c r="O51" s="77"/>
      <c r="P51" s="209"/>
      <c r="Q51" s="77"/>
      <c r="R51" s="77"/>
      <c r="S51" s="77"/>
      <c r="T51" s="77"/>
      <c r="U51" s="77"/>
      <c r="V51" s="77"/>
      <c r="W51" s="77"/>
      <c r="X51" s="209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34"/>
      <c r="AN51" s="34"/>
      <c r="AO51" s="35"/>
      <c r="AP51" s="35"/>
      <c r="AQ51" s="36"/>
      <c r="AR51" s="32"/>
    </row>
    <row r="52" spans="1:44" ht="11.25" customHeight="1">
      <c r="A52" s="21">
        <f>IF(A51="出",$G$3,0)</f>
        <v>0</v>
      </c>
      <c r="B52" s="21">
        <f t="shared" ref="B52:G52" si="68">IF(B51="出",$G$3,0)</f>
        <v>0</v>
      </c>
      <c r="C52" s="21">
        <f t="shared" si="68"/>
        <v>0</v>
      </c>
      <c r="D52" s="21">
        <f t="shared" si="68"/>
        <v>0</v>
      </c>
      <c r="E52" s="21">
        <f t="shared" si="68"/>
        <v>0</v>
      </c>
      <c r="F52" s="21">
        <f t="shared" si="68"/>
        <v>0</v>
      </c>
      <c r="G52" s="21">
        <f t="shared" si="68"/>
        <v>0</v>
      </c>
      <c r="H52" s="212"/>
      <c r="I52" s="21">
        <f>IF(I51="出",$G$3,0)</f>
        <v>0</v>
      </c>
      <c r="J52" s="21">
        <f t="shared" ref="J52:O52" si="69">IF(J51="出",$G$3,0)</f>
        <v>0</v>
      </c>
      <c r="K52" s="21">
        <f t="shared" si="69"/>
        <v>0</v>
      </c>
      <c r="L52" s="21">
        <f t="shared" si="69"/>
        <v>0</v>
      </c>
      <c r="M52" s="21">
        <f t="shared" si="69"/>
        <v>0</v>
      </c>
      <c r="N52" s="21">
        <f t="shared" si="69"/>
        <v>0</v>
      </c>
      <c r="O52" s="21">
        <f t="shared" si="69"/>
        <v>0</v>
      </c>
      <c r="P52" s="212"/>
      <c r="Q52" s="21">
        <f>IF(Q51="出",$G$3,0)</f>
        <v>0</v>
      </c>
      <c r="R52" s="21">
        <f t="shared" ref="R52:W52" si="70">IF(R51="出",$G$3,0)</f>
        <v>0</v>
      </c>
      <c r="S52" s="21">
        <f t="shared" si="70"/>
        <v>0</v>
      </c>
      <c r="T52" s="21">
        <f t="shared" si="70"/>
        <v>0</v>
      </c>
      <c r="U52" s="21">
        <f t="shared" si="70"/>
        <v>0</v>
      </c>
      <c r="V52" s="21">
        <f t="shared" si="70"/>
        <v>0</v>
      </c>
      <c r="W52" s="21">
        <f t="shared" si="70"/>
        <v>0</v>
      </c>
      <c r="X52" s="212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33"/>
      <c r="AN52" s="33"/>
      <c r="AO52" s="33"/>
      <c r="AP52" s="33"/>
      <c r="AQ52" s="33"/>
      <c r="AR52" s="33"/>
    </row>
    <row r="53" spans="1:44" s="46" customFormat="1" ht="17.25" customHeight="1">
      <c r="A53" s="43"/>
      <c r="B53" s="44"/>
      <c r="C53" s="44"/>
      <c r="D53" s="44"/>
      <c r="E53" s="44"/>
      <c r="F53" s="44"/>
      <c r="G53" s="44"/>
      <c r="H53" s="209">
        <f t="shared" ref="H53" si="71">A55+B55+C55+D55+E55+F55+G55</f>
        <v>0</v>
      </c>
      <c r="I53" s="43"/>
      <c r="J53" s="44"/>
      <c r="K53" s="44"/>
      <c r="L53" s="44"/>
      <c r="M53" s="44"/>
      <c r="N53" s="44"/>
      <c r="O53" s="44"/>
      <c r="P53" s="209">
        <f t="shared" ref="P53" si="72">I55+J55+K55+L55+M55+N55+O55</f>
        <v>0</v>
      </c>
      <c r="Q53" s="43"/>
      <c r="R53" s="44"/>
      <c r="S53" s="44"/>
      <c r="T53" s="44"/>
      <c r="U53" s="44"/>
      <c r="V53" s="44"/>
      <c r="W53" s="44"/>
      <c r="X53" s="209">
        <f t="shared" ref="X53" si="73">Q55+R55+S55+T55+U55+V55+W55</f>
        <v>0</v>
      </c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59"/>
      <c r="AN53" s="59"/>
      <c r="AO53" s="60"/>
      <c r="AP53" s="60"/>
      <c r="AQ53" s="36"/>
      <c r="AR53" s="61"/>
    </row>
    <row r="54" spans="1:44" ht="11.25" customHeight="1">
      <c r="A54" s="77"/>
      <c r="B54" s="77"/>
      <c r="C54" s="77"/>
      <c r="D54" s="77"/>
      <c r="E54" s="77"/>
      <c r="F54" s="77"/>
      <c r="G54" s="77"/>
      <c r="H54" s="209"/>
      <c r="I54" s="77"/>
      <c r="J54" s="77"/>
      <c r="K54" s="77"/>
      <c r="L54" s="77"/>
      <c r="M54" s="77"/>
      <c r="N54" s="77"/>
      <c r="O54" s="77"/>
      <c r="P54" s="209"/>
      <c r="Q54" s="77"/>
      <c r="R54" s="77"/>
      <c r="S54" s="77"/>
      <c r="T54" s="77"/>
      <c r="U54" s="77"/>
      <c r="V54" s="77"/>
      <c r="W54" s="77"/>
      <c r="X54" s="209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32"/>
      <c r="AN54" s="32"/>
      <c r="AO54" s="32"/>
      <c r="AP54" s="32"/>
      <c r="AQ54" s="32"/>
      <c r="AR54" s="32"/>
    </row>
    <row r="55" spans="1:44" ht="11.25" customHeight="1">
      <c r="A55" s="21">
        <f>IF(A54="出",$G$3,0)</f>
        <v>0</v>
      </c>
      <c r="B55" s="21">
        <f t="shared" ref="B55:G55" si="74">IF(B54="出",$G$3,0)</f>
        <v>0</v>
      </c>
      <c r="C55" s="21">
        <f t="shared" si="74"/>
        <v>0</v>
      </c>
      <c r="D55" s="21">
        <f t="shared" si="74"/>
        <v>0</v>
      </c>
      <c r="E55" s="21">
        <f t="shared" si="74"/>
        <v>0</v>
      </c>
      <c r="F55" s="21">
        <f t="shared" si="74"/>
        <v>0</v>
      </c>
      <c r="G55" s="21">
        <f t="shared" si="74"/>
        <v>0</v>
      </c>
      <c r="H55" s="212"/>
      <c r="I55" s="21">
        <f>IF(I54="出",$G$3,0)</f>
        <v>0</v>
      </c>
      <c r="J55" s="21">
        <f t="shared" ref="J55:O55" si="75">IF(J54="出",$G$3,0)</f>
        <v>0</v>
      </c>
      <c r="K55" s="21">
        <f t="shared" si="75"/>
        <v>0</v>
      </c>
      <c r="L55" s="21">
        <f t="shared" si="75"/>
        <v>0</v>
      </c>
      <c r="M55" s="21">
        <f t="shared" si="75"/>
        <v>0</v>
      </c>
      <c r="N55" s="21">
        <f t="shared" si="75"/>
        <v>0</v>
      </c>
      <c r="O55" s="21">
        <f t="shared" si="75"/>
        <v>0</v>
      </c>
      <c r="P55" s="212"/>
      <c r="Q55" s="21">
        <f>IF(Q54="出",$G$3,0)</f>
        <v>0</v>
      </c>
      <c r="R55" s="21">
        <f t="shared" ref="R55:W55" si="76">IF(R54="出",$G$3,0)</f>
        <v>0</v>
      </c>
      <c r="S55" s="21">
        <f t="shared" si="76"/>
        <v>0</v>
      </c>
      <c r="T55" s="21">
        <f t="shared" si="76"/>
        <v>0</v>
      </c>
      <c r="U55" s="21">
        <f t="shared" si="76"/>
        <v>0</v>
      </c>
      <c r="V55" s="21">
        <f t="shared" si="76"/>
        <v>0</v>
      </c>
      <c r="W55" s="21">
        <f t="shared" si="76"/>
        <v>0</v>
      </c>
      <c r="X55" s="212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31"/>
      <c r="AN55" s="31"/>
      <c r="AO55" s="31"/>
      <c r="AP55" s="31"/>
      <c r="AQ55" s="31"/>
      <c r="AR55" s="31"/>
    </row>
    <row r="56" spans="1:44" s="46" customFormat="1" ht="17.25" customHeight="1">
      <c r="A56" s="43"/>
      <c r="B56" s="44"/>
      <c r="C56" s="44"/>
      <c r="D56" s="44"/>
      <c r="E56" s="44"/>
      <c r="F56" s="44"/>
      <c r="G56" s="44"/>
      <c r="H56" s="209">
        <f t="shared" ref="H56" si="77">A58+B58+C58+D58+E58+F58+G58</f>
        <v>0</v>
      </c>
      <c r="I56" s="43"/>
      <c r="J56" s="44"/>
      <c r="K56" s="44"/>
      <c r="L56" s="44"/>
      <c r="M56" s="44"/>
      <c r="N56" s="44"/>
      <c r="O56" s="44"/>
      <c r="P56" s="209">
        <f t="shared" ref="P56" si="78">I58+J58+K58+L58+M58+N58+O58</f>
        <v>0</v>
      </c>
      <c r="Q56" s="43"/>
      <c r="R56" s="44"/>
      <c r="S56" s="44"/>
      <c r="T56" s="44"/>
      <c r="U56" s="44"/>
      <c r="V56" s="44"/>
      <c r="W56" s="44"/>
      <c r="X56" s="209">
        <f t="shared" ref="X56" si="79">Q58+R58+S58+T58+U58+V58+W58</f>
        <v>0</v>
      </c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2"/>
      <c r="AP56" s="62"/>
      <c r="AQ56" s="62"/>
      <c r="AR56" s="62"/>
    </row>
    <row r="57" spans="1:44" ht="11.25" customHeight="1">
      <c r="A57" s="77"/>
      <c r="B57" s="77"/>
      <c r="C57" s="77"/>
      <c r="D57" s="77"/>
      <c r="E57" s="77"/>
      <c r="F57" s="77"/>
      <c r="G57" s="77"/>
      <c r="H57" s="209"/>
      <c r="I57" s="77"/>
      <c r="J57" s="77"/>
      <c r="K57" s="77"/>
      <c r="L57" s="77"/>
      <c r="M57" s="77"/>
      <c r="N57" s="77"/>
      <c r="O57" s="77"/>
      <c r="P57" s="209"/>
      <c r="Q57" s="77"/>
      <c r="R57" s="77"/>
      <c r="S57" s="77"/>
      <c r="T57" s="77"/>
      <c r="U57" s="77"/>
      <c r="V57" s="77"/>
      <c r="W57" s="77"/>
      <c r="X57" s="209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32"/>
      <c r="AN57" s="32"/>
      <c r="AO57" s="32"/>
      <c r="AP57" s="32"/>
      <c r="AQ57" s="32"/>
      <c r="AR57" s="32"/>
    </row>
    <row r="58" spans="1:44" ht="11.25" customHeight="1">
      <c r="A58" s="21">
        <f>IF(A57="出",$G$3,0)</f>
        <v>0</v>
      </c>
      <c r="B58" s="21">
        <f t="shared" ref="B58:G58" si="80">IF(B57="出",$G$3,0)</f>
        <v>0</v>
      </c>
      <c r="C58" s="21">
        <f t="shared" si="80"/>
        <v>0</v>
      </c>
      <c r="D58" s="21">
        <f t="shared" si="80"/>
        <v>0</v>
      </c>
      <c r="E58" s="21">
        <f t="shared" si="80"/>
        <v>0</v>
      </c>
      <c r="F58" s="21">
        <f t="shared" si="80"/>
        <v>0</v>
      </c>
      <c r="G58" s="21">
        <f t="shared" si="80"/>
        <v>0</v>
      </c>
      <c r="H58" s="212"/>
      <c r="I58" s="21">
        <f>IF(I57="出",$G$3,0)</f>
        <v>0</v>
      </c>
      <c r="J58" s="21">
        <f t="shared" ref="J58:O58" si="81">IF(J57="出",$G$3,0)</f>
        <v>0</v>
      </c>
      <c r="K58" s="21">
        <f t="shared" si="81"/>
        <v>0</v>
      </c>
      <c r="L58" s="21">
        <f t="shared" si="81"/>
        <v>0</v>
      </c>
      <c r="M58" s="21">
        <f t="shared" si="81"/>
        <v>0</v>
      </c>
      <c r="N58" s="21">
        <f t="shared" si="81"/>
        <v>0</v>
      </c>
      <c r="O58" s="21">
        <f t="shared" si="81"/>
        <v>0</v>
      </c>
      <c r="P58" s="212"/>
      <c r="Q58" s="21">
        <f>IF(Q57="出",$G$3,0)</f>
        <v>0</v>
      </c>
      <c r="R58" s="21">
        <f t="shared" ref="R58:W58" si="82">IF(R57="出",$G$3,0)</f>
        <v>0</v>
      </c>
      <c r="S58" s="21">
        <f t="shared" si="82"/>
        <v>0</v>
      </c>
      <c r="T58" s="21">
        <f t="shared" si="82"/>
        <v>0</v>
      </c>
      <c r="U58" s="21">
        <f t="shared" si="82"/>
        <v>0</v>
      </c>
      <c r="V58" s="21">
        <f t="shared" si="82"/>
        <v>0</v>
      </c>
      <c r="W58" s="21">
        <f t="shared" si="82"/>
        <v>0</v>
      </c>
      <c r="X58" s="212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32"/>
      <c r="AN58" s="32"/>
      <c r="AO58" s="32"/>
      <c r="AP58" s="32"/>
      <c r="AQ58" s="32"/>
      <c r="AR58" s="32"/>
    </row>
    <row r="59" spans="1:44" s="46" customFormat="1" ht="17.25" customHeight="1">
      <c r="A59" s="43"/>
      <c r="B59" s="44"/>
      <c r="C59" s="44"/>
      <c r="D59" s="44"/>
      <c r="E59" s="44"/>
      <c r="F59" s="44"/>
      <c r="G59" s="44"/>
      <c r="H59" s="209">
        <f t="shared" ref="H59" si="83">A61+B61+C61+D61+E61+F61+G61</f>
        <v>0</v>
      </c>
      <c r="I59" s="43"/>
      <c r="J59" s="44"/>
      <c r="K59" s="44"/>
      <c r="L59" s="44"/>
      <c r="M59" s="44"/>
      <c r="N59" s="44"/>
      <c r="O59" s="44"/>
      <c r="P59" s="209">
        <f t="shared" ref="P59" si="84">I61+J61+K61+L61+M61+N61+O61</f>
        <v>0</v>
      </c>
      <c r="Q59" s="43"/>
      <c r="R59" s="44"/>
      <c r="S59" s="44"/>
      <c r="T59" s="44"/>
      <c r="U59" s="44"/>
      <c r="V59" s="44"/>
      <c r="W59" s="44"/>
      <c r="X59" s="209">
        <f t="shared" ref="X59" si="85">Q61+R61+S61+T61+U61+V61+W61</f>
        <v>0</v>
      </c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</row>
    <row r="60" spans="1:44" ht="11.25" customHeight="1">
      <c r="A60" s="77"/>
      <c r="B60" s="77"/>
      <c r="C60" s="77"/>
      <c r="D60" s="77"/>
      <c r="E60" s="77"/>
      <c r="F60" s="77"/>
      <c r="G60" s="77"/>
      <c r="H60" s="209"/>
      <c r="I60" s="77"/>
      <c r="J60" s="77"/>
      <c r="K60" s="77"/>
      <c r="L60" s="77"/>
      <c r="M60" s="77"/>
      <c r="N60" s="77"/>
      <c r="O60" s="77"/>
      <c r="P60" s="209"/>
      <c r="Q60" s="77"/>
      <c r="R60" s="77"/>
      <c r="S60" s="77"/>
      <c r="T60" s="77"/>
      <c r="U60" s="77"/>
      <c r="V60" s="77"/>
      <c r="W60" s="77"/>
      <c r="X60" s="209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44" ht="11.25" customHeight="1">
      <c r="A61" s="21">
        <f>IF(A60="出",$G$3,0)</f>
        <v>0</v>
      </c>
      <c r="B61" s="21">
        <f t="shared" ref="B61:G61" si="86">IF(B60="出",$G$3,0)</f>
        <v>0</v>
      </c>
      <c r="C61" s="21">
        <f t="shared" si="86"/>
        <v>0</v>
      </c>
      <c r="D61" s="21">
        <f t="shared" si="86"/>
        <v>0</v>
      </c>
      <c r="E61" s="21">
        <f t="shared" si="86"/>
        <v>0</v>
      </c>
      <c r="F61" s="21">
        <f t="shared" si="86"/>
        <v>0</v>
      </c>
      <c r="G61" s="21">
        <f t="shared" si="86"/>
        <v>0</v>
      </c>
      <c r="H61" s="212"/>
      <c r="I61" s="21">
        <f>IF(I60="出",$G$3,0)</f>
        <v>0</v>
      </c>
      <c r="J61" s="21">
        <f t="shared" ref="J61:O61" si="87">IF(J60="出",$G$3,0)</f>
        <v>0</v>
      </c>
      <c r="K61" s="21">
        <f t="shared" si="87"/>
        <v>0</v>
      </c>
      <c r="L61" s="21">
        <f t="shared" si="87"/>
        <v>0</v>
      </c>
      <c r="M61" s="21">
        <f t="shared" si="87"/>
        <v>0</v>
      </c>
      <c r="N61" s="21">
        <f t="shared" si="87"/>
        <v>0</v>
      </c>
      <c r="O61" s="21">
        <f t="shared" si="87"/>
        <v>0</v>
      </c>
      <c r="P61" s="212"/>
      <c r="Q61" s="21">
        <f>IF(Q60="出",$G$3,0)</f>
        <v>0</v>
      </c>
      <c r="R61" s="21">
        <f t="shared" ref="R61:W61" si="88">IF(R60="出",$G$3,0)</f>
        <v>0</v>
      </c>
      <c r="S61" s="21">
        <f t="shared" si="88"/>
        <v>0</v>
      </c>
      <c r="T61" s="21">
        <f t="shared" si="88"/>
        <v>0</v>
      </c>
      <c r="U61" s="21">
        <f t="shared" si="88"/>
        <v>0</v>
      </c>
      <c r="V61" s="21">
        <f t="shared" si="88"/>
        <v>0</v>
      </c>
      <c r="W61" s="21">
        <f t="shared" si="88"/>
        <v>0</v>
      </c>
      <c r="X61" s="212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203"/>
      <c r="AN61" s="203"/>
      <c r="AO61" s="204"/>
      <c r="AP61" s="204"/>
      <c r="AQ61" s="204"/>
    </row>
    <row r="62" spans="1:44" s="46" customFormat="1" ht="17.25" customHeight="1">
      <c r="A62" s="43"/>
      <c r="B62" s="44"/>
      <c r="C62" s="44"/>
      <c r="D62" s="44"/>
      <c r="E62" s="44"/>
      <c r="F62" s="44"/>
      <c r="G62" s="44"/>
      <c r="H62" s="209">
        <f t="shared" ref="H62" si="89">A64+B64+C64+D64+E64+F64+G64</f>
        <v>0</v>
      </c>
      <c r="I62" s="43"/>
      <c r="J62" s="44"/>
      <c r="K62" s="44"/>
      <c r="L62" s="44"/>
      <c r="M62" s="44"/>
      <c r="N62" s="44"/>
      <c r="O62" s="44"/>
      <c r="P62" s="209">
        <f t="shared" ref="P62" si="90">I64+J64+K64+L64+M64+N64+O64</f>
        <v>0</v>
      </c>
      <c r="Q62" s="43"/>
      <c r="R62" s="44"/>
      <c r="S62" s="44"/>
      <c r="T62" s="44"/>
      <c r="U62" s="44"/>
      <c r="V62" s="44"/>
      <c r="W62" s="44"/>
      <c r="X62" s="209">
        <f t="shared" ref="X62" si="91">Q64+R64+S64+T64+U64+V64+W64</f>
        <v>0</v>
      </c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51"/>
      <c r="AN62" s="52"/>
      <c r="AO62" s="52"/>
      <c r="AP62" s="52"/>
      <c r="AQ62" s="52"/>
    </row>
    <row r="63" spans="1:44" ht="11.25" customHeight="1">
      <c r="A63" s="77"/>
      <c r="B63" s="77"/>
      <c r="C63" s="77"/>
      <c r="D63" s="77"/>
      <c r="E63" s="77"/>
      <c r="F63" s="77"/>
      <c r="G63" s="77"/>
      <c r="H63" s="209"/>
      <c r="I63" s="77"/>
      <c r="J63" s="77"/>
      <c r="K63" s="77"/>
      <c r="L63" s="77"/>
      <c r="M63" s="77"/>
      <c r="N63" s="77"/>
      <c r="O63" s="77"/>
      <c r="P63" s="209"/>
      <c r="Q63" s="77"/>
      <c r="R63" s="77"/>
      <c r="S63" s="77"/>
      <c r="T63" s="77"/>
      <c r="U63" s="77"/>
      <c r="V63" s="77"/>
      <c r="W63" s="77"/>
      <c r="X63" s="209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44" ht="11.25" customHeight="1">
      <c r="A64" s="21">
        <f>IF(A63="出",$G$3,0)</f>
        <v>0</v>
      </c>
      <c r="B64" s="21">
        <f t="shared" ref="B64:G64" si="92">IF(B63="出",$G$3,0)</f>
        <v>0</v>
      </c>
      <c r="C64" s="21">
        <f t="shared" si="92"/>
        <v>0</v>
      </c>
      <c r="D64" s="21">
        <f t="shared" si="92"/>
        <v>0</v>
      </c>
      <c r="E64" s="21">
        <f t="shared" si="92"/>
        <v>0</v>
      </c>
      <c r="F64" s="21">
        <f t="shared" si="92"/>
        <v>0</v>
      </c>
      <c r="G64" s="21">
        <f t="shared" si="92"/>
        <v>0</v>
      </c>
      <c r="H64" s="212"/>
      <c r="I64" s="21">
        <f>IF(I63="出",$G$3,0)</f>
        <v>0</v>
      </c>
      <c r="J64" s="21">
        <f t="shared" ref="J64:O64" si="93">IF(J63="出",$G$3,0)</f>
        <v>0</v>
      </c>
      <c r="K64" s="21">
        <f t="shared" si="93"/>
        <v>0</v>
      </c>
      <c r="L64" s="21">
        <f t="shared" si="93"/>
        <v>0</v>
      </c>
      <c r="M64" s="21">
        <f t="shared" si="93"/>
        <v>0</v>
      </c>
      <c r="N64" s="21">
        <f t="shared" si="93"/>
        <v>0</v>
      </c>
      <c r="O64" s="21">
        <f t="shared" si="93"/>
        <v>0</v>
      </c>
      <c r="P64" s="212"/>
      <c r="Q64" s="21">
        <f>IF(Q63="出",$G$3,0)</f>
        <v>0</v>
      </c>
      <c r="R64" s="21">
        <f t="shared" ref="R64:W64" si="94">IF(R63="出",$G$3,0)</f>
        <v>0</v>
      </c>
      <c r="S64" s="21">
        <f t="shared" si="94"/>
        <v>0</v>
      </c>
      <c r="T64" s="21">
        <f t="shared" si="94"/>
        <v>0</v>
      </c>
      <c r="U64" s="21">
        <f t="shared" si="94"/>
        <v>0</v>
      </c>
      <c r="V64" s="21">
        <f t="shared" si="94"/>
        <v>0</v>
      </c>
      <c r="W64" s="21">
        <f t="shared" si="94"/>
        <v>0</v>
      </c>
      <c r="X64" s="212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203"/>
      <c r="AN64" s="203"/>
      <c r="AO64" s="204"/>
      <c r="AP64" s="204"/>
      <c r="AQ64" s="204"/>
    </row>
    <row r="65" spans="1:43" s="46" customFormat="1" ht="17.25" customHeight="1">
      <c r="A65" s="43"/>
      <c r="B65" s="44"/>
      <c r="C65" s="44"/>
      <c r="D65" s="44"/>
      <c r="E65" s="44"/>
      <c r="F65" s="44"/>
      <c r="G65" s="44"/>
      <c r="H65" s="209">
        <f t="shared" ref="H65" si="95">A67+B67+C67+D67+E67+F67+G67</f>
        <v>0</v>
      </c>
      <c r="I65" s="43"/>
      <c r="J65" s="44"/>
      <c r="K65" s="44"/>
      <c r="L65" s="44"/>
      <c r="M65" s="44"/>
      <c r="N65" s="44"/>
      <c r="O65" s="44"/>
      <c r="P65" s="209">
        <f t="shared" ref="P65" si="96">I67+J67+K67+L67+M67+N67+O67</f>
        <v>0</v>
      </c>
      <c r="Q65" s="43"/>
      <c r="R65" s="44"/>
      <c r="S65" s="44"/>
      <c r="T65" s="44"/>
      <c r="U65" s="44"/>
      <c r="V65" s="44"/>
      <c r="W65" s="44"/>
      <c r="X65" s="209">
        <f t="shared" ref="X65" si="97">Q67+R67+S67+T67+U67+V67+W67</f>
        <v>0</v>
      </c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201"/>
      <c r="AN65" s="201"/>
      <c r="AO65" s="202"/>
      <c r="AP65" s="202"/>
      <c r="AQ65" s="202"/>
    </row>
    <row r="66" spans="1:43" ht="11.25" customHeight="1">
      <c r="A66" s="77"/>
      <c r="B66" s="77"/>
      <c r="C66" s="77"/>
      <c r="D66" s="77"/>
      <c r="E66" s="77"/>
      <c r="F66" s="77"/>
      <c r="G66" s="77"/>
      <c r="H66" s="209"/>
      <c r="I66" s="77"/>
      <c r="J66" s="77"/>
      <c r="K66" s="77"/>
      <c r="L66" s="77"/>
      <c r="M66" s="77"/>
      <c r="N66" s="77"/>
      <c r="O66" s="77"/>
      <c r="P66" s="209"/>
      <c r="Q66" s="77"/>
      <c r="R66" s="77"/>
      <c r="S66" s="77"/>
      <c r="T66" s="77"/>
      <c r="U66" s="77"/>
      <c r="V66" s="77"/>
      <c r="W66" s="77"/>
      <c r="X66" s="209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43" ht="11.25" customHeight="1" thickBot="1">
      <c r="A67" s="21">
        <f>IF(A66="出",$G$3,0)</f>
        <v>0</v>
      </c>
      <c r="B67" s="21">
        <f t="shared" ref="B67:G67" si="98">IF(B66="出",$G$3,0)</f>
        <v>0</v>
      </c>
      <c r="C67" s="21">
        <f t="shared" si="98"/>
        <v>0</v>
      </c>
      <c r="D67" s="21">
        <f t="shared" si="98"/>
        <v>0</v>
      </c>
      <c r="E67" s="21">
        <f t="shared" si="98"/>
        <v>0</v>
      </c>
      <c r="F67" s="21">
        <f t="shared" si="98"/>
        <v>0</v>
      </c>
      <c r="G67" s="21">
        <f t="shared" si="98"/>
        <v>0</v>
      </c>
      <c r="H67" s="210"/>
      <c r="I67" s="21">
        <f>IF(I66="出",$G$3,0)</f>
        <v>0</v>
      </c>
      <c r="J67" s="21">
        <f t="shared" ref="J67:O67" si="99">IF(J66="出",$G$3,0)</f>
        <v>0</v>
      </c>
      <c r="K67" s="21">
        <f t="shared" si="99"/>
        <v>0</v>
      </c>
      <c r="L67" s="21">
        <f t="shared" si="99"/>
        <v>0</v>
      </c>
      <c r="M67" s="21">
        <f t="shared" si="99"/>
        <v>0</v>
      </c>
      <c r="N67" s="21">
        <f t="shared" si="99"/>
        <v>0</v>
      </c>
      <c r="O67" s="21">
        <f t="shared" si="99"/>
        <v>0</v>
      </c>
      <c r="P67" s="210"/>
      <c r="Q67" s="21">
        <f>IF(Q66="出",$G$3,0)</f>
        <v>0</v>
      </c>
      <c r="R67" s="21">
        <f t="shared" ref="R67:W67" si="100">IF(R66="出",$G$3,0)</f>
        <v>0</v>
      </c>
      <c r="S67" s="21">
        <f t="shared" si="100"/>
        <v>0</v>
      </c>
      <c r="T67" s="21">
        <f t="shared" si="100"/>
        <v>0</v>
      </c>
      <c r="U67" s="21">
        <f t="shared" si="100"/>
        <v>0</v>
      </c>
      <c r="V67" s="21">
        <f t="shared" si="100"/>
        <v>0</v>
      </c>
      <c r="W67" s="21">
        <f t="shared" si="100"/>
        <v>0</v>
      </c>
      <c r="X67" s="210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152"/>
      <c r="AN67" s="152"/>
      <c r="AO67" s="153"/>
      <c r="AP67" s="153"/>
      <c r="AQ67" s="153"/>
    </row>
    <row r="68" spans="1:43" ht="13.5" customHeight="1">
      <c r="A68" s="147" t="s">
        <v>63</v>
      </c>
      <c r="B68" s="148"/>
      <c r="C68" s="148"/>
      <c r="D68" s="148"/>
      <c r="E68" s="148"/>
      <c r="F68" s="148"/>
      <c r="G68" s="155"/>
      <c r="H68" s="71">
        <f>H50+H53+H56+H59+H62+H65</f>
        <v>0</v>
      </c>
      <c r="I68" s="147" t="s">
        <v>63</v>
      </c>
      <c r="J68" s="148"/>
      <c r="K68" s="148"/>
      <c r="L68" s="148"/>
      <c r="M68" s="148"/>
      <c r="N68" s="148"/>
      <c r="O68" s="155"/>
      <c r="P68" s="71">
        <f>P50+P53+P56+P59+P62+P65</f>
        <v>0</v>
      </c>
      <c r="Q68" s="147" t="s">
        <v>63</v>
      </c>
      <c r="R68" s="148"/>
      <c r="S68" s="148"/>
      <c r="T68" s="148"/>
      <c r="U68" s="148"/>
      <c r="V68" s="148"/>
      <c r="W68" s="155"/>
      <c r="X68" s="82">
        <f>X50+X53+X56+X59+X62+X65</f>
        <v>0</v>
      </c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152"/>
      <c r="AN68" s="152"/>
      <c r="AO68" s="153"/>
      <c r="AP68" s="153"/>
      <c r="AQ68" s="153"/>
    </row>
    <row r="69" spans="1:43" ht="21" customHeight="1">
      <c r="A69" s="149"/>
      <c r="B69" s="150"/>
      <c r="C69" s="150"/>
      <c r="D69" s="150"/>
      <c r="E69" s="150"/>
      <c r="F69" s="150"/>
      <c r="G69" s="151"/>
      <c r="H69" s="75" t="e">
        <f>IF(H68-AC27&lt;=0,"OK","超過")</f>
        <v>#N/A</v>
      </c>
      <c r="I69" s="149"/>
      <c r="J69" s="150"/>
      <c r="K69" s="150"/>
      <c r="L69" s="150"/>
      <c r="M69" s="150"/>
      <c r="N69" s="150"/>
      <c r="O69" s="151"/>
      <c r="P69" s="75" t="e">
        <f>IF(P68-AC28&lt;=0,"OK","超過")</f>
        <v>#N/A</v>
      </c>
      <c r="Q69" s="149"/>
      <c r="R69" s="150"/>
      <c r="S69" s="150"/>
      <c r="T69" s="150"/>
      <c r="U69" s="150"/>
      <c r="V69" s="150"/>
      <c r="W69" s="151"/>
      <c r="X69" s="75" t="e">
        <f>IF(X68-AC29&lt;=0,"OK","超過")</f>
        <v>#N/A</v>
      </c>
      <c r="Z69" s="84"/>
      <c r="AA69" s="84"/>
      <c r="AB69" s="28"/>
      <c r="AC69" s="28"/>
      <c r="AD69" s="28"/>
      <c r="AE69" s="89"/>
      <c r="AF69" s="89"/>
      <c r="AG69" s="89"/>
      <c r="AH69" s="154"/>
      <c r="AI69" s="154"/>
      <c r="AJ69" s="154"/>
      <c r="AK69" s="154"/>
      <c r="AL69" s="87"/>
      <c r="AM69" s="152"/>
      <c r="AN69" s="152"/>
      <c r="AO69" s="153"/>
      <c r="AP69" s="153"/>
      <c r="AQ69" s="153"/>
    </row>
    <row r="70" spans="1:43" ht="13.5" customHeight="1">
      <c r="A70" s="42"/>
      <c r="B70" s="162" t="s">
        <v>13</v>
      </c>
      <c r="C70" s="162"/>
      <c r="D70" s="162" t="s">
        <v>64</v>
      </c>
      <c r="E70" s="162"/>
      <c r="F70" s="162"/>
      <c r="G70" s="219"/>
      <c r="H70" s="196" t="s">
        <v>46</v>
      </c>
      <c r="I70" s="81"/>
      <c r="J70" s="162" t="s">
        <v>13</v>
      </c>
      <c r="K70" s="162"/>
      <c r="L70" s="162" t="s">
        <v>64</v>
      </c>
      <c r="M70" s="162"/>
      <c r="N70" s="162"/>
      <c r="O70" s="163"/>
      <c r="P70" s="221" t="s">
        <v>46</v>
      </c>
      <c r="Q70" s="42"/>
      <c r="R70" s="162" t="s">
        <v>13</v>
      </c>
      <c r="S70" s="162"/>
      <c r="T70" s="162" t="s">
        <v>64</v>
      </c>
      <c r="U70" s="162"/>
      <c r="V70" s="162"/>
      <c r="W70" s="163"/>
      <c r="X70" s="221" t="s">
        <v>46</v>
      </c>
      <c r="AH70" s="6"/>
      <c r="AI70" s="6"/>
      <c r="AJ70" s="6"/>
      <c r="AK70" s="6"/>
      <c r="AL70" s="14"/>
    </row>
    <row r="71" spans="1:43">
      <c r="A71" s="7" t="s">
        <v>0</v>
      </c>
      <c r="B71" s="8" t="s">
        <v>1</v>
      </c>
      <c r="C71" s="8" t="s">
        <v>2</v>
      </c>
      <c r="D71" s="9" t="s">
        <v>3</v>
      </c>
      <c r="E71" s="8" t="s">
        <v>4</v>
      </c>
      <c r="F71" s="10" t="s">
        <v>5</v>
      </c>
      <c r="G71" s="9" t="s">
        <v>6</v>
      </c>
      <c r="H71" s="197"/>
      <c r="I71" s="7" t="s">
        <v>0</v>
      </c>
      <c r="J71" s="8" t="s">
        <v>1</v>
      </c>
      <c r="K71" s="8" t="s">
        <v>2</v>
      </c>
      <c r="L71" s="9" t="s">
        <v>3</v>
      </c>
      <c r="M71" s="8" t="s">
        <v>4</v>
      </c>
      <c r="N71" s="10" t="s">
        <v>5</v>
      </c>
      <c r="O71" s="9" t="s">
        <v>6</v>
      </c>
      <c r="P71" s="197"/>
      <c r="Q71" s="7" t="s">
        <v>0</v>
      </c>
      <c r="R71" s="8" t="s">
        <v>1</v>
      </c>
      <c r="S71" s="8" t="s">
        <v>2</v>
      </c>
      <c r="T71" s="9" t="s">
        <v>3</v>
      </c>
      <c r="U71" s="8" t="s">
        <v>4</v>
      </c>
      <c r="V71" s="10" t="s">
        <v>5</v>
      </c>
      <c r="W71" s="9" t="s">
        <v>6</v>
      </c>
      <c r="X71" s="197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19"/>
    </row>
    <row r="72" spans="1:43" s="46" customFormat="1" ht="17.25" customHeight="1">
      <c r="A72" s="43"/>
      <c r="B72" s="44"/>
      <c r="C72" s="44"/>
      <c r="D72" s="44"/>
      <c r="E72" s="44"/>
      <c r="F72" s="44"/>
      <c r="G72" s="44"/>
      <c r="H72" s="209">
        <f>B74+C74+D74+E74+F74+G74</f>
        <v>0</v>
      </c>
      <c r="I72" s="43"/>
      <c r="J72" s="44"/>
      <c r="K72" s="44"/>
      <c r="L72" s="44"/>
      <c r="M72" s="44"/>
      <c r="N72" s="44"/>
      <c r="O72" s="44"/>
      <c r="P72" s="209">
        <f>J74+K74+L74+M74+N74+O74</f>
        <v>0</v>
      </c>
      <c r="Q72" s="43"/>
      <c r="R72" s="44"/>
      <c r="S72" s="44"/>
      <c r="T72" s="44"/>
      <c r="U72" s="44"/>
      <c r="V72" s="44"/>
      <c r="W72" s="44"/>
      <c r="X72" s="209">
        <f>R74+S74+T74+U74+V74+W74</f>
        <v>0</v>
      </c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47"/>
    </row>
    <row r="73" spans="1:43" ht="11.25" customHeight="1">
      <c r="A73" s="77"/>
      <c r="B73" s="77"/>
      <c r="C73" s="77"/>
      <c r="D73" s="77"/>
      <c r="E73" s="77"/>
      <c r="F73" s="77"/>
      <c r="G73" s="77"/>
      <c r="H73" s="209"/>
      <c r="I73" s="77"/>
      <c r="J73" s="77"/>
      <c r="K73" s="77"/>
      <c r="L73" s="77"/>
      <c r="M73" s="77"/>
      <c r="N73" s="77"/>
      <c r="O73" s="77"/>
      <c r="P73" s="209"/>
      <c r="Q73" s="77"/>
      <c r="R73" s="77"/>
      <c r="S73" s="77"/>
      <c r="T73" s="77"/>
      <c r="U73" s="77"/>
      <c r="V73" s="77"/>
      <c r="W73" s="77"/>
      <c r="X73" s="209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</row>
    <row r="74" spans="1:43" ht="11.25" customHeight="1">
      <c r="A74" s="21">
        <f>IF(A73="出",$G$3,0)</f>
        <v>0</v>
      </c>
      <c r="B74" s="21">
        <f t="shared" ref="B74:G74" si="101">IF(B73="出",$G$3,0)</f>
        <v>0</v>
      </c>
      <c r="C74" s="21">
        <f t="shared" si="101"/>
        <v>0</v>
      </c>
      <c r="D74" s="21">
        <f t="shared" si="101"/>
        <v>0</v>
      </c>
      <c r="E74" s="21">
        <f t="shared" si="101"/>
        <v>0</v>
      </c>
      <c r="F74" s="21">
        <f t="shared" si="101"/>
        <v>0</v>
      </c>
      <c r="G74" s="21">
        <f t="shared" si="101"/>
        <v>0</v>
      </c>
      <c r="H74" s="212"/>
      <c r="I74" s="21">
        <f>IF(I73="出",$G$3,0)</f>
        <v>0</v>
      </c>
      <c r="J74" s="21">
        <f t="shared" ref="J74:O74" si="102">IF(J73="出",$G$3,0)</f>
        <v>0</v>
      </c>
      <c r="K74" s="21">
        <f t="shared" si="102"/>
        <v>0</v>
      </c>
      <c r="L74" s="21">
        <f t="shared" si="102"/>
        <v>0</v>
      </c>
      <c r="M74" s="21">
        <f t="shared" si="102"/>
        <v>0</v>
      </c>
      <c r="N74" s="21">
        <f t="shared" si="102"/>
        <v>0</v>
      </c>
      <c r="O74" s="21">
        <f t="shared" si="102"/>
        <v>0</v>
      </c>
      <c r="P74" s="212"/>
      <c r="Q74" s="21">
        <f>IF(Q73="出",$G$3,0)</f>
        <v>0</v>
      </c>
      <c r="R74" s="21">
        <f t="shared" ref="R74:W74" si="103">IF(R73="出",$G$3,0)</f>
        <v>0</v>
      </c>
      <c r="S74" s="21">
        <f t="shared" si="103"/>
        <v>0</v>
      </c>
      <c r="T74" s="21">
        <f t="shared" si="103"/>
        <v>0</v>
      </c>
      <c r="U74" s="21">
        <f t="shared" si="103"/>
        <v>0</v>
      </c>
      <c r="V74" s="21">
        <f t="shared" si="103"/>
        <v>0</v>
      </c>
      <c r="W74" s="21">
        <f t="shared" si="103"/>
        <v>0</v>
      </c>
      <c r="X74" s="212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</row>
    <row r="75" spans="1:43" s="46" customFormat="1" ht="17.25" customHeight="1">
      <c r="A75" s="43"/>
      <c r="B75" s="44"/>
      <c r="C75" s="44"/>
      <c r="D75" s="44"/>
      <c r="E75" s="44"/>
      <c r="F75" s="44"/>
      <c r="G75" s="44"/>
      <c r="H75" s="209">
        <f>B77+C77+D77+E77+F77+G77</f>
        <v>0</v>
      </c>
      <c r="I75" s="43"/>
      <c r="J75" s="44"/>
      <c r="K75" s="44"/>
      <c r="L75" s="44"/>
      <c r="M75" s="44"/>
      <c r="N75" s="44"/>
      <c r="O75" s="44"/>
      <c r="P75" s="209">
        <f>J77+K77+L77+M77+N77+O77</f>
        <v>0</v>
      </c>
      <c r="Q75" s="43"/>
      <c r="R75" s="44"/>
      <c r="S75" s="44"/>
      <c r="T75" s="44"/>
      <c r="U75" s="44"/>
      <c r="V75" s="44"/>
      <c r="W75" s="44"/>
      <c r="X75" s="209">
        <f>R77+S77+T77+U77+V77+W77</f>
        <v>0</v>
      </c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</row>
    <row r="76" spans="1:43" ht="11.25" customHeight="1">
      <c r="A76" s="77"/>
      <c r="B76" s="77"/>
      <c r="C76" s="77"/>
      <c r="D76" s="77"/>
      <c r="E76" s="77"/>
      <c r="F76" s="77"/>
      <c r="G76" s="77"/>
      <c r="H76" s="209"/>
      <c r="I76" s="77"/>
      <c r="J76" s="77"/>
      <c r="K76" s="77"/>
      <c r="L76" s="77"/>
      <c r="M76" s="77"/>
      <c r="N76" s="77"/>
      <c r="O76" s="77"/>
      <c r="P76" s="209"/>
      <c r="Q76" s="77"/>
      <c r="R76" s="77"/>
      <c r="S76" s="77"/>
      <c r="T76" s="77"/>
      <c r="U76" s="77"/>
      <c r="V76" s="77"/>
      <c r="W76" s="77"/>
      <c r="X76" s="209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</row>
    <row r="77" spans="1:43" ht="11.25" customHeight="1">
      <c r="A77" s="21">
        <f>IF(A76="出",$G$3,0)</f>
        <v>0</v>
      </c>
      <c r="B77" s="21">
        <f t="shared" ref="B77:G77" si="104">IF(B76="出",$G$3,0)</f>
        <v>0</v>
      </c>
      <c r="C77" s="21">
        <f t="shared" si="104"/>
        <v>0</v>
      </c>
      <c r="D77" s="21">
        <f t="shared" si="104"/>
        <v>0</v>
      </c>
      <c r="E77" s="21">
        <f t="shared" si="104"/>
        <v>0</v>
      </c>
      <c r="F77" s="21">
        <f t="shared" si="104"/>
        <v>0</v>
      </c>
      <c r="G77" s="21">
        <f t="shared" si="104"/>
        <v>0</v>
      </c>
      <c r="H77" s="212"/>
      <c r="I77" s="21">
        <f>IF(I76="出",$G$3,0)</f>
        <v>0</v>
      </c>
      <c r="J77" s="21">
        <f t="shared" ref="J77:O77" si="105">IF(J76="出",$G$3,0)</f>
        <v>0</v>
      </c>
      <c r="K77" s="21">
        <f t="shared" si="105"/>
        <v>0</v>
      </c>
      <c r="L77" s="21">
        <f t="shared" si="105"/>
        <v>0</v>
      </c>
      <c r="M77" s="21">
        <f t="shared" si="105"/>
        <v>0</v>
      </c>
      <c r="N77" s="21">
        <f t="shared" si="105"/>
        <v>0</v>
      </c>
      <c r="O77" s="21">
        <f t="shared" si="105"/>
        <v>0</v>
      </c>
      <c r="P77" s="212"/>
      <c r="Q77" s="21">
        <f>IF(Q76="出",$G$3,0)</f>
        <v>0</v>
      </c>
      <c r="R77" s="21">
        <f t="shared" ref="R77:W77" si="106">IF(R76="出",$G$3,0)</f>
        <v>0</v>
      </c>
      <c r="S77" s="21">
        <f t="shared" si="106"/>
        <v>0</v>
      </c>
      <c r="T77" s="21">
        <f t="shared" si="106"/>
        <v>0</v>
      </c>
      <c r="U77" s="21">
        <f t="shared" si="106"/>
        <v>0</v>
      </c>
      <c r="V77" s="21">
        <f t="shared" si="106"/>
        <v>0</v>
      </c>
      <c r="W77" s="21">
        <f t="shared" si="106"/>
        <v>0</v>
      </c>
      <c r="X77" s="212"/>
      <c r="Z77" s="27"/>
      <c r="AA77" s="27"/>
      <c r="AB77" s="28"/>
      <c r="AC77" s="28"/>
      <c r="AD77" s="28"/>
      <c r="AE77" s="25"/>
      <c r="AF77" s="25"/>
      <c r="AG77" s="25"/>
      <c r="AH77" s="29"/>
      <c r="AI77" s="18"/>
      <c r="AJ77" s="29"/>
      <c r="AK77" s="30"/>
      <c r="AL77" s="30"/>
    </row>
    <row r="78" spans="1:43" s="46" customFormat="1" ht="17.25" customHeight="1">
      <c r="A78" s="43"/>
      <c r="B78" s="44"/>
      <c r="C78" s="44"/>
      <c r="D78" s="44"/>
      <c r="E78" s="44"/>
      <c r="F78" s="44"/>
      <c r="G78" s="44"/>
      <c r="H78" s="209">
        <f>B80+C80+D80+E80+F80+G80</f>
        <v>0</v>
      </c>
      <c r="I78" s="43"/>
      <c r="J78" s="44"/>
      <c r="K78" s="44"/>
      <c r="L78" s="44"/>
      <c r="M78" s="44"/>
      <c r="N78" s="44"/>
      <c r="O78" s="44"/>
      <c r="P78" s="209">
        <f>J80+K80+L80+M80+N80+O80</f>
        <v>0</v>
      </c>
      <c r="Q78" s="43"/>
      <c r="R78" s="44"/>
      <c r="S78" s="44"/>
      <c r="T78" s="44"/>
      <c r="U78" s="44"/>
      <c r="V78" s="44"/>
      <c r="W78" s="44"/>
      <c r="X78" s="209">
        <f>R80+S80+T80+U80+V80+W80</f>
        <v>0</v>
      </c>
      <c r="Z78" s="55"/>
      <c r="AA78" s="55"/>
      <c r="AB78" s="56"/>
      <c r="AC78" s="56"/>
      <c r="AD78" s="56"/>
      <c r="AE78" s="57"/>
      <c r="AF78" s="57"/>
      <c r="AG78" s="57"/>
      <c r="AH78" s="63"/>
      <c r="AJ78" s="63"/>
      <c r="AK78" s="64"/>
      <c r="AL78" s="64"/>
    </row>
    <row r="79" spans="1:43" ht="11.25" customHeight="1">
      <c r="A79" s="77"/>
      <c r="B79" s="77"/>
      <c r="C79" s="77"/>
      <c r="D79" s="77"/>
      <c r="E79" s="77"/>
      <c r="F79" s="77"/>
      <c r="G79" s="77"/>
      <c r="H79" s="209"/>
      <c r="I79" s="77"/>
      <c r="J79" s="77"/>
      <c r="K79" s="77"/>
      <c r="L79" s="77"/>
      <c r="M79" s="77"/>
      <c r="N79" s="77"/>
      <c r="O79" s="77"/>
      <c r="P79" s="209"/>
      <c r="Q79" s="77"/>
      <c r="R79" s="77"/>
      <c r="S79" s="77"/>
      <c r="T79" s="77"/>
      <c r="U79" s="77"/>
      <c r="V79" s="77"/>
      <c r="W79" s="77"/>
      <c r="X79" s="209"/>
      <c r="Z79" s="27"/>
      <c r="AA79" s="27"/>
      <c r="AB79" s="28"/>
      <c r="AC79" s="28"/>
      <c r="AD79" s="28"/>
      <c r="AE79" s="25"/>
      <c r="AF79" s="25"/>
      <c r="AG79" s="25"/>
      <c r="AH79" s="29"/>
      <c r="AI79" s="18"/>
      <c r="AJ79" s="29"/>
      <c r="AK79" s="30"/>
      <c r="AL79" s="30"/>
    </row>
    <row r="80" spans="1:43" ht="11.25" customHeight="1">
      <c r="A80" s="21">
        <f>IF(A79="出",$G$3,0)</f>
        <v>0</v>
      </c>
      <c r="B80" s="21">
        <f t="shared" ref="B80:G80" si="107">IF(B79="出",$G$3,0)</f>
        <v>0</v>
      </c>
      <c r="C80" s="21">
        <f t="shared" si="107"/>
        <v>0</v>
      </c>
      <c r="D80" s="21">
        <f t="shared" si="107"/>
        <v>0</v>
      </c>
      <c r="E80" s="21">
        <f t="shared" si="107"/>
        <v>0</v>
      </c>
      <c r="F80" s="21">
        <f t="shared" si="107"/>
        <v>0</v>
      </c>
      <c r="G80" s="21">
        <f t="shared" si="107"/>
        <v>0</v>
      </c>
      <c r="H80" s="212"/>
      <c r="I80" s="21">
        <f>IF(I79="出",$G$3,0)</f>
        <v>0</v>
      </c>
      <c r="J80" s="21">
        <f t="shared" ref="J80:O80" si="108">IF(J79="出",$G$3,0)</f>
        <v>0</v>
      </c>
      <c r="K80" s="21">
        <f t="shared" si="108"/>
        <v>0</v>
      </c>
      <c r="L80" s="21">
        <f t="shared" si="108"/>
        <v>0</v>
      </c>
      <c r="M80" s="21">
        <f t="shared" si="108"/>
        <v>0</v>
      </c>
      <c r="N80" s="21">
        <f t="shared" si="108"/>
        <v>0</v>
      </c>
      <c r="O80" s="21">
        <f t="shared" si="108"/>
        <v>0</v>
      </c>
      <c r="P80" s="212"/>
      <c r="Q80" s="21">
        <f>IF(Q79="出",$G$3,0)</f>
        <v>0</v>
      </c>
      <c r="R80" s="21">
        <f t="shared" ref="R80:W80" si="109">IF(R79="出",$G$3,0)</f>
        <v>0</v>
      </c>
      <c r="S80" s="21">
        <f t="shared" si="109"/>
        <v>0</v>
      </c>
      <c r="T80" s="21">
        <f t="shared" si="109"/>
        <v>0</v>
      </c>
      <c r="U80" s="21">
        <f t="shared" si="109"/>
        <v>0</v>
      </c>
      <c r="V80" s="21">
        <f t="shared" si="109"/>
        <v>0</v>
      </c>
      <c r="W80" s="21">
        <f t="shared" si="109"/>
        <v>0</v>
      </c>
      <c r="X80" s="212"/>
      <c r="Z80" s="27"/>
      <c r="AA80" s="27"/>
      <c r="AB80" s="28"/>
      <c r="AC80" s="28"/>
      <c r="AD80" s="28"/>
      <c r="AE80" s="25"/>
      <c r="AF80" s="25"/>
      <c r="AG80" s="25"/>
      <c r="AH80" s="29"/>
      <c r="AI80" s="18"/>
      <c r="AJ80" s="29"/>
      <c r="AK80" s="30"/>
      <c r="AL80" s="30"/>
    </row>
    <row r="81" spans="1:43" s="46" customFormat="1" ht="17.25" customHeight="1">
      <c r="A81" s="43"/>
      <c r="B81" s="44"/>
      <c r="C81" s="44"/>
      <c r="D81" s="44"/>
      <c r="E81" s="44"/>
      <c r="F81" s="44"/>
      <c r="G81" s="44"/>
      <c r="H81" s="209">
        <f>B83+C83+D83+E83+F83+G83</f>
        <v>0</v>
      </c>
      <c r="I81" s="43"/>
      <c r="J81" s="44"/>
      <c r="K81" s="44"/>
      <c r="L81" s="44"/>
      <c r="M81" s="44"/>
      <c r="N81" s="44"/>
      <c r="O81" s="44"/>
      <c r="P81" s="209">
        <f>J83+K83+L83+M83+N83+O83</f>
        <v>0</v>
      </c>
      <c r="Q81" s="43"/>
      <c r="R81" s="44"/>
      <c r="S81" s="44"/>
      <c r="T81" s="44"/>
      <c r="U81" s="44"/>
      <c r="V81" s="44"/>
      <c r="W81" s="44"/>
      <c r="X81" s="209">
        <f>R83+S83+T83+U83+V83+W83</f>
        <v>0</v>
      </c>
      <c r="Z81" s="55"/>
      <c r="AA81" s="55"/>
      <c r="AB81" s="56"/>
      <c r="AC81" s="56"/>
      <c r="AD81" s="56"/>
      <c r="AE81" s="57"/>
      <c r="AF81" s="57"/>
      <c r="AG81" s="57"/>
      <c r="AH81" s="63"/>
      <c r="AJ81" s="63"/>
      <c r="AK81" s="64"/>
      <c r="AL81" s="64"/>
      <c r="AM81" s="51"/>
      <c r="AN81" s="52"/>
      <c r="AO81" s="52"/>
      <c r="AP81" s="52"/>
      <c r="AQ81" s="52"/>
    </row>
    <row r="82" spans="1:43" ht="11.25" customHeight="1">
      <c r="A82" s="77"/>
      <c r="B82" s="77"/>
      <c r="C82" s="77"/>
      <c r="D82" s="77"/>
      <c r="E82" s="77"/>
      <c r="F82" s="77"/>
      <c r="G82" s="77"/>
      <c r="H82" s="209"/>
      <c r="I82" s="77"/>
      <c r="J82" s="77"/>
      <c r="K82" s="77"/>
      <c r="L82" s="77"/>
      <c r="M82" s="77"/>
      <c r="N82" s="77"/>
      <c r="O82" s="77"/>
      <c r="P82" s="209"/>
      <c r="Q82" s="77"/>
      <c r="R82" s="77"/>
      <c r="S82" s="77"/>
      <c r="T82" s="77"/>
      <c r="U82" s="77"/>
      <c r="V82" s="77"/>
      <c r="W82" s="77"/>
      <c r="X82" s="209"/>
      <c r="Z82" s="27"/>
      <c r="AA82" s="27"/>
      <c r="AB82" s="28"/>
      <c r="AC82" s="28"/>
      <c r="AD82" s="28"/>
      <c r="AE82" s="25"/>
      <c r="AF82" s="25"/>
      <c r="AG82" s="25"/>
      <c r="AH82" s="29"/>
      <c r="AI82" s="18"/>
      <c r="AJ82" s="29"/>
      <c r="AK82" s="30"/>
      <c r="AL82" s="30"/>
    </row>
    <row r="83" spans="1:43" ht="11.25" customHeight="1">
      <c r="A83" s="21">
        <f>IF(A82="出",$G$3,0)</f>
        <v>0</v>
      </c>
      <c r="B83" s="21">
        <f t="shared" ref="B83:G83" si="110">IF(B82="出",$G$3,0)</f>
        <v>0</v>
      </c>
      <c r="C83" s="21">
        <f t="shared" si="110"/>
        <v>0</v>
      </c>
      <c r="D83" s="21">
        <f t="shared" si="110"/>
        <v>0</v>
      </c>
      <c r="E83" s="21">
        <f t="shared" si="110"/>
        <v>0</v>
      </c>
      <c r="F83" s="21">
        <f t="shared" si="110"/>
        <v>0</v>
      </c>
      <c r="G83" s="21">
        <f t="shared" si="110"/>
        <v>0</v>
      </c>
      <c r="H83" s="212"/>
      <c r="I83" s="21">
        <f>IF(I82="出",$G$3,0)</f>
        <v>0</v>
      </c>
      <c r="J83" s="21">
        <f t="shared" ref="J83:O83" si="111">IF(J82="出",$G$3,0)</f>
        <v>0</v>
      </c>
      <c r="K83" s="21">
        <f t="shared" si="111"/>
        <v>0</v>
      </c>
      <c r="L83" s="21">
        <f t="shared" si="111"/>
        <v>0</v>
      </c>
      <c r="M83" s="21">
        <f t="shared" si="111"/>
        <v>0</v>
      </c>
      <c r="N83" s="21">
        <f t="shared" si="111"/>
        <v>0</v>
      </c>
      <c r="O83" s="21">
        <f t="shared" si="111"/>
        <v>0</v>
      </c>
      <c r="P83" s="212"/>
      <c r="Q83" s="21">
        <f>IF(Q82="出",$G$3,0)</f>
        <v>0</v>
      </c>
      <c r="R83" s="21">
        <f t="shared" ref="R83:W83" si="112">IF(R82="出",$G$3,0)</f>
        <v>0</v>
      </c>
      <c r="S83" s="21">
        <f t="shared" si="112"/>
        <v>0</v>
      </c>
      <c r="T83" s="21">
        <f t="shared" si="112"/>
        <v>0</v>
      </c>
      <c r="U83" s="21">
        <f t="shared" si="112"/>
        <v>0</v>
      </c>
      <c r="V83" s="21">
        <f t="shared" si="112"/>
        <v>0</v>
      </c>
      <c r="W83" s="21">
        <f t="shared" si="112"/>
        <v>0</v>
      </c>
      <c r="X83" s="212"/>
      <c r="Z83" s="27"/>
      <c r="AA83" s="27"/>
      <c r="AB83" s="28"/>
      <c r="AC83" s="28"/>
      <c r="AD83" s="28"/>
      <c r="AE83" s="25"/>
      <c r="AF83" s="25"/>
      <c r="AG83" s="25"/>
      <c r="AH83" s="29"/>
      <c r="AI83" s="18"/>
      <c r="AJ83" s="29"/>
      <c r="AK83" s="30"/>
      <c r="AL83" s="30"/>
      <c r="AM83" s="203"/>
      <c r="AN83" s="203"/>
      <c r="AO83" s="204"/>
      <c r="AP83" s="204"/>
      <c r="AQ83" s="204"/>
    </row>
    <row r="84" spans="1:43" s="46" customFormat="1" ht="17.25" customHeight="1">
      <c r="A84" s="43"/>
      <c r="B84" s="44"/>
      <c r="C84" s="44"/>
      <c r="D84" s="44"/>
      <c r="E84" s="44"/>
      <c r="F84" s="44"/>
      <c r="G84" s="44"/>
      <c r="H84" s="209">
        <f>B86+C86+D86+E86+F86+G86</f>
        <v>0</v>
      </c>
      <c r="I84" s="43"/>
      <c r="J84" s="44"/>
      <c r="K84" s="44"/>
      <c r="L84" s="44"/>
      <c r="M84" s="44"/>
      <c r="N84" s="44"/>
      <c r="O84" s="44"/>
      <c r="P84" s="209">
        <f>J86+K86+L86+M86+N86+O86</f>
        <v>0</v>
      </c>
      <c r="Q84" s="43"/>
      <c r="R84" s="44"/>
      <c r="S84" s="44"/>
      <c r="T84" s="44"/>
      <c r="U84" s="44"/>
      <c r="V84" s="44"/>
      <c r="W84" s="44"/>
      <c r="X84" s="209">
        <f>R86+S86+T86+U86+V86+W86</f>
        <v>0</v>
      </c>
      <c r="Z84" s="55"/>
      <c r="AA84" s="55"/>
      <c r="AB84" s="56"/>
      <c r="AC84" s="56"/>
      <c r="AD84" s="56"/>
      <c r="AE84" s="57"/>
      <c r="AF84" s="57"/>
      <c r="AG84" s="57"/>
      <c r="AH84" s="63"/>
      <c r="AJ84" s="63"/>
      <c r="AK84" s="64"/>
      <c r="AL84" s="64"/>
      <c r="AM84" s="51"/>
      <c r="AN84" s="52"/>
      <c r="AO84" s="52"/>
      <c r="AP84" s="52"/>
      <c r="AQ84" s="52"/>
    </row>
    <row r="85" spans="1:43" ht="11.25" customHeight="1">
      <c r="A85" s="77"/>
      <c r="B85" s="77"/>
      <c r="C85" s="77"/>
      <c r="D85" s="77"/>
      <c r="E85" s="77"/>
      <c r="F85" s="77"/>
      <c r="G85" s="77"/>
      <c r="H85" s="209"/>
      <c r="I85" s="77"/>
      <c r="J85" s="77"/>
      <c r="K85" s="77"/>
      <c r="L85" s="77"/>
      <c r="M85" s="77"/>
      <c r="N85" s="77"/>
      <c r="O85" s="77"/>
      <c r="P85" s="209"/>
      <c r="Q85" s="77"/>
      <c r="R85" s="77"/>
      <c r="S85" s="77"/>
      <c r="T85" s="77"/>
      <c r="U85" s="77"/>
      <c r="V85" s="77"/>
      <c r="W85" s="77"/>
      <c r="X85" s="209"/>
      <c r="Z85" s="27"/>
      <c r="AA85" s="27"/>
      <c r="AB85" s="28"/>
      <c r="AC85" s="28"/>
      <c r="AD85" s="28"/>
      <c r="AE85" s="25"/>
      <c r="AF85" s="25"/>
      <c r="AG85" s="25"/>
      <c r="AH85" s="29"/>
      <c r="AI85" s="18"/>
      <c r="AJ85" s="29"/>
      <c r="AK85" s="30"/>
      <c r="AL85" s="30"/>
    </row>
    <row r="86" spans="1:43" ht="11.25" customHeight="1">
      <c r="A86" s="21">
        <f>IF(A85="出",$G$3,0)</f>
        <v>0</v>
      </c>
      <c r="B86" s="21">
        <f t="shared" ref="B86:G86" si="113">IF(B85="出",$G$3,0)</f>
        <v>0</v>
      </c>
      <c r="C86" s="21">
        <f t="shared" si="113"/>
        <v>0</v>
      </c>
      <c r="D86" s="21">
        <f t="shared" si="113"/>
        <v>0</v>
      </c>
      <c r="E86" s="21">
        <f t="shared" si="113"/>
        <v>0</v>
      </c>
      <c r="F86" s="21">
        <f t="shared" si="113"/>
        <v>0</v>
      </c>
      <c r="G86" s="21">
        <f t="shared" si="113"/>
        <v>0</v>
      </c>
      <c r="H86" s="212"/>
      <c r="I86" s="21">
        <f>IF(I85="出",$G$3,0)</f>
        <v>0</v>
      </c>
      <c r="J86" s="21">
        <f t="shared" ref="J86:O86" si="114">IF(J85="出",$G$3,0)</f>
        <v>0</v>
      </c>
      <c r="K86" s="21">
        <f t="shared" si="114"/>
        <v>0</v>
      </c>
      <c r="L86" s="21">
        <f t="shared" si="114"/>
        <v>0</v>
      </c>
      <c r="M86" s="21">
        <f t="shared" si="114"/>
        <v>0</v>
      </c>
      <c r="N86" s="21">
        <f t="shared" si="114"/>
        <v>0</v>
      </c>
      <c r="O86" s="21">
        <f t="shared" si="114"/>
        <v>0</v>
      </c>
      <c r="P86" s="212"/>
      <c r="Q86" s="21">
        <f>IF(Q85="出",$G$3,0)</f>
        <v>0</v>
      </c>
      <c r="R86" s="21">
        <f t="shared" ref="R86:W86" si="115">IF(R85="出",$G$3,0)</f>
        <v>0</v>
      </c>
      <c r="S86" s="21">
        <f t="shared" si="115"/>
        <v>0</v>
      </c>
      <c r="T86" s="21">
        <f t="shared" si="115"/>
        <v>0</v>
      </c>
      <c r="U86" s="21">
        <f t="shared" si="115"/>
        <v>0</v>
      </c>
      <c r="V86" s="21">
        <f t="shared" si="115"/>
        <v>0</v>
      </c>
      <c r="W86" s="21">
        <f t="shared" si="115"/>
        <v>0</v>
      </c>
      <c r="X86" s="212"/>
      <c r="Z86" s="27"/>
      <c r="AA86" s="27"/>
      <c r="AB86" s="28"/>
      <c r="AC86" s="28"/>
      <c r="AD86" s="28"/>
      <c r="AE86" s="25"/>
      <c r="AF86" s="25"/>
      <c r="AG86" s="25"/>
      <c r="AH86" s="29"/>
      <c r="AI86" s="18"/>
      <c r="AJ86" s="29"/>
      <c r="AK86" s="30"/>
      <c r="AL86" s="30"/>
      <c r="AM86" s="203"/>
      <c r="AN86" s="203"/>
      <c r="AO86" s="204"/>
      <c r="AP86" s="204"/>
      <c r="AQ86" s="204"/>
    </row>
    <row r="87" spans="1:43" s="46" customFormat="1" ht="17.25" customHeight="1">
      <c r="A87" s="43"/>
      <c r="B87" s="44"/>
      <c r="C87" s="44"/>
      <c r="D87" s="44"/>
      <c r="E87" s="44"/>
      <c r="F87" s="44"/>
      <c r="G87" s="44"/>
      <c r="H87" s="209">
        <f>B89+C89+D89+E89+F89+G89</f>
        <v>0</v>
      </c>
      <c r="I87" s="43"/>
      <c r="J87" s="44"/>
      <c r="K87" s="44"/>
      <c r="L87" s="44"/>
      <c r="M87" s="44"/>
      <c r="N87" s="44"/>
      <c r="O87" s="44"/>
      <c r="P87" s="209">
        <f>J89+K89+L89+M89+N89+O89</f>
        <v>0</v>
      </c>
      <c r="Q87" s="43"/>
      <c r="R87" s="44"/>
      <c r="S87" s="44"/>
      <c r="T87" s="44"/>
      <c r="U87" s="44"/>
      <c r="V87" s="44"/>
      <c r="W87" s="44"/>
      <c r="X87" s="209">
        <f>R89+S89+T89+U89+V89+W89</f>
        <v>0</v>
      </c>
      <c r="Z87" s="55"/>
      <c r="AA87" s="55"/>
      <c r="AB87" s="56"/>
      <c r="AC87" s="56"/>
      <c r="AD87" s="56"/>
      <c r="AE87" s="57"/>
      <c r="AF87" s="57"/>
      <c r="AG87" s="57"/>
      <c r="AH87" s="63"/>
      <c r="AJ87" s="63"/>
      <c r="AK87" s="64"/>
      <c r="AL87" s="64"/>
      <c r="AM87" s="201"/>
      <c r="AN87" s="201"/>
      <c r="AO87" s="202"/>
      <c r="AP87" s="202"/>
      <c r="AQ87" s="202"/>
    </row>
    <row r="88" spans="1:43" ht="11.25" customHeight="1">
      <c r="A88" s="77"/>
      <c r="B88" s="77"/>
      <c r="C88" s="77"/>
      <c r="D88" s="77"/>
      <c r="E88" s="77"/>
      <c r="F88" s="77"/>
      <c r="G88" s="77"/>
      <c r="H88" s="209"/>
      <c r="I88" s="77"/>
      <c r="J88" s="77"/>
      <c r="K88" s="77"/>
      <c r="L88" s="77"/>
      <c r="M88" s="77"/>
      <c r="N88" s="77"/>
      <c r="O88" s="77"/>
      <c r="P88" s="209"/>
      <c r="Q88" s="77"/>
      <c r="R88" s="77"/>
      <c r="S88" s="77"/>
      <c r="T88" s="77"/>
      <c r="U88" s="77"/>
      <c r="V88" s="77"/>
      <c r="W88" s="77"/>
      <c r="X88" s="209"/>
      <c r="Z88" s="27"/>
      <c r="AA88" s="27"/>
      <c r="AB88" s="28"/>
      <c r="AC88" s="28"/>
      <c r="AD88" s="28"/>
      <c r="AE88" s="25"/>
      <c r="AF88" s="25"/>
      <c r="AG88" s="25"/>
      <c r="AH88" s="29"/>
      <c r="AI88" s="18"/>
      <c r="AJ88" s="29"/>
      <c r="AK88" s="30"/>
      <c r="AL88" s="30"/>
    </row>
    <row r="89" spans="1:43" ht="11.25" customHeight="1" thickBot="1">
      <c r="A89" s="21">
        <f>IF(A88="出",$G$3,0)</f>
        <v>0</v>
      </c>
      <c r="B89" s="21">
        <f t="shared" ref="B89:G89" si="116">IF(B88="出",$G$3,0)</f>
        <v>0</v>
      </c>
      <c r="C89" s="21">
        <f t="shared" si="116"/>
        <v>0</v>
      </c>
      <c r="D89" s="21">
        <f t="shared" si="116"/>
        <v>0</v>
      </c>
      <c r="E89" s="21">
        <f t="shared" si="116"/>
        <v>0</v>
      </c>
      <c r="F89" s="21">
        <f t="shared" si="116"/>
        <v>0</v>
      </c>
      <c r="G89" s="21">
        <f t="shared" si="116"/>
        <v>0</v>
      </c>
      <c r="H89" s="210"/>
      <c r="I89" s="21">
        <f>IF(I88="出",$G$3,0)</f>
        <v>0</v>
      </c>
      <c r="J89" s="21">
        <f t="shared" ref="J89:O89" si="117">IF(J88="出",$G$3,0)</f>
        <v>0</v>
      </c>
      <c r="K89" s="21">
        <f t="shared" si="117"/>
        <v>0</v>
      </c>
      <c r="L89" s="21">
        <f t="shared" si="117"/>
        <v>0</v>
      </c>
      <c r="M89" s="21">
        <f t="shared" si="117"/>
        <v>0</v>
      </c>
      <c r="N89" s="21">
        <f t="shared" si="117"/>
        <v>0</v>
      </c>
      <c r="O89" s="21">
        <f t="shared" si="117"/>
        <v>0</v>
      </c>
      <c r="P89" s="210"/>
      <c r="Q89" s="21">
        <f>IF(Q88="出",$G$3,0)</f>
        <v>0</v>
      </c>
      <c r="R89" s="21">
        <f t="shared" ref="R89:W89" si="118">IF(R88="出",$G$3,0)</f>
        <v>0</v>
      </c>
      <c r="S89" s="21">
        <f t="shared" si="118"/>
        <v>0</v>
      </c>
      <c r="T89" s="21">
        <f t="shared" si="118"/>
        <v>0</v>
      </c>
      <c r="U89" s="21">
        <f t="shared" si="118"/>
        <v>0</v>
      </c>
      <c r="V89" s="21">
        <f t="shared" si="118"/>
        <v>0</v>
      </c>
      <c r="W89" s="21">
        <f t="shared" si="118"/>
        <v>0</v>
      </c>
      <c r="X89" s="210"/>
      <c r="Z89" s="27"/>
      <c r="AA89" s="27"/>
      <c r="AB89" s="28"/>
      <c r="AC89" s="28"/>
      <c r="AD89" s="28"/>
      <c r="AE89" s="25"/>
      <c r="AF89" s="25"/>
      <c r="AG89" s="25"/>
      <c r="AH89" s="29"/>
      <c r="AI89" s="18"/>
      <c r="AJ89" s="29"/>
      <c r="AK89" s="30"/>
      <c r="AL89" s="30"/>
      <c r="AM89" s="152"/>
      <c r="AN89" s="152"/>
      <c r="AO89" s="153"/>
      <c r="AP89" s="153"/>
      <c r="AQ89" s="153"/>
    </row>
    <row r="90" spans="1:43" ht="13.5" customHeight="1">
      <c r="A90" s="147" t="s">
        <v>63</v>
      </c>
      <c r="B90" s="148"/>
      <c r="C90" s="148"/>
      <c r="D90" s="148"/>
      <c r="E90" s="148"/>
      <c r="F90" s="148"/>
      <c r="G90" s="155"/>
      <c r="H90" s="71">
        <f>H72+H75+H78+H81+H84+H87</f>
        <v>0</v>
      </c>
      <c r="I90" s="147" t="s">
        <v>63</v>
      </c>
      <c r="J90" s="148"/>
      <c r="K90" s="148"/>
      <c r="L90" s="148"/>
      <c r="M90" s="148"/>
      <c r="N90" s="148"/>
      <c r="O90" s="155"/>
      <c r="P90" s="71">
        <f>P72+P75+P78+P81+P84+P87</f>
        <v>0</v>
      </c>
      <c r="Q90" s="147" t="s">
        <v>63</v>
      </c>
      <c r="R90" s="148"/>
      <c r="S90" s="148"/>
      <c r="T90" s="148"/>
      <c r="U90" s="148"/>
      <c r="V90" s="148"/>
      <c r="W90" s="155"/>
      <c r="X90" s="82">
        <f>X72+X75+X78+X81+X84+X87</f>
        <v>0</v>
      </c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152"/>
      <c r="AN90" s="152"/>
      <c r="AO90" s="153"/>
      <c r="AP90" s="153"/>
      <c r="AQ90" s="153"/>
    </row>
    <row r="91" spans="1:43" ht="21" customHeight="1">
      <c r="A91" s="149"/>
      <c r="B91" s="150"/>
      <c r="C91" s="150"/>
      <c r="D91" s="150"/>
      <c r="E91" s="150"/>
      <c r="F91" s="150"/>
      <c r="G91" s="151"/>
      <c r="H91" s="75" t="e">
        <f>IF(H90-AC30&lt;=0,"OK","超過")</f>
        <v>#N/A</v>
      </c>
      <c r="I91" s="149"/>
      <c r="J91" s="150"/>
      <c r="K91" s="150"/>
      <c r="L91" s="150"/>
      <c r="M91" s="150"/>
      <c r="N91" s="150"/>
      <c r="O91" s="151"/>
      <c r="P91" s="75" t="e">
        <f>IF(P90-AC31&lt;=0,"OK","超過")</f>
        <v>#N/A</v>
      </c>
      <c r="Q91" s="149"/>
      <c r="R91" s="150"/>
      <c r="S91" s="150"/>
      <c r="T91" s="150"/>
      <c r="U91" s="150"/>
      <c r="V91" s="150"/>
      <c r="W91" s="151"/>
      <c r="X91" s="75" t="e">
        <f>IF(X90-AC32&lt;=0,"OK","超過")</f>
        <v>#N/A</v>
      </c>
      <c r="Z91" s="84"/>
      <c r="AA91" s="84"/>
      <c r="AB91" s="28"/>
      <c r="AC91" s="28"/>
      <c r="AD91" s="28"/>
      <c r="AE91" s="89"/>
      <c r="AF91" s="89"/>
      <c r="AG91" s="89"/>
      <c r="AH91" s="154"/>
      <c r="AI91" s="154"/>
      <c r="AJ91" s="154"/>
      <c r="AK91" s="154"/>
      <c r="AL91" s="87"/>
      <c r="AM91" s="152"/>
      <c r="AN91" s="152"/>
      <c r="AO91" s="153"/>
      <c r="AP91" s="153"/>
      <c r="AQ91" s="153"/>
    </row>
    <row r="92" spans="1:43">
      <c r="Z92" s="15"/>
      <c r="AA92" s="15"/>
      <c r="AB92" s="15"/>
      <c r="AC92" s="15"/>
      <c r="AD92" s="15"/>
      <c r="AE92" s="15"/>
      <c r="AF92" s="15"/>
      <c r="AG92" s="15"/>
      <c r="AH92" s="15"/>
    </row>
  </sheetData>
  <sheetProtection formatCells="0"/>
  <mergeCells count="233">
    <mergeCell ref="A90:G91"/>
    <mergeCell ref="I90:O91"/>
    <mergeCell ref="Q90:W91"/>
    <mergeCell ref="AM90:AN90"/>
    <mergeCell ref="AO90:AQ90"/>
    <mergeCell ref="AH91:AI91"/>
    <mergeCell ref="AJ91:AK91"/>
    <mergeCell ref="AM91:AN91"/>
    <mergeCell ref="AO91:AQ91"/>
    <mergeCell ref="H87:H89"/>
    <mergeCell ref="P87:P89"/>
    <mergeCell ref="X87:X89"/>
    <mergeCell ref="AM87:AN87"/>
    <mergeCell ref="AO87:AQ87"/>
    <mergeCell ref="AM89:AN89"/>
    <mergeCell ref="AO89:AQ89"/>
    <mergeCell ref="H81:H83"/>
    <mergeCell ref="P81:P83"/>
    <mergeCell ref="X81:X83"/>
    <mergeCell ref="AM83:AN83"/>
    <mergeCell ref="AO83:AQ83"/>
    <mergeCell ref="H84:H86"/>
    <mergeCell ref="P84:P86"/>
    <mergeCell ref="X84:X86"/>
    <mergeCell ref="AM86:AN86"/>
    <mergeCell ref="AO86:AQ86"/>
    <mergeCell ref="H75:H77"/>
    <mergeCell ref="P75:P77"/>
    <mergeCell ref="X75:X77"/>
    <mergeCell ref="H78:H80"/>
    <mergeCell ref="P78:P80"/>
    <mergeCell ref="X78:X80"/>
    <mergeCell ref="R70:S70"/>
    <mergeCell ref="T70:W70"/>
    <mergeCell ref="X70:X71"/>
    <mergeCell ref="H72:H74"/>
    <mergeCell ref="P72:P74"/>
    <mergeCell ref="X72:X74"/>
    <mergeCell ref="B70:C70"/>
    <mergeCell ref="D70:G70"/>
    <mergeCell ref="H70:H71"/>
    <mergeCell ref="J70:K70"/>
    <mergeCell ref="L70:O70"/>
    <mergeCell ref="P70:P71"/>
    <mergeCell ref="A68:G69"/>
    <mergeCell ref="I68:O69"/>
    <mergeCell ref="Q68:W69"/>
    <mergeCell ref="AM68:AN68"/>
    <mergeCell ref="AO68:AQ68"/>
    <mergeCell ref="AH69:AI69"/>
    <mergeCell ref="AJ69:AK69"/>
    <mergeCell ref="AM69:AN69"/>
    <mergeCell ref="AO69:AQ69"/>
    <mergeCell ref="H65:H67"/>
    <mergeCell ref="P65:P67"/>
    <mergeCell ref="X65:X67"/>
    <mergeCell ref="AM65:AN65"/>
    <mergeCell ref="AO65:AQ65"/>
    <mergeCell ref="AM67:AN67"/>
    <mergeCell ref="AO67:AQ67"/>
    <mergeCell ref="H59:H61"/>
    <mergeCell ref="P59:P61"/>
    <mergeCell ref="X59:X61"/>
    <mergeCell ref="AM61:AN61"/>
    <mergeCell ref="AO61:AQ61"/>
    <mergeCell ref="H62:H64"/>
    <mergeCell ref="P62:P64"/>
    <mergeCell ref="X62:X64"/>
    <mergeCell ref="AM64:AN64"/>
    <mergeCell ref="AO64:AQ64"/>
    <mergeCell ref="H53:H55"/>
    <mergeCell ref="P53:P55"/>
    <mergeCell ref="X53:X55"/>
    <mergeCell ref="H56:H58"/>
    <mergeCell ref="P56:P58"/>
    <mergeCell ref="X56:X58"/>
    <mergeCell ref="R48:S48"/>
    <mergeCell ref="T48:W48"/>
    <mergeCell ref="X48:X49"/>
    <mergeCell ref="H50:H52"/>
    <mergeCell ref="P50:P52"/>
    <mergeCell ref="X50:X52"/>
    <mergeCell ref="AH47:AI47"/>
    <mergeCell ref="AJ47:AK47"/>
    <mergeCell ref="AM47:AN47"/>
    <mergeCell ref="AO47:AQ47"/>
    <mergeCell ref="B48:C48"/>
    <mergeCell ref="D48:G48"/>
    <mergeCell ref="H48:H49"/>
    <mergeCell ref="J48:K48"/>
    <mergeCell ref="L48:O48"/>
    <mergeCell ref="P48:P49"/>
    <mergeCell ref="P43:P45"/>
    <mergeCell ref="X43:X45"/>
    <mergeCell ref="AE45:AG46"/>
    <mergeCell ref="A46:G47"/>
    <mergeCell ref="I46:O47"/>
    <mergeCell ref="Q46:W47"/>
    <mergeCell ref="Z39:AA41"/>
    <mergeCell ref="AB39:AC41"/>
    <mergeCell ref="AE39:AG41"/>
    <mergeCell ref="H40:H42"/>
    <mergeCell ref="P40:P42"/>
    <mergeCell ref="X40:X42"/>
    <mergeCell ref="Z42:AA44"/>
    <mergeCell ref="AB42:AC44"/>
    <mergeCell ref="AE42:AG44"/>
    <mergeCell ref="H43:H45"/>
    <mergeCell ref="AE33:AG35"/>
    <mergeCell ref="H34:H36"/>
    <mergeCell ref="P34:P36"/>
    <mergeCell ref="X34:X36"/>
    <mergeCell ref="Z36:AA38"/>
    <mergeCell ref="AB36:AC38"/>
    <mergeCell ref="AE36:AG38"/>
    <mergeCell ref="H37:H39"/>
    <mergeCell ref="P37:P39"/>
    <mergeCell ref="X37:X39"/>
    <mergeCell ref="AC30:AD30"/>
    <mergeCell ref="H31:H33"/>
    <mergeCell ref="P31:P33"/>
    <mergeCell ref="X31:X33"/>
    <mergeCell ref="AC31:AD31"/>
    <mergeCell ref="AC32:AD32"/>
    <mergeCell ref="Z33:AA35"/>
    <mergeCell ref="AB33:AC35"/>
    <mergeCell ref="R26:S26"/>
    <mergeCell ref="T26:W26"/>
    <mergeCell ref="X26:X27"/>
    <mergeCell ref="AC26:AD26"/>
    <mergeCell ref="AC27:AD27"/>
    <mergeCell ref="H28:H30"/>
    <mergeCell ref="P28:P30"/>
    <mergeCell ref="X28:X30"/>
    <mergeCell ref="AC28:AD28"/>
    <mergeCell ref="AC29:AD29"/>
    <mergeCell ref="B26:C26"/>
    <mergeCell ref="D26:G26"/>
    <mergeCell ref="H26:H27"/>
    <mergeCell ref="J26:K26"/>
    <mergeCell ref="L26:O26"/>
    <mergeCell ref="P26:P27"/>
    <mergeCell ref="AM24:AN24"/>
    <mergeCell ref="AO24:AQ24"/>
    <mergeCell ref="AC25:AD25"/>
    <mergeCell ref="AH25:AI25"/>
    <mergeCell ref="AJ25:AK25"/>
    <mergeCell ref="AM25:AN25"/>
    <mergeCell ref="AO25:AQ25"/>
    <mergeCell ref="A24:G25"/>
    <mergeCell ref="I24:O25"/>
    <mergeCell ref="Q24:W25"/>
    <mergeCell ref="AC24:AD24"/>
    <mergeCell ref="AH24:AI24"/>
    <mergeCell ref="AJ24:AK24"/>
    <mergeCell ref="AO21:AQ21"/>
    <mergeCell ref="AC22:AD22"/>
    <mergeCell ref="AC23:AD23"/>
    <mergeCell ref="AH23:AI23"/>
    <mergeCell ref="AJ23:AK23"/>
    <mergeCell ref="AM23:AN23"/>
    <mergeCell ref="AO23:AQ23"/>
    <mergeCell ref="AH20:AI20"/>
    <mergeCell ref="AJ20:AK20"/>
    <mergeCell ref="AM20:AN20"/>
    <mergeCell ref="AO20:AQ20"/>
    <mergeCell ref="H21:H23"/>
    <mergeCell ref="P21:P23"/>
    <mergeCell ref="X21:X23"/>
    <mergeCell ref="AC21:AD21"/>
    <mergeCell ref="AH21:AI21"/>
    <mergeCell ref="AJ21:AK21"/>
    <mergeCell ref="AH17:AI17"/>
    <mergeCell ref="AJ17:AK17"/>
    <mergeCell ref="AM17:AN17"/>
    <mergeCell ref="AM21:AN21"/>
    <mergeCell ref="AO17:AQ17"/>
    <mergeCell ref="H18:H20"/>
    <mergeCell ref="P18:P20"/>
    <mergeCell ref="X18:X20"/>
    <mergeCell ref="Z18:AA20"/>
    <mergeCell ref="AB18:AC20"/>
    <mergeCell ref="AE18:AG20"/>
    <mergeCell ref="H15:H17"/>
    <mergeCell ref="P15:P17"/>
    <mergeCell ref="X15:X17"/>
    <mergeCell ref="Z15:AA17"/>
    <mergeCell ref="AB15:AC15"/>
    <mergeCell ref="AE15:AG15"/>
    <mergeCell ref="AB16:AC17"/>
    <mergeCell ref="AD16:AD17"/>
    <mergeCell ref="AE16:AG17"/>
    <mergeCell ref="H12:H14"/>
    <mergeCell ref="P12:P14"/>
    <mergeCell ref="X12:X14"/>
    <mergeCell ref="Z12:AA14"/>
    <mergeCell ref="AB12:AC12"/>
    <mergeCell ref="AE12:AG12"/>
    <mergeCell ref="AB13:AC14"/>
    <mergeCell ref="AD13:AD14"/>
    <mergeCell ref="AE13:AG14"/>
    <mergeCell ref="H9:H11"/>
    <mergeCell ref="P9:P11"/>
    <mergeCell ref="X9:X11"/>
    <mergeCell ref="Z9:AA11"/>
    <mergeCell ref="AB9:AC9"/>
    <mergeCell ref="AE9:AG9"/>
    <mergeCell ref="AB10:AC11"/>
    <mergeCell ref="AD10:AD11"/>
    <mergeCell ref="AE10:AG11"/>
    <mergeCell ref="Z5:AA5"/>
    <mergeCell ref="AB5:AG5"/>
    <mergeCell ref="H6:H8"/>
    <mergeCell ref="P6:P8"/>
    <mergeCell ref="X6:X8"/>
    <mergeCell ref="Z6:AA8"/>
    <mergeCell ref="AB6:AC6"/>
    <mergeCell ref="AE6:AG6"/>
    <mergeCell ref="AB7:AC8"/>
    <mergeCell ref="AD7:AD8"/>
    <mergeCell ref="AE7:AG8"/>
    <mergeCell ref="J4:K4"/>
    <mergeCell ref="L4:O4"/>
    <mergeCell ref="P4:P5"/>
    <mergeCell ref="R4:S4"/>
    <mergeCell ref="T4:W4"/>
    <mergeCell ref="X4:X5"/>
    <mergeCell ref="E1:G1"/>
    <mergeCell ref="G3:H3"/>
    <mergeCell ref="B4:C4"/>
    <mergeCell ref="D4:G4"/>
    <mergeCell ref="H4:H5"/>
    <mergeCell ref="B1:D1"/>
  </mergeCells>
  <phoneticPr fontId="2"/>
  <conditionalFormatting sqref="A7:G7">
    <cfRule type="containsText" dxfId="71" priority="77" stopIfTrue="1" operator="containsText" text="○">
      <formula>NOT(ISERROR(SEARCH("○",A7)))</formula>
    </cfRule>
  </conditionalFormatting>
  <conditionalFormatting sqref="I19:O19">
    <cfRule type="containsText" dxfId="70" priority="76" stopIfTrue="1" operator="containsText" text="○">
      <formula>NOT(ISERROR(SEARCH("○",I19)))</formula>
    </cfRule>
  </conditionalFormatting>
  <conditionalFormatting sqref="I22:O22">
    <cfRule type="containsText" dxfId="69" priority="75" stopIfTrue="1" operator="containsText" text="○">
      <formula>NOT(ISERROR(SEARCH("○",I22)))</formula>
    </cfRule>
  </conditionalFormatting>
  <conditionalFormatting sqref="I16:O16">
    <cfRule type="containsText" dxfId="68" priority="74" stopIfTrue="1" operator="containsText" text="○">
      <formula>NOT(ISERROR(SEARCH("○",I16)))</formula>
    </cfRule>
  </conditionalFormatting>
  <conditionalFormatting sqref="I13:O13">
    <cfRule type="containsText" dxfId="67" priority="73" stopIfTrue="1" operator="containsText" text="○">
      <formula>NOT(ISERROR(SEARCH("○",I13)))</formula>
    </cfRule>
  </conditionalFormatting>
  <conditionalFormatting sqref="I10:O10">
    <cfRule type="containsText" dxfId="66" priority="72" stopIfTrue="1" operator="containsText" text="○">
      <formula>NOT(ISERROR(SEARCH("○",I10)))</formula>
    </cfRule>
  </conditionalFormatting>
  <conditionalFormatting sqref="I7:O7">
    <cfRule type="containsText" dxfId="65" priority="71" stopIfTrue="1" operator="containsText" text="○">
      <formula>NOT(ISERROR(SEARCH("○",I7)))</formula>
    </cfRule>
  </conditionalFormatting>
  <conditionalFormatting sqref="Q19:W19">
    <cfRule type="containsText" dxfId="64" priority="70" stopIfTrue="1" operator="containsText" text="○">
      <formula>NOT(ISERROR(SEARCH("○",Q19)))</formula>
    </cfRule>
  </conditionalFormatting>
  <conditionalFormatting sqref="Q22:W22">
    <cfRule type="containsText" dxfId="63" priority="69" stopIfTrue="1" operator="containsText" text="○">
      <formula>NOT(ISERROR(SEARCH("○",Q22)))</formula>
    </cfRule>
  </conditionalFormatting>
  <conditionalFormatting sqref="Q16:W16">
    <cfRule type="containsText" dxfId="62" priority="68" stopIfTrue="1" operator="containsText" text="○">
      <formula>NOT(ISERROR(SEARCH("○",Q16)))</formula>
    </cfRule>
  </conditionalFormatting>
  <conditionalFormatting sqref="Q13:W13">
    <cfRule type="containsText" dxfId="61" priority="67" stopIfTrue="1" operator="containsText" text="○">
      <formula>NOT(ISERROR(SEARCH("○",Q13)))</formula>
    </cfRule>
  </conditionalFormatting>
  <conditionalFormatting sqref="Q10:W10">
    <cfRule type="containsText" dxfId="60" priority="66" stopIfTrue="1" operator="containsText" text="○">
      <formula>NOT(ISERROR(SEARCH("○",Q10)))</formula>
    </cfRule>
  </conditionalFormatting>
  <conditionalFormatting sqref="Q7:W7">
    <cfRule type="containsText" dxfId="59" priority="65" stopIfTrue="1" operator="containsText" text="○">
      <formula>NOT(ISERROR(SEARCH("○",Q7)))</formula>
    </cfRule>
  </conditionalFormatting>
  <conditionalFormatting sqref="Q41:W41">
    <cfRule type="containsText" dxfId="58" priority="64" stopIfTrue="1" operator="containsText" text="○">
      <formula>NOT(ISERROR(SEARCH("○",Q41)))</formula>
    </cfRule>
  </conditionalFormatting>
  <conditionalFormatting sqref="Q44:W44">
    <cfRule type="containsText" dxfId="57" priority="63" stopIfTrue="1" operator="containsText" text="○">
      <formula>NOT(ISERROR(SEARCH("○",Q44)))</formula>
    </cfRule>
  </conditionalFormatting>
  <conditionalFormatting sqref="Q38:W38">
    <cfRule type="containsText" dxfId="56" priority="62" stopIfTrue="1" operator="containsText" text="○">
      <formula>NOT(ISERROR(SEARCH("○",Q38)))</formula>
    </cfRule>
  </conditionalFormatting>
  <conditionalFormatting sqref="Q35:W35">
    <cfRule type="containsText" dxfId="55" priority="61" stopIfTrue="1" operator="containsText" text="○">
      <formula>NOT(ISERROR(SEARCH("○",Q35)))</formula>
    </cfRule>
  </conditionalFormatting>
  <conditionalFormatting sqref="Q32:W32">
    <cfRule type="containsText" dxfId="54" priority="60" stopIfTrue="1" operator="containsText" text="○">
      <formula>NOT(ISERROR(SEARCH("○",Q32)))</formula>
    </cfRule>
  </conditionalFormatting>
  <conditionalFormatting sqref="Q29:W29">
    <cfRule type="containsText" dxfId="53" priority="59" stopIfTrue="1" operator="containsText" text="○">
      <formula>NOT(ISERROR(SEARCH("○",Q29)))</formula>
    </cfRule>
  </conditionalFormatting>
  <conditionalFormatting sqref="I41:O41">
    <cfRule type="containsText" dxfId="52" priority="58" stopIfTrue="1" operator="containsText" text="○">
      <formula>NOT(ISERROR(SEARCH("○",I41)))</formula>
    </cfRule>
  </conditionalFormatting>
  <conditionalFormatting sqref="I44:O44">
    <cfRule type="containsText" dxfId="51" priority="57" stopIfTrue="1" operator="containsText" text="○">
      <formula>NOT(ISERROR(SEARCH("○",I44)))</formula>
    </cfRule>
  </conditionalFormatting>
  <conditionalFormatting sqref="I38:O38">
    <cfRule type="containsText" dxfId="50" priority="56" stopIfTrue="1" operator="containsText" text="○">
      <formula>NOT(ISERROR(SEARCH("○",I38)))</formula>
    </cfRule>
  </conditionalFormatting>
  <conditionalFormatting sqref="I35:O35">
    <cfRule type="containsText" dxfId="49" priority="55" stopIfTrue="1" operator="containsText" text="○">
      <formula>NOT(ISERROR(SEARCH("○",I35)))</formula>
    </cfRule>
  </conditionalFormatting>
  <conditionalFormatting sqref="I32:O32">
    <cfRule type="containsText" dxfId="48" priority="54" stopIfTrue="1" operator="containsText" text="○">
      <formula>NOT(ISERROR(SEARCH("○",I32)))</formula>
    </cfRule>
  </conditionalFormatting>
  <conditionalFormatting sqref="I29:O29">
    <cfRule type="containsText" dxfId="47" priority="53" stopIfTrue="1" operator="containsText" text="○">
      <formula>NOT(ISERROR(SEARCH("○",I29)))</formula>
    </cfRule>
  </conditionalFormatting>
  <conditionalFormatting sqref="A41:G41">
    <cfRule type="containsText" dxfId="46" priority="52" stopIfTrue="1" operator="containsText" text="○">
      <formula>NOT(ISERROR(SEARCH("○",A41)))</formula>
    </cfRule>
  </conditionalFormatting>
  <conditionalFormatting sqref="A44:G44">
    <cfRule type="containsText" dxfId="45" priority="51" stopIfTrue="1" operator="containsText" text="○">
      <formula>NOT(ISERROR(SEARCH("○",A44)))</formula>
    </cfRule>
  </conditionalFormatting>
  <conditionalFormatting sqref="A38:G38">
    <cfRule type="containsText" dxfId="44" priority="50" stopIfTrue="1" operator="containsText" text="○">
      <formula>NOT(ISERROR(SEARCH("○",A38)))</formula>
    </cfRule>
  </conditionalFormatting>
  <conditionalFormatting sqref="A35:G35">
    <cfRule type="containsText" dxfId="43" priority="49" stopIfTrue="1" operator="containsText" text="○">
      <formula>NOT(ISERROR(SEARCH("○",A35)))</formula>
    </cfRule>
  </conditionalFormatting>
  <conditionalFormatting sqref="A32:G32">
    <cfRule type="containsText" dxfId="42" priority="48" stopIfTrue="1" operator="containsText" text="○">
      <formula>NOT(ISERROR(SEARCH("○",A32)))</formula>
    </cfRule>
  </conditionalFormatting>
  <conditionalFormatting sqref="A29:G29">
    <cfRule type="containsText" dxfId="41" priority="47" stopIfTrue="1" operator="containsText" text="○">
      <formula>NOT(ISERROR(SEARCH("○",A29)))</formula>
    </cfRule>
  </conditionalFormatting>
  <conditionalFormatting sqref="A63:G63">
    <cfRule type="containsText" dxfId="40" priority="46" stopIfTrue="1" operator="containsText" text="○">
      <formula>NOT(ISERROR(SEARCH("○",A63)))</formula>
    </cfRule>
  </conditionalFormatting>
  <conditionalFormatting sqref="A66:G66">
    <cfRule type="containsText" dxfId="39" priority="45" stopIfTrue="1" operator="containsText" text="○">
      <formula>NOT(ISERROR(SEARCH("○",A66)))</formula>
    </cfRule>
  </conditionalFormatting>
  <conditionalFormatting sqref="A60:G60">
    <cfRule type="containsText" dxfId="38" priority="44" stopIfTrue="1" operator="containsText" text="○">
      <formula>NOT(ISERROR(SEARCH("○",A60)))</formula>
    </cfRule>
  </conditionalFormatting>
  <conditionalFormatting sqref="A57:G57">
    <cfRule type="containsText" dxfId="37" priority="43" stopIfTrue="1" operator="containsText" text="○">
      <formula>NOT(ISERROR(SEARCH("○",A57)))</formula>
    </cfRule>
  </conditionalFormatting>
  <conditionalFormatting sqref="A54:G54">
    <cfRule type="containsText" dxfId="36" priority="42" stopIfTrue="1" operator="containsText" text="○">
      <formula>NOT(ISERROR(SEARCH("○",A54)))</formula>
    </cfRule>
  </conditionalFormatting>
  <conditionalFormatting sqref="A51:G51">
    <cfRule type="containsText" dxfId="35" priority="41" stopIfTrue="1" operator="containsText" text="○">
      <formula>NOT(ISERROR(SEARCH("○",A51)))</formula>
    </cfRule>
  </conditionalFormatting>
  <conditionalFormatting sqref="I63:O63">
    <cfRule type="containsText" dxfId="34" priority="40" stopIfTrue="1" operator="containsText" text="○">
      <formula>NOT(ISERROR(SEARCH("○",I63)))</formula>
    </cfRule>
  </conditionalFormatting>
  <conditionalFormatting sqref="I66:O66">
    <cfRule type="containsText" dxfId="33" priority="39" stopIfTrue="1" operator="containsText" text="○">
      <formula>NOT(ISERROR(SEARCH("○",I66)))</formula>
    </cfRule>
  </conditionalFormatting>
  <conditionalFormatting sqref="I60:O60">
    <cfRule type="containsText" dxfId="32" priority="38" stopIfTrue="1" operator="containsText" text="○">
      <formula>NOT(ISERROR(SEARCH("○",I60)))</formula>
    </cfRule>
  </conditionalFormatting>
  <conditionalFormatting sqref="I57:O57">
    <cfRule type="containsText" dxfId="31" priority="37" stopIfTrue="1" operator="containsText" text="○">
      <formula>NOT(ISERROR(SEARCH("○",I57)))</formula>
    </cfRule>
  </conditionalFormatting>
  <conditionalFormatting sqref="I54:O54">
    <cfRule type="containsText" dxfId="30" priority="36" stopIfTrue="1" operator="containsText" text="○">
      <formula>NOT(ISERROR(SEARCH("○",I54)))</formula>
    </cfRule>
  </conditionalFormatting>
  <conditionalFormatting sqref="I51:O51">
    <cfRule type="containsText" dxfId="29" priority="35" stopIfTrue="1" operator="containsText" text="○">
      <formula>NOT(ISERROR(SEARCH("○",I51)))</formula>
    </cfRule>
  </conditionalFormatting>
  <conditionalFormatting sqref="Q63:W63">
    <cfRule type="containsText" dxfId="28" priority="34" stopIfTrue="1" operator="containsText" text="○">
      <formula>NOT(ISERROR(SEARCH("○",Q63)))</formula>
    </cfRule>
  </conditionalFormatting>
  <conditionalFormatting sqref="Q66:W66">
    <cfRule type="containsText" dxfId="27" priority="33" stopIfTrue="1" operator="containsText" text="○">
      <formula>NOT(ISERROR(SEARCH("○",Q66)))</formula>
    </cfRule>
  </conditionalFormatting>
  <conditionalFormatting sqref="Q60:W60">
    <cfRule type="containsText" dxfId="26" priority="32" stopIfTrue="1" operator="containsText" text="○">
      <formula>NOT(ISERROR(SEARCH("○",Q60)))</formula>
    </cfRule>
  </conditionalFormatting>
  <conditionalFormatting sqref="Q57:W57">
    <cfRule type="containsText" dxfId="25" priority="31" stopIfTrue="1" operator="containsText" text="○">
      <formula>NOT(ISERROR(SEARCH("○",Q57)))</formula>
    </cfRule>
  </conditionalFormatting>
  <conditionalFormatting sqref="Q54:W54">
    <cfRule type="containsText" dxfId="24" priority="30" stopIfTrue="1" operator="containsText" text="○">
      <formula>NOT(ISERROR(SEARCH("○",Q54)))</formula>
    </cfRule>
  </conditionalFormatting>
  <conditionalFormatting sqref="Q51:W51">
    <cfRule type="containsText" dxfId="23" priority="29" stopIfTrue="1" operator="containsText" text="○">
      <formula>NOT(ISERROR(SEARCH("○",Q51)))</formula>
    </cfRule>
  </conditionalFormatting>
  <conditionalFormatting sqref="Q85:W85">
    <cfRule type="containsText" dxfId="22" priority="28" stopIfTrue="1" operator="containsText" text="○">
      <formula>NOT(ISERROR(SEARCH("○",Q85)))</formula>
    </cfRule>
  </conditionalFormatting>
  <conditionalFormatting sqref="Q88:W88">
    <cfRule type="containsText" dxfId="21" priority="27" stopIfTrue="1" operator="containsText" text="○">
      <formula>NOT(ISERROR(SEARCH("○",Q88)))</formula>
    </cfRule>
  </conditionalFormatting>
  <conditionalFormatting sqref="Q82:W82">
    <cfRule type="containsText" dxfId="20" priority="26" stopIfTrue="1" operator="containsText" text="○">
      <formula>NOT(ISERROR(SEARCH("○",Q82)))</formula>
    </cfRule>
  </conditionalFormatting>
  <conditionalFormatting sqref="Q79:W79">
    <cfRule type="containsText" dxfId="19" priority="25" stopIfTrue="1" operator="containsText" text="○">
      <formula>NOT(ISERROR(SEARCH("○",Q79)))</formula>
    </cfRule>
  </conditionalFormatting>
  <conditionalFormatting sqref="Q76:W76">
    <cfRule type="containsText" dxfId="18" priority="24" stopIfTrue="1" operator="containsText" text="○">
      <formula>NOT(ISERROR(SEARCH("○",Q76)))</formula>
    </cfRule>
  </conditionalFormatting>
  <conditionalFormatting sqref="Q73:W73">
    <cfRule type="containsText" dxfId="17" priority="23" stopIfTrue="1" operator="containsText" text="○">
      <formula>NOT(ISERROR(SEARCH("○",Q73)))</formula>
    </cfRule>
  </conditionalFormatting>
  <conditionalFormatting sqref="I85:O85">
    <cfRule type="containsText" dxfId="16" priority="22" stopIfTrue="1" operator="containsText" text="○">
      <formula>NOT(ISERROR(SEARCH("○",I85)))</formula>
    </cfRule>
  </conditionalFormatting>
  <conditionalFormatting sqref="I88:O88">
    <cfRule type="containsText" dxfId="15" priority="21" stopIfTrue="1" operator="containsText" text="○">
      <formula>NOT(ISERROR(SEARCH("○",I88)))</formula>
    </cfRule>
  </conditionalFormatting>
  <conditionalFormatting sqref="I82:O82">
    <cfRule type="containsText" dxfId="14" priority="20" stopIfTrue="1" operator="containsText" text="○">
      <formula>NOT(ISERROR(SEARCH("○",I82)))</formula>
    </cfRule>
  </conditionalFormatting>
  <conditionalFormatting sqref="I79:O79">
    <cfRule type="containsText" dxfId="13" priority="19" stopIfTrue="1" operator="containsText" text="○">
      <formula>NOT(ISERROR(SEARCH("○",I79)))</formula>
    </cfRule>
  </conditionalFormatting>
  <conditionalFormatting sqref="I76:O76">
    <cfRule type="containsText" dxfId="12" priority="18" stopIfTrue="1" operator="containsText" text="○">
      <formula>NOT(ISERROR(SEARCH("○",I76)))</formula>
    </cfRule>
  </conditionalFormatting>
  <conditionalFormatting sqref="I73:O73">
    <cfRule type="containsText" dxfId="11" priority="17" stopIfTrue="1" operator="containsText" text="○">
      <formula>NOT(ISERROR(SEARCH("○",I73)))</formula>
    </cfRule>
  </conditionalFormatting>
  <conditionalFormatting sqref="A85:G85">
    <cfRule type="containsText" dxfId="10" priority="16" stopIfTrue="1" operator="containsText" text="○">
      <formula>NOT(ISERROR(SEARCH("○",A85)))</formula>
    </cfRule>
  </conditionalFormatting>
  <conditionalFormatting sqref="A88:G88">
    <cfRule type="containsText" dxfId="9" priority="15" stopIfTrue="1" operator="containsText" text="○">
      <formula>NOT(ISERROR(SEARCH("○",A88)))</formula>
    </cfRule>
  </conditionalFormatting>
  <conditionalFormatting sqref="A82:G82">
    <cfRule type="containsText" dxfId="8" priority="14" stopIfTrue="1" operator="containsText" text="○">
      <formula>NOT(ISERROR(SEARCH("○",A82)))</formula>
    </cfRule>
  </conditionalFormatting>
  <conditionalFormatting sqref="A79:G79">
    <cfRule type="containsText" dxfId="7" priority="13" stopIfTrue="1" operator="containsText" text="○">
      <formula>NOT(ISERROR(SEARCH("○",A79)))</formula>
    </cfRule>
  </conditionalFormatting>
  <conditionalFormatting sqref="A76:G76">
    <cfRule type="containsText" dxfId="6" priority="12" stopIfTrue="1" operator="containsText" text="○">
      <formula>NOT(ISERROR(SEARCH("○",A76)))</formula>
    </cfRule>
  </conditionalFormatting>
  <conditionalFormatting sqref="A73:G73">
    <cfRule type="containsText" dxfId="5" priority="11" stopIfTrue="1" operator="containsText" text="○">
      <formula>NOT(ISERROR(SEARCH("○",A73)))</formula>
    </cfRule>
  </conditionalFormatting>
  <conditionalFormatting sqref="A10:G10">
    <cfRule type="containsText" dxfId="4" priority="5" stopIfTrue="1" operator="containsText" text="○">
      <formula>NOT(ISERROR(SEARCH("○",A10)))</formula>
    </cfRule>
  </conditionalFormatting>
  <conditionalFormatting sqref="A13:G13">
    <cfRule type="containsText" dxfId="3" priority="4" stopIfTrue="1" operator="containsText" text="○">
      <formula>NOT(ISERROR(SEARCH("○",A13)))</formula>
    </cfRule>
  </conditionalFormatting>
  <conditionalFormatting sqref="A16:G16">
    <cfRule type="containsText" dxfId="2" priority="3" stopIfTrue="1" operator="containsText" text="○">
      <formula>NOT(ISERROR(SEARCH("○",A16)))</formula>
    </cfRule>
  </conditionalFormatting>
  <conditionalFormatting sqref="A19:G19">
    <cfRule type="containsText" dxfId="1" priority="2" stopIfTrue="1" operator="containsText" text="○">
      <formula>NOT(ISERROR(SEARCH("○",A19)))</formula>
    </cfRule>
  </conditionalFormatting>
  <conditionalFormatting sqref="A22:G22">
    <cfRule type="containsText" dxfId="0" priority="1" stopIfTrue="1" operator="containsText" text="○">
      <formula>NOT(ISERROR(SEARCH("○",A22)))</formula>
    </cfRule>
  </conditionalFormatting>
  <dataValidations count="2">
    <dataValidation type="list" allowBlank="1" showInputMessage="1" showErrorMessage="1" sqref="U2">
      <formula1>$Z$3:$AA$3</formula1>
    </dataValidation>
    <dataValidation type="list" allowBlank="1" showInputMessage="1" showErrorMessage="1" sqref="I7:O7 Q32:W32 A32:G32 I32:O32 Q38:W38 I38:O38 A38:G38 A54:G54 A44:G44 I44:O44 I29:O29 A10:G10 I41:O41 Q44:W44 A29:G29 A60:G60 I54:O54 A66:G66 A41:G41 Q10:W10 Q54:W54 I10:O10 Q16:W16 I16:O16 I22:O22 Q29:W29 Q76:W76 A7:G7 Q41:W41 I35:O35 Q35:W35 Q22:W22 Q82:W82 A16:G16 I19:O19 I76:O76 I82:O82 A79:G79 Q60:W60 Q66:W66 A51:G51 A63:G63 I60:O60 Q7:W7 A13:G13 I88:O88 A35:G35 A19:G19 I66:O66 Q51:W51 I73:O73 I13:O13 Q88:W88 I85:O85 Q63:W63 A57:G57 I51:O51 Q73:W73 I63:O63 Q19:W19 Q85:W85 Q13:W13 I57:O57 I79:O79 Q79:W79 Q57:W57 A76:G76 A82:G82 A88:G88 A73:G73 A85:G85 A22:G22">
      <formula1>$AM$5:$AM$7</formula1>
    </dataValidation>
  </dataValidations>
  <pageMargins left="0.98425196850393704" right="0.19685039370078741" top="0.78740157480314965" bottom="0.39370078740157483" header="0.51181102362204722" footer="0.51181102362204722"/>
  <pageSetup paperSize="9" scale="65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詳細説明</vt:lpstr>
      <vt:lpstr>入力の仕方</vt:lpstr>
      <vt:lpstr>入力用（2024.1.1起算）</vt:lpstr>
      <vt:lpstr>入力用（2024.4.1起算）</vt:lpstr>
      <vt:lpstr>入力用（2024.3.21起算）</vt:lpstr>
      <vt:lpstr>入力用（フリー）</vt:lpstr>
      <vt:lpstr>入力の仕方!Print_Area</vt:lpstr>
      <vt:lpstr>'入力用（2024.1.1起算）'!Print_Area</vt:lpstr>
      <vt:lpstr>'入力用（2024.3.21起算）'!Print_Area</vt:lpstr>
      <vt:lpstr>'入力用（2024.4.1起算）'!Print_Area</vt:lpstr>
      <vt:lpstr>'入力用（フリー）'!Print_Area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2024-03-11T02:09:19Z</cp:lastPrinted>
  <dcterms:created xsi:type="dcterms:W3CDTF">2015-05-15T05:24:02Z</dcterms:created>
  <dcterms:modified xsi:type="dcterms:W3CDTF">2024-03-12T02:49:29Z</dcterms:modified>
</cp:coreProperties>
</file>