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codeName="ThisWorkbook" defaultThemeVersion="124226"/>
  <mc:AlternateContent xmlns:mc="http://schemas.openxmlformats.org/markup-compatibility/2006">
    <mc:Choice Requires="x15">
      <x15ac:absPath xmlns:x15ac="http://schemas.microsoft.com/office/spreadsheetml/2010/11/ac" url="\\NetApp-549b.kikan-ad.esb.mhlw.go.jp\NAS\TYHKPS\Desktop\HP掲載\補助シート\"/>
    </mc:Choice>
  </mc:AlternateContent>
  <xr:revisionPtr revIDLastSave="0" documentId="13_ncr:1_{36474F3B-B274-429A-A1ED-0695AD058BA0}" xr6:coauthVersionLast="47" xr6:coauthVersionMax="47" xr10:uidLastSave="{00000000-0000-0000-0000-000000000000}"/>
  <bookViews>
    <workbookView xWindow="-120" yWindow="-120" windowWidth="19440" windowHeight="15000" tabRatio="700" xr2:uid="{00000000-000D-0000-FFFF-FFFF00000000}"/>
  </bookViews>
  <sheets>
    <sheet name="一般の事業（通勤のみ）" sheetId="4" r:id="rId1"/>
    <sheet name="一般の事業（住込あり）" sheetId="13" r:id="rId2"/>
    <sheet name="早見表" sheetId="7" state="hidden" r:id="rId3"/>
    <sheet name="内訳シート" sheetId="8" state="hidden" r:id="rId4"/>
    <sheet name="社会保険料率（熊本県）" sheetId="9" state="hidden" r:id="rId5"/>
  </sheets>
  <definedNames>
    <definedName name="_xlnm.Print_Area" localSheetId="1">'一般の事業（住込あり）'!$A$1:$AL$64</definedName>
    <definedName name="_xlnm.Print_Area" localSheetId="0">'一般の事業（通勤のみ）'!$A$1:$AL$64</definedName>
    <definedName name="_xlnm.Print_Area" localSheetId="4">'社会保険料率（熊本県）'!$A$4:$H$62</definedName>
    <definedName name="社会保険料">'社会保険料率（熊本県）'!$A$4:$H$62</definedName>
    <definedName name="税額" localSheetId="1">#REF!</definedName>
    <definedName name="税額" localSheetId="2">早見表!$T$3:$X$124</definedName>
    <definedName name="税額" localSheetId="3">内訳シート!$Q$4:$U$129</definedName>
    <definedName name="税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9" l="1"/>
  <c r="F61" i="9"/>
  <c r="F60" i="9"/>
  <c r="F59" i="9"/>
  <c r="F58" i="9"/>
  <c r="F57" i="9"/>
  <c r="F56" i="9"/>
  <c r="F54" i="9"/>
  <c r="F52" i="9"/>
  <c r="F51" i="9"/>
  <c r="F50" i="9"/>
  <c r="F49" i="9"/>
  <c r="F47" i="9"/>
  <c r="F45" i="9"/>
  <c r="F43" i="9"/>
  <c r="F41" i="9"/>
  <c r="F39" i="9"/>
  <c r="F28" i="9"/>
  <c r="F26" i="9"/>
  <c r="F24" i="9"/>
  <c r="F19" i="9"/>
  <c r="G47" i="9" l="1"/>
  <c r="H47" i="9" s="1"/>
  <c r="P94" i="7" l="1"/>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I10" i="8" l="1"/>
  <c r="B10" i="8"/>
  <c r="J10" i="8" s="1"/>
  <c r="E62" i="9" l="1"/>
  <c r="E61" i="9"/>
  <c r="E60" i="9"/>
  <c r="E59" i="9"/>
  <c r="E58" i="9"/>
  <c r="E57" i="9"/>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6" i="7"/>
  <c r="P7" i="7"/>
  <c r="P8" i="7"/>
  <c r="P9" i="7"/>
  <c r="P10" i="7"/>
  <c r="P11" i="7"/>
  <c r="P12" i="7"/>
  <c r="P13" i="7"/>
  <c r="P14" i="7"/>
  <c r="P15" i="7"/>
  <c r="P16" i="7"/>
  <c r="P17" i="7"/>
  <c r="P18" i="7"/>
  <c r="P19" i="7"/>
  <c r="P20" i="7"/>
  <c r="P21" i="7"/>
  <c r="P22" i="7"/>
  <c r="P5"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6" i="7"/>
  <c r="O7" i="7"/>
  <c r="O8" i="7"/>
  <c r="O9" i="7"/>
  <c r="O10" i="7"/>
  <c r="O11" i="7"/>
  <c r="O12" i="7"/>
  <c r="O13" i="7"/>
  <c r="O14" i="7"/>
  <c r="O15" i="7"/>
  <c r="O16" i="7"/>
  <c r="O17" i="7"/>
  <c r="O18" i="7"/>
  <c r="O19" i="7"/>
  <c r="O20" i="7"/>
  <c r="O21" i="7"/>
  <c r="O22" i="7"/>
  <c r="O23" i="7"/>
  <c r="O24" i="7"/>
  <c r="O25" i="7"/>
  <c r="O26" i="7"/>
  <c r="O27" i="7"/>
  <c r="O28" i="7"/>
  <c r="O29" i="7"/>
  <c r="O30" i="7"/>
  <c r="O31" i="7"/>
  <c r="O32" i="7"/>
  <c r="O5" i="7"/>
  <c r="G16" i="9" l="1"/>
  <c r="H16" i="9" s="1"/>
  <c r="B6" i="8" l="1"/>
  <c r="J6" i="8" l="1"/>
  <c r="I6" i="8"/>
  <c r="E56" i="9"/>
  <c r="E55" i="9"/>
  <c r="F55" i="9" s="1"/>
  <c r="E54" i="9"/>
  <c r="E53" i="9"/>
  <c r="F53" i="9" s="1"/>
  <c r="E52" i="9"/>
  <c r="E51" i="9"/>
  <c r="E50" i="9"/>
  <c r="E49" i="9"/>
  <c r="E48" i="9"/>
  <c r="F48" i="9" s="1"/>
  <c r="E47" i="9"/>
  <c r="G46" i="9"/>
  <c r="H46" i="9" s="1"/>
  <c r="E46" i="9"/>
  <c r="F46" i="9" s="1"/>
  <c r="G45" i="9"/>
  <c r="H45" i="9" s="1"/>
  <c r="E45" i="9"/>
  <c r="G44" i="9"/>
  <c r="H44" i="9" s="1"/>
  <c r="E44" i="9"/>
  <c r="F44" i="9" s="1"/>
  <c r="G43" i="9"/>
  <c r="H43" i="9" s="1"/>
  <c r="E43" i="9"/>
  <c r="G42" i="9"/>
  <c r="H42" i="9" s="1"/>
  <c r="E42" i="9"/>
  <c r="F42" i="9" s="1"/>
  <c r="G41" i="9"/>
  <c r="H41" i="9" s="1"/>
  <c r="E41" i="9"/>
  <c r="G40" i="9"/>
  <c r="H40" i="9" s="1"/>
  <c r="E40" i="9"/>
  <c r="F40" i="9" s="1"/>
  <c r="G39" i="9"/>
  <c r="H39" i="9" s="1"/>
  <c r="E39" i="9"/>
  <c r="G38" i="9"/>
  <c r="H38" i="9" s="1"/>
  <c r="E38" i="9"/>
  <c r="F38" i="9" s="1"/>
  <c r="G37" i="9"/>
  <c r="H37" i="9" s="1"/>
  <c r="E37" i="9"/>
  <c r="F37" i="9" s="1"/>
  <c r="G36" i="9"/>
  <c r="H36" i="9" s="1"/>
  <c r="E36" i="9"/>
  <c r="F36" i="9" s="1"/>
  <c r="G35" i="9"/>
  <c r="H35" i="9" s="1"/>
  <c r="E35" i="9"/>
  <c r="F35" i="9" s="1"/>
  <c r="G34" i="9"/>
  <c r="H34" i="9" s="1"/>
  <c r="E34" i="9"/>
  <c r="F34" i="9" s="1"/>
  <c r="G33" i="9"/>
  <c r="H33" i="9" s="1"/>
  <c r="E33" i="9"/>
  <c r="F33" i="9" s="1"/>
  <c r="G32" i="9"/>
  <c r="H32" i="9" s="1"/>
  <c r="E32" i="9"/>
  <c r="F32" i="9" s="1"/>
  <c r="G31" i="9"/>
  <c r="H31" i="9" s="1"/>
  <c r="E31" i="9"/>
  <c r="F31" i="9" s="1"/>
  <c r="G30" i="9"/>
  <c r="H30" i="9" s="1"/>
  <c r="E30" i="9"/>
  <c r="F30" i="9" s="1"/>
  <c r="G29" i="9"/>
  <c r="H29" i="9" s="1"/>
  <c r="E29" i="9"/>
  <c r="F29" i="9" s="1"/>
  <c r="G28" i="9"/>
  <c r="H28" i="9" s="1"/>
  <c r="L10" i="8" s="1"/>
  <c r="E28" i="9"/>
  <c r="K10" i="8" s="1"/>
  <c r="G27" i="9"/>
  <c r="H27" i="9" s="1"/>
  <c r="E27" i="9"/>
  <c r="F27" i="9" s="1"/>
  <c r="G26" i="9"/>
  <c r="H26" i="9" s="1"/>
  <c r="E26" i="9"/>
  <c r="G25" i="9"/>
  <c r="H25" i="9" s="1"/>
  <c r="E25" i="9"/>
  <c r="F25" i="9" s="1"/>
  <c r="G24" i="9"/>
  <c r="H24" i="9" s="1"/>
  <c r="E24" i="9"/>
  <c r="G23" i="9"/>
  <c r="H23" i="9" s="1"/>
  <c r="E23" i="9"/>
  <c r="F23" i="9" s="1"/>
  <c r="G22" i="9"/>
  <c r="H22" i="9" s="1"/>
  <c r="E22" i="9"/>
  <c r="F22" i="9" s="1"/>
  <c r="G21" i="9"/>
  <c r="H21" i="9" s="1"/>
  <c r="E21" i="9"/>
  <c r="F21" i="9" s="1"/>
  <c r="G20" i="9"/>
  <c r="H20" i="9" s="1"/>
  <c r="E20" i="9"/>
  <c r="F20" i="9" s="1"/>
  <c r="G19" i="9"/>
  <c r="H19" i="9" s="1"/>
  <c r="E19" i="9"/>
  <c r="G18" i="9"/>
  <c r="H18" i="9" s="1"/>
  <c r="E18" i="9"/>
  <c r="F18" i="9" s="1"/>
  <c r="G17" i="9"/>
  <c r="H17" i="9" s="1"/>
  <c r="E17" i="9"/>
  <c r="F17" i="9" s="1"/>
  <c r="E16" i="9"/>
  <c r="F16" i="9" s="1"/>
  <c r="E15" i="9"/>
  <c r="F15" i="9" s="1"/>
  <c r="E14" i="9"/>
  <c r="F14" i="9" s="1"/>
  <c r="E13" i="9"/>
  <c r="F13" i="9" s="1"/>
  <c r="K6" i="8" l="1"/>
  <c r="D10" i="8"/>
  <c r="I13" i="13" s="1"/>
  <c r="L6" i="8"/>
  <c r="Q111" i="7"/>
  <c r="Q97" i="7"/>
  <c r="Q98" i="7"/>
  <c r="Q99" i="7"/>
  <c r="Q100" i="7"/>
  <c r="Q101" i="7"/>
  <c r="Q102" i="7"/>
  <c r="Q103" i="7"/>
  <c r="Q104" i="7"/>
  <c r="Q105" i="7"/>
  <c r="Q106" i="7"/>
  <c r="Q107" i="7"/>
  <c r="Q108" i="7"/>
  <c r="Q109" i="7"/>
  <c r="Q110" i="7"/>
  <c r="R112" i="7"/>
  <c r="R113" i="7"/>
  <c r="R114" i="7"/>
  <c r="R115" i="7"/>
  <c r="R116" i="7"/>
  <c r="R117" i="7"/>
  <c r="R118" i="7"/>
  <c r="R119" i="7"/>
  <c r="R120" i="7"/>
  <c r="R121" i="7"/>
  <c r="R122" i="7"/>
  <c r="R123" i="7"/>
  <c r="R124" i="7"/>
  <c r="Q112" i="7"/>
  <c r="Q113" i="7"/>
  <c r="Q122" i="7"/>
  <c r="Q114" i="7"/>
  <c r="Q118" i="7"/>
  <c r="Q123" i="7"/>
  <c r="Q115" i="7"/>
  <c r="Q124" i="7"/>
  <c r="Q116" i="7"/>
  <c r="Q117" i="7"/>
  <c r="Q119" i="7"/>
  <c r="Q121" i="7"/>
  <c r="Q120" i="7"/>
  <c r="Q94" i="7"/>
  <c r="Q95" i="7"/>
  <c r="Q96" i="7"/>
  <c r="R97" i="7"/>
  <c r="R98" i="7"/>
  <c r="R99" i="7"/>
  <c r="R100" i="7"/>
  <c r="R101" i="7"/>
  <c r="R102" i="7"/>
  <c r="R103" i="7"/>
  <c r="R104" i="7"/>
  <c r="R105" i="7"/>
  <c r="R106" i="7"/>
  <c r="R107" i="7"/>
  <c r="R108" i="7"/>
  <c r="R109" i="7"/>
  <c r="R110" i="7"/>
  <c r="R111" i="7"/>
  <c r="R94" i="7"/>
  <c r="R95" i="7"/>
  <c r="R96" i="7"/>
  <c r="R24" i="7"/>
  <c r="R28" i="7"/>
  <c r="R30" i="7"/>
  <c r="R27" i="7"/>
  <c r="R25" i="7"/>
  <c r="R29" i="7"/>
  <c r="R26" i="7"/>
  <c r="R31" i="7"/>
  <c r="R64" i="7"/>
  <c r="R60" i="7"/>
  <c r="R58" i="7"/>
  <c r="R59" i="7"/>
  <c r="R65" i="7"/>
  <c r="R57" i="7"/>
  <c r="R61" i="7"/>
  <c r="R66" i="7"/>
  <c r="R62" i="7"/>
  <c r="R63" i="7"/>
  <c r="R16" i="7"/>
  <c r="R20" i="7"/>
  <c r="R22" i="7"/>
  <c r="R19" i="7"/>
  <c r="R17" i="7"/>
  <c r="R21" i="7"/>
  <c r="R18" i="7"/>
  <c r="R23" i="7"/>
  <c r="R48" i="7"/>
  <c r="R52" i="7"/>
  <c r="R56" i="7"/>
  <c r="R50" i="7"/>
  <c r="R51" i="7"/>
  <c r="R49" i="7"/>
  <c r="R53" i="7"/>
  <c r="R54" i="7"/>
  <c r="R55" i="7"/>
  <c r="R88" i="7"/>
  <c r="R92" i="7"/>
  <c r="R91" i="7"/>
  <c r="R89" i="7"/>
  <c r="R93" i="7"/>
  <c r="R90" i="7"/>
  <c r="R87" i="7"/>
  <c r="R12" i="7"/>
  <c r="R14" i="7"/>
  <c r="R11" i="7"/>
  <c r="R9" i="7"/>
  <c r="R13" i="7"/>
  <c r="R10" i="7"/>
  <c r="R15" i="7"/>
  <c r="R40" i="7"/>
  <c r="R44" i="7"/>
  <c r="R42" i="7"/>
  <c r="R43" i="7"/>
  <c r="R41" i="7"/>
  <c r="R45" i="7"/>
  <c r="R46" i="7"/>
  <c r="R47" i="7"/>
  <c r="R80" i="7"/>
  <c r="R84" i="7"/>
  <c r="R78" i="7"/>
  <c r="R86" i="7"/>
  <c r="R83" i="7"/>
  <c r="R77" i="7"/>
  <c r="R81" i="7"/>
  <c r="R85" i="7"/>
  <c r="I85" i="7" s="1"/>
  <c r="J85" i="7" s="1"/>
  <c r="H85" i="7" s="1"/>
  <c r="K85" i="7" s="1"/>
  <c r="L85" i="7" s="1"/>
  <c r="R82" i="7"/>
  <c r="R79" i="7"/>
  <c r="R8" i="7"/>
  <c r="R6" i="7"/>
  <c r="R7" i="7"/>
  <c r="R5" i="7"/>
  <c r="R32" i="7"/>
  <c r="R36" i="7"/>
  <c r="R34" i="7"/>
  <c r="R35" i="7"/>
  <c r="I35" i="7" s="1"/>
  <c r="J35" i="7" s="1"/>
  <c r="H35" i="7" s="1"/>
  <c r="K35" i="7" s="1"/>
  <c r="L35" i="7" s="1"/>
  <c r="R33" i="7"/>
  <c r="R37" i="7"/>
  <c r="R38" i="7"/>
  <c r="R39" i="7"/>
  <c r="R68" i="7"/>
  <c r="R72" i="7"/>
  <c r="R76" i="7"/>
  <c r="R70" i="7"/>
  <c r="R67" i="7"/>
  <c r="R75" i="7"/>
  <c r="R69" i="7"/>
  <c r="R73" i="7"/>
  <c r="R74" i="7"/>
  <c r="R71" i="7"/>
  <c r="Q11" i="7"/>
  <c r="Q15" i="7"/>
  <c r="Q9" i="7"/>
  <c r="Q12" i="7"/>
  <c r="Q13" i="7"/>
  <c r="Q14" i="7"/>
  <c r="Q10" i="7"/>
  <c r="Q27" i="7"/>
  <c r="Q31" i="7"/>
  <c r="Q29" i="7"/>
  <c r="Q26" i="7"/>
  <c r="Q24" i="7"/>
  <c r="C24" i="7" s="1"/>
  <c r="D24" i="7" s="1"/>
  <c r="B24" i="7" s="1"/>
  <c r="E24" i="7" s="1"/>
  <c r="F24" i="7" s="1"/>
  <c r="Q28" i="7"/>
  <c r="C28" i="7" s="1"/>
  <c r="D28" i="7" s="1"/>
  <c r="B28" i="7" s="1"/>
  <c r="E28" i="7" s="1"/>
  <c r="F28" i="7" s="1"/>
  <c r="Q25" i="7"/>
  <c r="Q30" i="7"/>
  <c r="I30" i="7" s="1"/>
  <c r="J30" i="7" s="1"/>
  <c r="H30" i="7" s="1"/>
  <c r="K30" i="7" s="1"/>
  <c r="L30" i="7" s="1"/>
  <c r="Q43" i="7"/>
  <c r="Q47" i="7"/>
  <c r="Q45" i="7"/>
  <c r="Q42" i="7"/>
  <c r="I42" i="7" s="1"/>
  <c r="J42" i="7" s="1"/>
  <c r="H42" i="7" s="1"/>
  <c r="K42" i="7" s="1"/>
  <c r="L42" i="7" s="1"/>
  <c r="Q40" i="7"/>
  <c r="C40" i="7" s="1"/>
  <c r="D40" i="7" s="1"/>
  <c r="B40" i="7" s="1"/>
  <c r="E40" i="7" s="1"/>
  <c r="F40" i="7" s="1"/>
  <c r="Q44" i="7"/>
  <c r="Q41" i="7"/>
  <c r="C41" i="7" s="1"/>
  <c r="D41" i="7" s="1"/>
  <c r="B41" i="7" s="1"/>
  <c r="E41" i="7" s="1"/>
  <c r="F41" i="7" s="1"/>
  <c r="Q46" i="7"/>
  <c r="I46" i="7" s="1"/>
  <c r="J46" i="7" s="1"/>
  <c r="H46" i="7" s="1"/>
  <c r="K46" i="7" s="1"/>
  <c r="L46" i="7" s="1"/>
  <c r="Q59" i="7"/>
  <c r="Q63" i="7"/>
  <c r="Q61" i="7"/>
  <c r="Q58" i="7"/>
  <c r="Q66" i="7"/>
  <c r="Q60" i="7"/>
  <c r="Q64" i="7"/>
  <c r="Q57" i="7"/>
  <c r="Q65" i="7"/>
  <c r="Q62" i="7"/>
  <c r="Q79" i="7"/>
  <c r="Q83" i="7"/>
  <c r="Q81" i="7"/>
  <c r="Q80" i="7"/>
  <c r="Q84" i="7"/>
  <c r="Q77" i="7"/>
  <c r="Q85" i="7"/>
  <c r="Q78" i="7"/>
  <c r="Q86" i="7"/>
  <c r="Q82" i="7"/>
  <c r="Q7" i="7"/>
  <c r="Q5" i="7"/>
  <c r="Q8" i="7"/>
  <c r="Q6" i="7"/>
  <c r="Q23" i="7"/>
  <c r="Q19" i="7"/>
  <c r="Q17" i="7"/>
  <c r="Q16" i="7"/>
  <c r="Q20" i="7"/>
  <c r="Q21" i="7"/>
  <c r="Q18" i="7"/>
  <c r="Q22" i="7"/>
  <c r="Q35" i="7"/>
  <c r="Q39" i="7"/>
  <c r="Q37" i="7"/>
  <c r="Q34" i="7"/>
  <c r="Q32" i="7"/>
  <c r="Q36" i="7"/>
  <c r="Q33" i="7"/>
  <c r="Q38" i="7"/>
  <c r="Q51" i="7"/>
  <c r="Q55" i="7"/>
  <c r="Q53" i="7"/>
  <c r="Q50" i="7"/>
  <c r="Q48" i="7"/>
  <c r="Q52" i="7"/>
  <c r="Q56" i="7"/>
  <c r="Q49" i="7"/>
  <c r="Q54" i="7"/>
  <c r="Q67" i="7"/>
  <c r="Q71" i="7"/>
  <c r="Q75" i="7"/>
  <c r="Q69" i="7"/>
  <c r="Q73" i="7"/>
  <c r="Q74" i="7"/>
  <c r="Q68" i="7"/>
  <c r="Q72" i="7"/>
  <c r="Q76" i="7"/>
  <c r="Q70" i="7"/>
  <c r="Q87" i="7"/>
  <c r="Q91" i="7"/>
  <c r="Q89" i="7"/>
  <c r="Q88" i="7"/>
  <c r="Q92" i="7"/>
  <c r="Q93" i="7"/>
  <c r="Q90" i="7"/>
  <c r="I43" i="7" l="1"/>
  <c r="J43" i="7" s="1"/>
  <c r="H43" i="7" s="1"/>
  <c r="K43" i="7" s="1"/>
  <c r="L43" i="7" s="1"/>
  <c r="C45" i="7"/>
  <c r="D45" i="7" s="1"/>
  <c r="B45" i="7" s="1"/>
  <c r="E45" i="7" s="1"/>
  <c r="F45" i="7" s="1"/>
  <c r="I48" i="7"/>
  <c r="J48" i="7" s="1"/>
  <c r="H48" i="7" s="1"/>
  <c r="K48" i="7" s="1"/>
  <c r="L48" i="7" s="1"/>
  <c r="I83" i="7"/>
  <c r="J83" i="7" s="1"/>
  <c r="H83" i="7" s="1"/>
  <c r="K83" i="7" s="1"/>
  <c r="L83" i="7" s="1"/>
  <c r="C52" i="7"/>
  <c r="D52" i="7" s="1"/>
  <c r="B52" i="7" s="1"/>
  <c r="E52" i="7" s="1"/>
  <c r="F52" i="7" s="1"/>
  <c r="C79" i="7"/>
  <c r="D79" i="7" s="1"/>
  <c r="B79" i="7" s="1"/>
  <c r="E79" i="7" s="1"/>
  <c r="F79" i="7" s="1"/>
  <c r="C32" i="7"/>
  <c r="D32" i="7" s="1"/>
  <c r="B32" i="7" s="1"/>
  <c r="E32" i="7" s="1"/>
  <c r="F32" i="7" s="1"/>
  <c r="I64" i="7"/>
  <c r="J64" i="7" s="1"/>
  <c r="H64" i="7" s="1"/>
  <c r="K64" i="7" s="1"/>
  <c r="L64" i="7" s="1"/>
  <c r="I60" i="7"/>
  <c r="J60" i="7" s="1"/>
  <c r="H60" i="7" s="1"/>
  <c r="K60" i="7" s="1"/>
  <c r="L60" i="7" s="1"/>
  <c r="C116" i="7"/>
  <c r="D116" i="7" s="1"/>
  <c r="B116" i="7" s="1"/>
  <c r="E116" i="7" s="1"/>
  <c r="F116" i="7" s="1"/>
  <c r="C114" i="7"/>
  <c r="D114" i="7" s="1"/>
  <c r="B114" i="7" s="1"/>
  <c r="E114" i="7" s="1"/>
  <c r="F114" i="7" s="1"/>
  <c r="D6" i="8"/>
  <c r="E10" i="8"/>
  <c r="C10" i="8" s="1"/>
  <c r="D13" i="13" s="1"/>
  <c r="I16" i="13"/>
  <c r="I10" i="7"/>
  <c r="J10" i="7" s="1"/>
  <c r="H10" i="7" s="1"/>
  <c r="K10" i="7" s="1"/>
  <c r="L10" i="7" s="1"/>
  <c r="C122" i="7"/>
  <c r="D122" i="7" s="1"/>
  <c r="B122" i="7" s="1"/>
  <c r="E122" i="7" s="1"/>
  <c r="F122" i="7" s="1"/>
  <c r="C119" i="7"/>
  <c r="D119" i="7" s="1"/>
  <c r="B119" i="7" s="1"/>
  <c r="E119" i="7" s="1"/>
  <c r="F119" i="7" s="1"/>
  <c r="C123" i="7"/>
  <c r="D123" i="7" s="1"/>
  <c r="B123" i="7" s="1"/>
  <c r="E123" i="7" s="1"/>
  <c r="F123" i="7" s="1"/>
  <c r="I120" i="7"/>
  <c r="J120" i="7" s="1"/>
  <c r="H120" i="7" s="1"/>
  <c r="K120" i="7" s="1"/>
  <c r="L120" i="7" s="1"/>
  <c r="C115" i="7"/>
  <c r="D115" i="7" s="1"/>
  <c r="B115" i="7" s="1"/>
  <c r="E115" i="7" s="1"/>
  <c r="F115" i="7" s="1"/>
  <c r="C63" i="7"/>
  <c r="D63" i="7" s="1"/>
  <c r="B63" i="7" s="1"/>
  <c r="E63" i="7" s="1"/>
  <c r="F63" i="7" s="1"/>
  <c r="C99" i="7"/>
  <c r="D99" i="7" s="1"/>
  <c r="B99" i="7" s="1"/>
  <c r="E99" i="7" s="1"/>
  <c r="F99" i="7" s="1"/>
  <c r="C124" i="7"/>
  <c r="D124" i="7" s="1"/>
  <c r="B124" i="7" s="1"/>
  <c r="E124" i="7" s="1"/>
  <c r="F124" i="7" s="1"/>
  <c r="C121" i="7"/>
  <c r="D121" i="7" s="1"/>
  <c r="B121" i="7" s="1"/>
  <c r="E121" i="7" s="1"/>
  <c r="F121" i="7" s="1"/>
  <c r="C118" i="7"/>
  <c r="D118" i="7" s="1"/>
  <c r="B118" i="7" s="1"/>
  <c r="E118" i="7" s="1"/>
  <c r="F118" i="7" s="1"/>
  <c r="C12" i="7"/>
  <c r="D12" i="7" s="1"/>
  <c r="B12" i="7" s="1"/>
  <c r="E12" i="7" s="1"/>
  <c r="F12" i="7" s="1"/>
  <c r="C93" i="7"/>
  <c r="D93" i="7" s="1"/>
  <c r="B93" i="7" s="1"/>
  <c r="E93" i="7" s="1"/>
  <c r="F93" i="7" s="1"/>
  <c r="C36" i="7"/>
  <c r="D36" i="7" s="1"/>
  <c r="B36" i="7" s="1"/>
  <c r="E36" i="7" s="1"/>
  <c r="F36" i="7" s="1"/>
  <c r="I96" i="7"/>
  <c r="J96" i="7" s="1"/>
  <c r="H96" i="7" s="1"/>
  <c r="K96" i="7" s="1"/>
  <c r="L96" i="7" s="1"/>
  <c r="C96" i="7"/>
  <c r="D96" i="7" s="1"/>
  <c r="B96" i="7" s="1"/>
  <c r="E96" i="7" s="1"/>
  <c r="F96" i="7" s="1"/>
  <c r="C95" i="7"/>
  <c r="D95" i="7" s="1"/>
  <c r="B95" i="7" s="1"/>
  <c r="E95" i="7" s="1"/>
  <c r="F95" i="7" s="1"/>
  <c r="I95" i="7"/>
  <c r="J95" i="7" s="1"/>
  <c r="H95" i="7" s="1"/>
  <c r="K95" i="7" s="1"/>
  <c r="L95" i="7" s="1"/>
  <c r="C94" i="7"/>
  <c r="D94" i="7" s="1"/>
  <c r="B94" i="7" s="1"/>
  <c r="E94" i="7" s="1"/>
  <c r="F94" i="7" s="1"/>
  <c r="I94" i="7"/>
  <c r="J94" i="7" s="1"/>
  <c r="H94" i="7" s="1"/>
  <c r="K94" i="7" s="1"/>
  <c r="L94" i="7" s="1"/>
  <c r="I113" i="7"/>
  <c r="J113" i="7" s="1"/>
  <c r="H113" i="7" s="1"/>
  <c r="K113" i="7" s="1"/>
  <c r="L113" i="7" s="1"/>
  <c r="C113" i="7"/>
  <c r="D113" i="7" s="1"/>
  <c r="B113" i="7" s="1"/>
  <c r="E113" i="7" s="1"/>
  <c r="F113" i="7" s="1"/>
  <c r="I112" i="7"/>
  <c r="J112" i="7" s="1"/>
  <c r="H112" i="7" s="1"/>
  <c r="K112" i="7" s="1"/>
  <c r="L112" i="7" s="1"/>
  <c r="C112" i="7"/>
  <c r="D112" i="7" s="1"/>
  <c r="B112" i="7" s="1"/>
  <c r="E112" i="7" s="1"/>
  <c r="F112" i="7" s="1"/>
  <c r="I124" i="7"/>
  <c r="J124" i="7" s="1"/>
  <c r="H124" i="7" s="1"/>
  <c r="K124" i="7" s="1"/>
  <c r="L124" i="7" s="1"/>
  <c r="I123" i="7"/>
  <c r="J123" i="7" s="1"/>
  <c r="H123" i="7" s="1"/>
  <c r="K123" i="7" s="1"/>
  <c r="L123" i="7" s="1"/>
  <c r="I122" i="7"/>
  <c r="J122" i="7" s="1"/>
  <c r="H122" i="7" s="1"/>
  <c r="K122" i="7" s="1"/>
  <c r="L122" i="7" s="1"/>
  <c r="I121" i="7"/>
  <c r="J121" i="7" s="1"/>
  <c r="H121" i="7" s="1"/>
  <c r="K121" i="7" s="1"/>
  <c r="L121" i="7" s="1"/>
  <c r="C120" i="7"/>
  <c r="D120" i="7" s="1"/>
  <c r="B120" i="7" s="1"/>
  <c r="E120" i="7" s="1"/>
  <c r="F120" i="7" s="1"/>
  <c r="I119" i="7"/>
  <c r="J119" i="7" s="1"/>
  <c r="H119" i="7" s="1"/>
  <c r="K119" i="7" s="1"/>
  <c r="L119" i="7" s="1"/>
  <c r="I118" i="7"/>
  <c r="J118" i="7" s="1"/>
  <c r="H118" i="7" s="1"/>
  <c r="K118" i="7" s="1"/>
  <c r="L118" i="7" s="1"/>
  <c r="I116" i="7"/>
  <c r="J116" i="7" s="1"/>
  <c r="H116" i="7" s="1"/>
  <c r="K116" i="7" s="1"/>
  <c r="L116" i="7" s="1"/>
  <c r="I115" i="7"/>
  <c r="J115" i="7" s="1"/>
  <c r="H115" i="7" s="1"/>
  <c r="K115" i="7" s="1"/>
  <c r="L115" i="7" s="1"/>
  <c r="C29" i="7"/>
  <c r="D29" i="7" s="1"/>
  <c r="B29" i="7" s="1"/>
  <c r="E29" i="7" s="1"/>
  <c r="F29" i="7" s="1"/>
  <c r="I114" i="7"/>
  <c r="J114" i="7" s="1"/>
  <c r="H114" i="7" s="1"/>
  <c r="K114" i="7" s="1"/>
  <c r="L114" i="7" s="1"/>
  <c r="C9" i="7"/>
  <c r="D9" i="7" s="1"/>
  <c r="B9" i="7" s="1"/>
  <c r="E9" i="7" s="1"/>
  <c r="F9" i="7" s="1"/>
  <c r="I14" i="7"/>
  <c r="J14" i="7" s="1"/>
  <c r="H14" i="7" s="1"/>
  <c r="K14" i="7" s="1"/>
  <c r="L14" i="7" s="1"/>
  <c r="I110" i="7"/>
  <c r="J110" i="7" s="1"/>
  <c r="H110" i="7" s="1"/>
  <c r="K110" i="7" s="1"/>
  <c r="L110" i="7" s="1"/>
  <c r="C110" i="7"/>
  <c r="D110" i="7" s="1"/>
  <c r="B110" i="7" s="1"/>
  <c r="E110" i="7" s="1"/>
  <c r="F110" i="7" s="1"/>
  <c r="C109" i="7"/>
  <c r="D109" i="7" s="1"/>
  <c r="B109" i="7" s="1"/>
  <c r="E109" i="7" s="1"/>
  <c r="F109" i="7" s="1"/>
  <c r="I109" i="7"/>
  <c r="J109" i="7" s="1"/>
  <c r="H109" i="7" s="1"/>
  <c r="K109" i="7" s="1"/>
  <c r="L109" i="7" s="1"/>
  <c r="I108" i="7"/>
  <c r="J108" i="7" s="1"/>
  <c r="H108" i="7" s="1"/>
  <c r="K108" i="7" s="1"/>
  <c r="L108" i="7" s="1"/>
  <c r="C108" i="7"/>
  <c r="D108" i="7" s="1"/>
  <c r="B108" i="7" s="1"/>
  <c r="E108" i="7" s="1"/>
  <c r="F108" i="7" s="1"/>
  <c r="C23" i="7"/>
  <c r="D23" i="7" s="1"/>
  <c r="B23" i="7" s="1"/>
  <c r="E23" i="7" s="1"/>
  <c r="F23" i="7" s="1"/>
  <c r="I90" i="7"/>
  <c r="J90" i="7" s="1"/>
  <c r="H90" i="7" s="1"/>
  <c r="K90" i="7" s="1"/>
  <c r="L90" i="7" s="1"/>
  <c r="I107" i="7"/>
  <c r="J107" i="7" s="1"/>
  <c r="H107" i="7" s="1"/>
  <c r="K107" i="7" s="1"/>
  <c r="L107" i="7" s="1"/>
  <c r="C107" i="7"/>
  <c r="D107" i="7" s="1"/>
  <c r="B107" i="7" s="1"/>
  <c r="E107" i="7" s="1"/>
  <c r="F107" i="7" s="1"/>
  <c r="C106" i="7"/>
  <c r="D106" i="7" s="1"/>
  <c r="B106" i="7" s="1"/>
  <c r="E106" i="7" s="1"/>
  <c r="F106" i="7" s="1"/>
  <c r="I106" i="7"/>
  <c r="J106" i="7" s="1"/>
  <c r="H106" i="7" s="1"/>
  <c r="K106" i="7" s="1"/>
  <c r="L106" i="7" s="1"/>
  <c r="I73" i="7"/>
  <c r="J73" i="7" s="1"/>
  <c r="H73" i="7" s="1"/>
  <c r="K73" i="7" s="1"/>
  <c r="L73" i="7" s="1"/>
  <c r="I89" i="7"/>
  <c r="J89" i="7" s="1"/>
  <c r="H89" i="7" s="1"/>
  <c r="K89" i="7" s="1"/>
  <c r="L89" i="7" s="1"/>
  <c r="I105" i="7"/>
  <c r="J105" i="7" s="1"/>
  <c r="H105" i="7" s="1"/>
  <c r="K105" i="7" s="1"/>
  <c r="L105" i="7" s="1"/>
  <c r="C105" i="7"/>
  <c r="D105" i="7" s="1"/>
  <c r="B105" i="7" s="1"/>
  <c r="E105" i="7" s="1"/>
  <c r="F105" i="7" s="1"/>
  <c r="I28" i="7"/>
  <c r="J28" i="7" s="1"/>
  <c r="H28" i="7" s="1"/>
  <c r="K28" i="7" s="1"/>
  <c r="L28" i="7" s="1"/>
  <c r="I36" i="7"/>
  <c r="J36" i="7" s="1"/>
  <c r="H36" i="7" s="1"/>
  <c r="K36" i="7" s="1"/>
  <c r="L36" i="7" s="1"/>
  <c r="C104" i="7"/>
  <c r="D104" i="7" s="1"/>
  <c r="B104" i="7" s="1"/>
  <c r="E104" i="7" s="1"/>
  <c r="F104" i="7" s="1"/>
  <c r="I104" i="7"/>
  <c r="J104" i="7" s="1"/>
  <c r="H104" i="7" s="1"/>
  <c r="K104" i="7" s="1"/>
  <c r="L104" i="7" s="1"/>
  <c r="C17" i="7"/>
  <c r="D17" i="7" s="1"/>
  <c r="B17" i="7" s="1"/>
  <c r="E17" i="7" s="1"/>
  <c r="F17" i="7" s="1"/>
  <c r="I103" i="7"/>
  <c r="J103" i="7" s="1"/>
  <c r="H103" i="7" s="1"/>
  <c r="K103" i="7" s="1"/>
  <c r="L103" i="7" s="1"/>
  <c r="C103" i="7"/>
  <c r="D103" i="7" s="1"/>
  <c r="B103" i="7" s="1"/>
  <c r="E103" i="7" s="1"/>
  <c r="F103" i="7" s="1"/>
  <c r="I67" i="7"/>
  <c r="J67" i="7" s="1"/>
  <c r="H67" i="7" s="1"/>
  <c r="K67" i="7" s="1"/>
  <c r="L67" i="7" s="1"/>
  <c r="C88" i="7"/>
  <c r="D88" i="7" s="1"/>
  <c r="B88" i="7" s="1"/>
  <c r="E88" i="7" s="1"/>
  <c r="F88" i="7" s="1"/>
  <c r="C102" i="7"/>
  <c r="D102" i="7" s="1"/>
  <c r="B102" i="7" s="1"/>
  <c r="E102" i="7" s="1"/>
  <c r="F102" i="7" s="1"/>
  <c r="I102" i="7"/>
  <c r="J102" i="7" s="1"/>
  <c r="H102" i="7" s="1"/>
  <c r="K102" i="7" s="1"/>
  <c r="L102" i="7" s="1"/>
  <c r="C82" i="7"/>
  <c r="D82" i="7" s="1"/>
  <c r="B82" i="7" s="1"/>
  <c r="E82" i="7" s="1"/>
  <c r="F82" i="7" s="1"/>
  <c r="C86" i="7"/>
  <c r="D86" i="7" s="1"/>
  <c r="B86" i="7" s="1"/>
  <c r="E86" i="7" s="1"/>
  <c r="F86" i="7" s="1"/>
  <c r="C55" i="7"/>
  <c r="D55" i="7" s="1"/>
  <c r="B55" i="7" s="1"/>
  <c r="E55" i="7" s="1"/>
  <c r="F55" i="7" s="1"/>
  <c r="I101" i="7"/>
  <c r="J101" i="7" s="1"/>
  <c r="H101" i="7" s="1"/>
  <c r="K101" i="7" s="1"/>
  <c r="L101" i="7" s="1"/>
  <c r="C101" i="7"/>
  <c r="D101" i="7" s="1"/>
  <c r="B101" i="7" s="1"/>
  <c r="E101" i="7" s="1"/>
  <c r="F101" i="7" s="1"/>
  <c r="I15" i="7"/>
  <c r="J15" i="7" s="1"/>
  <c r="H15" i="7" s="1"/>
  <c r="K15" i="7" s="1"/>
  <c r="L15" i="7" s="1"/>
  <c r="I100" i="7"/>
  <c r="J100" i="7" s="1"/>
  <c r="H100" i="7" s="1"/>
  <c r="K100" i="7" s="1"/>
  <c r="L100" i="7" s="1"/>
  <c r="C100" i="7"/>
  <c r="D100" i="7" s="1"/>
  <c r="B100" i="7" s="1"/>
  <c r="E100" i="7" s="1"/>
  <c r="F100" i="7" s="1"/>
  <c r="C6" i="7"/>
  <c r="D6" i="7" s="1"/>
  <c r="B6" i="7" s="1"/>
  <c r="E6" i="7" s="1"/>
  <c r="F6" i="7" s="1"/>
  <c r="C85" i="7"/>
  <c r="D85" i="7" s="1"/>
  <c r="B85" i="7" s="1"/>
  <c r="E85" i="7" s="1"/>
  <c r="F85" i="7" s="1"/>
  <c r="I99" i="7"/>
  <c r="J99" i="7" s="1"/>
  <c r="H99" i="7" s="1"/>
  <c r="K99" i="7" s="1"/>
  <c r="L99" i="7" s="1"/>
  <c r="C77" i="7"/>
  <c r="D77" i="7" s="1"/>
  <c r="B77" i="7" s="1"/>
  <c r="E77" i="7" s="1"/>
  <c r="F77" i="7" s="1"/>
  <c r="C98" i="7"/>
  <c r="D98" i="7" s="1"/>
  <c r="B98" i="7" s="1"/>
  <c r="E98" i="7" s="1"/>
  <c r="F98" i="7" s="1"/>
  <c r="I98" i="7"/>
  <c r="J98" i="7" s="1"/>
  <c r="H98" i="7" s="1"/>
  <c r="K98" i="7" s="1"/>
  <c r="L98" i="7" s="1"/>
  <c r="I39" i="7"/>
  <c r="J39" i="7" s="1"/>
  <c r="H39" i="7" s="1"/>
  <c r="K39" i="7" s="1"/>
  <c r="L39" i="7" s="1"/>
  <c r="I97" i="7"/>
  <c r="J97" i="7" s="1"/>
  <c r="H97" i="7" s="1"/>
  <c r="K97" i="7" s="1"/>
  <c r="L97" i="7" s="1"/>
  <c r="C97" i="7"/>
  <c r="D97" i="7" s="1"/>
  <c r="B97" i="7" s="1"/>
  <c r="E97" i="7" s="1"/>
  <c r="F97" i="7" s="1"/>
  <c r="C117" i="7"/>
  <c r="D117" i="7" s="1"/>
  <c r="B117" i="7" s="1"/>
  <c r="E117" i="7" s="1"/>
  <c r="F117" i="7" s="1"/>
  <c r="I117" i="7"/>
  <c r="J117" i="7" s="1"/>
  <c r="H117" i="7" s="1"/>
  <c r="K117" i="7" s="1"/>
  <c r="L117" i="7" s="1"/>
  <c r="C84" i="7"/>
  <c r="D84" i="7" s="1"/>
  <c r="B84" i="7" s="1"/>
  <c r="E84" i="7" s="1"/>
  <c r="F84" i="7" s="1"/>
  <c r="C51" i="7"/>
  <c r="D51" i="7" s="1"/>
  <c r="B51" i="7" s="1"/>
  <c r="E51" i="7" s="1"/>
  <c r="F51" i="7" s="1"/>
  <c r="I80" i="7"/>
  <c r="J80" i="7" s="1"/>
  <c r="H80" i="7" s="1"/>
  <c r="K80" i="7" s="1"/>
  <c r="L80" i="7" s="1"/>
  <c r="I111" i="7"/>
  <c r="J111" i="7" s="1"/>
  <c r="H111" i="7" s="1"/>
  <c r="K111" i="7" s="1"/>
  <c r="L111" i="7" s="1"/>
  <c r="C111" i="7"/>
  <c r="D111" i="7" s="1"/>
  <c r="B111" i="7" s="1"/>
  <c r="E111" i="7" s="1"/>
  <c r="F111" i="7" s="1"/>
  <c r="I62" i="7"/>
  <c r="J62" i="7" s="1"/>
  <c r="H62" i="7" s="1"/>
  <c r="K62" i="7" s="1"/>
  <c r="L62" i="7" s="1"/>
  <c r="I8" i="7"/>
  <c r="J8" i="7" s="1"/>
  <c r="H8" i="7" s="1"/>
  <c r="K8" i="7" s="1"/>
  <c r="L8" i="7" s="1"/>
  <c r="I66" i="7"/>
  <c r="J66" i="7" s="1"/>
  <c r="H66" i="7" s="1"/>
  <c r="K66" i="7" s="1"/>
  <c r="L66" i="7" s="1"/>
  <c r="I19" i="7"/>
  <c r="J19" i="7" s="1"/>
  <c r="H19" i="7" s="1"/>
  <c r="K19" i="7" s="1"/>
  <c r="L19" i="7" s="1"/>
  <c r="I65" i="7"/>
  <c r="J65" i="7" s="1"/>
  <c r="H65" i="7" s="1"/>
  <c r="K65" i="7" s="1"/>
  <c r="L65" i="7" s="1"/>
  <c r="I59" i="7"/>
  <c r="J59" i="7" s="1"/>
  <c r="H59" i="7" s="1"/>
  <c r="K59" i="7" s="1"/>
  <c r="L59" i="7" s="1"/>
  <c r="I16" i="7"/>
  <c r="J16" i="7" s="1"/>
  <c r="H16" i="7" s="1"/>
  <c r="K16" i="7" s="1"/>
  <c r="L16" i="7" s="1"/>
  <c r="C47" i="7"/>
  <c r="D47" i="7" s="1"/>
  <c r="B47" i="7" s="1"/>
  <c r="E47" i="7" s="1"/>
  <c r="F47" i="7" s="1"/>
  <c r="I11" i="7"/>
  <c r="J11" i="7" s="1"/>
  <c r="H11" i="7" s="1"/>
  <c r="K11" i="7" s="1"/>
  <c r="L11" i="7" s="1"/>
  <c r="C62" i="7"/>
  <c r="D62" i="7" s="1"/>
  <c r="B62" i="7" s="1"/>
  <c r="E62" i="7" s="1"/>
  <c r="F62" i="7" s="1"/>
  <c r="C60" i="7"/>
  <c r="D60" i="7" s="1"/>
  <c r="B60" i="7" s="1"/>
  <c r="E60" i="7" s="1"/>
  <c r="F60" i="7" s="1"/>
  <c r="C43" i="7"/>
  <c r="D43" i="7" s="1"/>
  <c r="B43" i="7" s="1"/>
  <c r="E43" i="7" s="1"/>
  <c r="F43" i="7" s="1"/>
  <c r="I63" i="7"/>
  <c r="J63" i="7" s="1"/>
  <c r="H63" i="7" s="1"/>
  <c r="K63" i="7" s="1"/>
  <c r="L63" i="7" s="1"/>
  <c r="C90" i="7"/>
  <c r="D90" i="7" s="1"/>
  <c r="B90" i="7" s="1"/>
  <c r="E90" i="7" s="1"/>
  <c r="F90" i="7" s="1"/>
  <c r="C21" i="7"/>
  <c r="D21" i="7" s="1"/>
  <c r="B21" i="7" s="1"/>
  <c r="E21" i="7" s="1"/>
  <c r="F21" i="7" s="1"/>
  <c r="C13" i="7"/>
  <c r="D13" i="7" s="1"/>
  <c r="B13" i="7" s="1"/>
  <c r="E13" i="7" s="1"/>
  <c r="F13" i="7" s="1"/>
  <c r="C5" i="7"/>
  <c r="D5" i="7" s="1"/>
  <c r="B5" i="7" s="1"/>
  <c r="E5" i="7" s="1"/>
  <c r="F5" i="7" s="1"/>
  <c r="C19" i="7"/>
  <c r="D19" i="7" s="1"/>
  <c r="B19" i="7" s="1"/>
  <c r="E19" i="7" s="1"/>
  <c r="F19" i="7" s="1"/>
  <c r="I58" i="7"/>
  <c r="J58" i="7" s="1"/>
  <c r="H58" i="7" s="1"/>
  <c r="K58" i="7" s="1"/>
  <c r="L58" i="7" s="1"/>
  <c r="C20" i="7"/>
  <c r="D20" i="7" s="1"/>
  <c r="B20" i="7" s="1"/>
  <c r="E20" i="7" s="1"/>
  <c r="F20" i="7" s="1"/>
  <c r="I76" i="7"/>
  <c r="J76" i="7" s="1"/>
  <c r="H76" i="7" s="1"/>
  <c r="K76" i="7" s="1"/>
  <c r="L76" i="7" s="1"/>
  <c r="C68" i="7"/>
  <c r="D68" i="7" s="1"/>
  <c r="B68" i="7" s="1"/>
  <c r="E68" i="7" s="1"/>
  <c r="F68" i="7" s="1"/>
  <c r="I69" i="7"/>
  <c r="J69" i="7" s="1"/>
  <c r="H69" i="7" s="1"/>
  <c r="K69" i="7" s="1"/>
  <c r="L69" i="7" s="1"/>
  <c r="I75" i="7"/>
  <c r="J75" i="7" s="1"/>
  <c r="H75" i="7" s="1"/>
  <c r="K75" i="7" s="1"/>
  <c r="L75" i="7" s="1"/>
  <c r="I61" i="7"/>
  <c r="J61" i="7" s="1"/>
  <c r="H61" i="7" s="1"/>
  <c r="K61" i="7" s="1"/>
  <c r="L61" i="7" s="1"/>
  <c r="C70" i="7"/>
  <c r="D70" i="7" s="1"/>
  <c r="B70" i="7" s="1"/>
  <c r="E70" i="7" s="1"/>
  <c r="F70" i="7" s="1"/>
  <c r="I72" i="7"/>
  <c r="J72" i="7" s="1"/>
  <c r="H72" i="7" s="1"/>
  <c r="K72" i="7" s="1"/>
  <c r="L72" i="7" s="1"/>
  <c r="I57" i="7"/>
  <c r="J57" i="7" s="1"/>
  <c r="H57" i="7" s="1"/>
  <c r="K57" i="7" s="1"/>
  <c r="L57" i="7" s="1"/>
  <c r="C71" i="7"/>
  <c r="D71" i="7" s="1"/>
  <c r="B71" i="7" s="1"/>
  <c r="E71" i="7" s="1"/>
  <c r="F71" i="7" s="1"/>
  <c r="C54" i="7"/>
  <c r="D54" i="7" s="1"/>
  <c r="B54" i="7" s="1"/>
  <c r="E54" i="7" s="1"/>
  <c r="F54" i="7" s="1"/>
  <c r="C11" i="7"/>
  <c r="D11" i="7" s="1"/>
  <c r="B11" i="7" s="1"/>
  <c r="E11" i="7" s="1"/>
  <c r="F11" i="7" s="1"/>
  <c r="C92" i="7"/>
  <c r="D92" i="7" s="1"/>
  <c r="B92" i="7" s="1"/>
  <c r="E92" i="7" s="1"/>
  <c r="F92" i="7" s="1"/>
  <c r="C53" i="7"/>
  <c r="D53" i="7" s="1"/>
  <c r="B53" i="7" s="1"/>
  <c r="E53" i="7" s="1"/>
  <c r="F53" i="7" s="1"/>
  <c r="I31" i="7"/>
  <c r="J31" i="7" s="1"/>
  <c r="H31" i="7" s="1"/>
  <c r="K31" i="7" s="1"/>
  <c r="L31" i="7" s="1"/>
  <c r="C91" i="7"/>
  <c r="D91" i="7" s="1"/>
  <c r="B91" i="7" s="1"/>
  <c r="E91" i="7" s="1"/>
  <c r="F91" i="7" s="1"/>
  <c r="C87" i="7"/>
  <c r="D87" i="7" s="1"/>
  <c r="B87" i="7" s="1"/>
  <c r="E87" i="7" s="1"/>
  <c r="F87" i="7" s="1"/>
  <c r="I49" i="7"/>
  <c r="J49" i="7" s="1"/>
  <c r="H49" i="7" s="1"/>
  <c r="K49" i="7" s="1"/>
  <c r="L49" i="7" s="1"/>
  <c r="I25" i="7"/>
  <c r="J25" i="7" s="1"/>
  <c r="H25" i="7" s="1"/>
  <c r="K25" i="7" s="1"/>
  <c r="L25" i="7" s="1"/>
  <c r="I24" i="7"/>
  <c r="J24" i="7" s="1"/>
  <c r="H24" i="7" s="1"/>
  <c r="K24" i="7" s="1"/>
  <c r="L24" i="7" s="1"/>
  <c r="I81" i="7"/>
  <c r="J81" i="7" s="1"/>
  <c r="H81" i="7" s="1"/>
  <c r="K81" i="7" s="1"/>
  <c r="L81" i="7" s="1"/>
  <c r="C56" i="7"/>
  <c r="D56" i="7" s="1"/>
  <c r="B56" i="7" s="1"/>
  <c r="E56" i="7" s="1"/>
  <c r="F56" i="7" s="1"/>
  <c r="C80" i="7"/>
  <c r="D80" i="7" s="1"/>
  <c r="B80" i="7" s="1"/>
  <c r="E80" i="7" s="1"/>
  <c r="F80" i="7" s="1"/>
  <c r="C50" i="7"/>
  <c r="D50" i="7" s="1"/>
  <c r="B50" i="7" s="1"/>
  <c r="E50" i="7" s="1"/>
  <c r="F50" i="7" s="1"/>
  <c r="I78" i="7"/>
  <c r="J78" i="7" s="1"/>
  <c r="H78" i="7" s="1"/>
  <c r="K78" i="7" s="1"/>
  <c r="L78" i="7" s="1"/>
  <c r="I34" i="7"/>
  <c r="J34" i="7" s="1"/>
  <c r="H34" i="7" s="1"/>
  <c r="K34" i="7" s="1"/>
  <c r="L34" i="7" s="1"/>
  <c r="I26" i="7"/>
  <c r="J26" i="7" s="1"/>
  <c r="H26" i="7" s="1"/>
  <c r="K26" i="7" s="1"/>
  <c r="L26" i="7" s="1"/>
  <c r="I27" i="7"/>
  <c r="J27" i="7" s="1"/>
  <c r="H27" i="7" s="1"/>
  <c r="K27" i="7" s="1"/>
  <c r="L27" i="7" s="1"/>
  <c r="I51" i="7"/>
  <c r="J51" i="7" s="1"/>
  <c r="H51" i="7" s="1"/>
  <c r="K51" i="7" s="1"/>
  <c r="L51" i="7" s="1"/>
  <c r="I44" i="7"/>
  <c r="J44" i="7" s="1"/>
  <c r="H44" i="7" s="1"/>
  <c r="K44" i="7" s="1"/>
  <c r="L44" i="7" s="1"/>
  <c r="I38" i="7"/>
  <c r="J38" i="7" s="1"/>
  <c r="H38" i="7" s="1"/>
  <c r="K38" i="7" s="1"/>
  <c r="L38" i="7" s="1"/>
  <c r="C65" i="7"/>
  <c r="D65" i="7" s="1"/>
  <c r="B65" i="7" s="1"/>
  <c r="E65" i="7" s="1"/>
  <c r="F65" i="7" s="1"/>
  <c r="C37" i="7"/>
  <c r="D37" i="7" s="1"/>
  <c r="B37" i="7" s="1"/>
  <c r="E37" i="7" s="1"/>
  <c r="F37" i="7" s="1"/>
  <c r="I22" i="7"/>
  <c r="J22" i="7" s="1"/>
  <c r="H22" i="7" s="1"/>
  <c r="K22" i="7" s="1"/>
  <c r="L22" i="7" s="1"/>
  <c r="I18" i="7"/>
  <c r="J18" i="7" s="1"/>
  <c r="H18" i="7" s="1"/>
  <c r="K18" i="7" s="1"/>
  <c r="L18" i="7" s="1"/>
  <c r="C76" i="7"/>
  <c r="D76" i="7" s="1"/>
  <c r="B76" i="7" s="1"/>
  <c r="E76" i="7" s="1"/>
  <c r="F76" i="7" s="1"/>
  <c r="I7" i="7"/>
  <c r="J7" i="7" s="1"/>
  <c r="H7" i="7" s="1"/>
  <c r="K7" i="7" s="1"/>
  <c r="L7" i="7" s="1"/>
  <c r="I40" i="7"/>
  <c r="J40" i="7" s="1"/>
  <c r="H40" i="7" s="1"/>
  <c r="K40" i="7" s="1"/>
  <c r="L40" i="7" s="1"/>
  <c r="I54" i="7"/>
  <c r="J54" i="7" s="1"/>
  <c r="H54" i="7" s="1"/>
  <c r="K54" i="7" s="1"/>
  <c r="L54" i="7" s="1"/>
  <c r="C72" i="7"/>
  <c r="D72" i="7" s="1"/>
  <c r="B72" i="7" s="1"/>
  <c r="E72" i="7" s="1"/>
  <c r="F72" i="7" s="1"/>
  <c r="I91" i="7"/>
  <c r="J91" i="7" s="1"/>
  <c r="H91" i="7" s="1"/>
  <c r="K91" i="7" s="1"/>
  <c r="L91" i="7" s="1"/>
  <c r="C69" i="7"/>
  <c r="D69" i="7" s="1"/>
  <c r="B69" i="7" s="1"/>
  <c r="E69" i="7" s="1"/>
  <c r="F69" i="7" s="1"/>
  <c r="I23" i="7"/>
  <c r="J23" i="7" s="1"/>
  <c r="H23" i="7" s="1"/>
  <c r="K23" i="7" s="1"/>
  <c r="L23" i="7" s="1"/>
  <c r="I70" i="7"/>
  <c r="J70" i="7" s="1"/>
  <c r="H70" i="7" s="1"/>
  <c r="K70" i="7" s="1"/>
  <c r="L70" i="7" s="1"/>
  <c r="C44" i="7"/>
  <c r="D44" i="7" s="1"/>
  <c r="B44" i="7" s="1"/>
  <c r="E44" i="7" s="1"/>
  <c r="F44" i="7" s="1"/>
  <c r="C61" i="7"/>
  <c r="D61" i="7" s="1"/>
  <c r="B61" i="7" s="1"/>
  <c r="E61" i="7" s="1"/>
  <c r="F61" i="7" s="1"/>
  <c r="I56" i="7"/>
  <c r="J56" i="7" s="1"/>
  <c r="H56" i="7" s="1"/>
  <c r="K56" i="7" s="1"/>
  <c r="L56" i="7" s="1"/>
  <c r="I13" i="7"/>
  <c r="J13" i="7" s="1"/>
  <c r="H13" i="7" s="1"/>
  <c r="K13" i="7" s="1"/>
  <c r="L13" i="7" s="1"/>
  <c r="I79" i="7"/>
  <c r="J79" i="7" s="1"/>
  <c r="H79" i="7" s="1"/>
  <c r="K79" i="7" s="1"/>
  <c r="L79" i="7" s="1"/>
  <c r="C18" i="7"/>
  <c r="D18" i="7" s="1"/>
  <c r="B18" i="7" s="1"/>
  <c r="E18" i="7" s="1"/>
  <c r="F18" i="7" s="1"/>
  <c r="I82" i="7"/>
  <c r="J82" i="7" s="1"/>
  <c r="H82" i="7" s="1"/>
  <c r="K82" i="7" s="1"/>
  <c r="L82" i="7" s="1"/>
  <c r="C8" i="7"/>
  <c r="D8" i="7" s="1"/>
  <c r="B8" i="7" s="1"/>
  <c r="E8" i="7" s="1"/>
  <c r="F8" i="7" s="1"/>
  <c r="I53" i="7"/>
  <c r="J53" i="7" s="1"/>
  <c r="H53" i="7" s="1"/>
  <c r="K53" i="7" s="1"/>
  <c r="L53" i="7" s="1"/>
  <c r="I84" i="7"/>
  <c r="J84" i="7" s="1"/>
  <c r="H84" i="7" s="1"/>
  <c r="K84" i="7" s="1"/>
  <c r="L84" i="7" s="1"/>
  <c r="C25" i="7"/>
  <c r="D25" i="7" s="1"/>
  <c r="B25" i="7" s="1"/>
  <c r="E25" i="7" s="1"/>
  <c r="F25" i="7" s="1"/>
  <c r="C73" i="7"/>
  <c r="D73" i="7" s="1"/>
  <c r="B73" i="7" s="1"/>
  <c r="E73" i="7" s="1"/>
  <c r="F73" i="7" s="1"/>
  <c r="I55" i="7"/>
  <c r="J55" i="7" s="1"/>
  <c r="H55" i="7" s="1"/>
  <c r="K55" i="7" s="1"/>
  <c r="L55" i="7" s="1"/>
  <c r="I37" i="7"/>
  <c r="J37" i="7" s="1"/>
  <c r="H37" i="7" s="1"/>
  <c r="K37" i="7" s="1"/>
  <c r="L37" i="7" s="1"/>
  <c r="C49" i="7"/>
  <c r="D49" i="7" s="1"/>
  <c r="B49" i="7" s="1"/>
  <c r="E49" i="7" s="1"/>
  <c r="F49" i="7" s="1"/>
  <c r="I17" i="7"/>
  <c r="J17" i="7" s="1"/>
  <c r="H17" i="7" s="1"/>
  <c r="K17" i="7" s="1"/>
  <c r="L17" i="7" s="1"/>
  <c r="C48" i="7"/>
  <c r="D48" i="7" s="1"/>
  <c r="B48" i="7" s="1"/>
  <c r="E48" i="7" s="1"/>
  <c r="F48" i="7" s="1"/>
  <c r="I77" i="7"/>
  <c r="J77" i="7" s="1"/>
  <c r="H77" i="7" s="1"/>
  <c r="K77" i="7" s="1"/>
  <c r="L77" i="7" s="1"/>
  <c r="I88" i="7"/>
  <c r="J88" i="7" s="1"/>
  <c r="H88" i="7" s="1"/>
  <c r="K88" i="7" s="1"/>
  <c r="L88" i="7" s="1"/>
  <c r="C14" i="7"/>
  <c r="D14" i="7" s="1"/>
  <c r="B14" i="7" s="1"/>
  <c r="E14" i="7" s="1"/>
  <c r="F14" i="7" s="1"/>
  <c r="I41" i="7"/>
  <c r="J41" i="7" s="1"/>
  <c r="H41" i="7" s="1"/>
  <c r="K41" i="7" s="1"/>
  <c r="L41" i="7" s="1"/>
  <c r="C66" i="7"/>
  <c r="D66" i="7" s="1"/>
  <c r="B66" i="7" s="1"/>
  <c r="E66" i="7" s="1"/>
  <c r="F66" i="7" s="1"/>
  <c r="I92" i="7"/>
  <c r="J92" i="7" s="1"/>
  <c r="H92" i="7" s="1"/>
  <c r="K92" i="7" s="1"/>
  <c r="L92" i="7" s="1"/>
  <c r="C64" i="7"/>
  <c r="D64" i="7" s="1"/>
  <c r="B64" i="7" s="1"/>
  <c r="E64" i="7" s="1"/>
  <c r="F64" i="7" s="1"/>
  <c r="C75" i="7"/>
  <c r="D75" i="7" s="1"/>
  <c r="B75" i="7" s="1"/>
  <c r="E75" i="7" s="1"/>
  <c r="F75" i="7" s="1"/>
  <c r="C10" i="7"/>
  <c r="D10" i="7" s="1"/>
  <c r="B10" i="7" s="1"/>
  <c r="E10" i="7" s="1"/>
  <c r="F10" i="7" s="1"/>
  <c r="C74" i="7"/>
  <c r="D74" i="7" s="1"/>
  <c r="B74" i="7" s="1"/>
  <c r="E74" i="7" s="1"/>
  <c r="F74" i="7" s="1"/>
  <c r="I33" i="7"/>
  <c r="J33" i="7" s="1"/>
  <c r="H33" i="7" s="1"/>
  <c r="K33" i="7" s="1"/>
  <c r="L33" i="7" s="1"/>
  <c r="C89" i="7"/>
  <c r="D89" i="7" s="1"/>
  <c r="B89" i="7" s="1"/>
  <c r="E89" i="7" s="1"/>
  <c r="F89" i="7" s="1"/>
  <c r="I29" i="7"/>
  <c r="J29" i="7" s="1"/>
  <c r="H29" i="7" s="1"/>
  <c r="K29" i="7" s="1"/>
  <c r="L29" i="7" s="1"/>
  <c r="I20" i="7"/>
  <c r="J20" i="7" s="1"/>
  <c r="H20" i="7" s="1"/>
  <c r="K20" i="7" s="1"/>
  <c r="L20" i="7" s="1"/>
  <c r="C39" i="7"/>
  <c r="D39" i="7" s="1"/>
  <c r="B39" i="7" s="1"/>
  <c r="E39" i="7" s="1"/>
  <c r="F39" i="7" s="1"/>
  <c r="I5" i="7"/>
  <c r="J5" i="7" s="1"/>
  <c r="H5" i="7" s="1"/>
  <c r="K5" i="7" s="1"/>
  <c r="L5" i="7" s="1"/>
  <c r="I32" i="7"/>
  <c r="J32" i="7" s="1"/>
  <c r="H32" i="7" s="1"/>
  <c r="K32" i="7" s="1"/>
  <c r="L32" i="7" s="1"/>
  <c r="I71" i="7"/>
  <c r="J71" i="7" s="1"/>
  <c r="H71" i="7" s="1"/>
  <c r="K71" i="7" s="1"/>
  <c r="L71" i="7" s="1"/>
  <c r="C30" i="7"/>
  <c r="D30" i="7" s="1"/>
  <c r="B30" i="7" s="1"/>
  <c r="E30" i="7" s="1"/>
  <c r="F30" i="7" s="1"/>
  <c r="C35" i="7"/>
  <c r="D35" i="7" s="1"/>
  <c r="B35" i="7" s="1"/>
  <c r="E35" i="7" s="1"/>
  <c r="F35" i="7" s="1"/>
  <c r="C7" i="7"/>
  <c r="D7" i="7" s="1"/>
  <c r="B7" i="7" s="1"/>
  <c r="E7" i="7" s="1"/>
  <c r="F7" i="7" s="1"/>
  <c r="I21" i="7"/>
  <c r="J21" i="7" s="1"/>
  <c r="H21" i="7" s="1"/>
  <c r="K21" i="7" s="1"/>
  <c r="L21" i="7" s="1"/>
  <c r="C34" i="7"/>
  <c r="D34" i="7" s="1"/>
  <c r="B34" i="7" s="1"/>
  <c r="E34" i="7" s="1"/>
  <c r="F34" i="7" s="1"/>
  <c r="C42" i="7"/>
  <c r="D42" i="7" s="1"/>
  <c r="B42" i="7" s="1"/>
  <c r="E42" i="7" s="1"/>
  <c r="F42" i="7" s="1"/>
  <c r="I6" i="7"/>
  <c r="J6" i="7" s="1"/>
  <c r="H6" i="7" s="1"/>
  <c r="K6" i="7" s="1"/>
  <c r="L6" i="7" s="1"/>
  <c r="C26" i="7"/>
  <c r="D26" i="7" s="1"/>
  <c r="B26" i="7" s="1"/>
  <c r="E26" i="7" s="1"/>
  <c r="F26" i="7" s="1"/>
  <c r="I87" i="7"/>
  <c r="J87" i="7" s="1"/>
  <c r="H87" i="7" s="1"/>
  <c r="K87" i="7" s="1"/>
  <c r="L87" i="7" s="1"/>
  <c r="I93" i="7"/>
  <c r="J93" i="7" s="1"/>
  <c r="H93" i="7" s="1"/>
  <c r="K93" i="7" s="1"/>
  <c r="L93" i="7" s="1"/>
  <c r="C81" i="7"/>
  <c r="D81" i="7" s="1"/>
  <c r="B81" i="7" s="1"/>
  <c r="E81" i="7" s="1"/>
  <c r="F81" i="7" s="1"/>
  <c r="C78" i="7"/>
  <c r="D78" i="7" s="1"/>
  <c r="B78" i="7" s="1"/>
  <c r="E78" i="7" s="1"/>
  <c r="F78" i="7" s="1"/>
  <c r="I12" i="7"/>
  <c r="J12" i="7" s="1"/>
  <c r="H12" i="7" s="1"/>
  <c r="K12" i="7" s="1"/>
  <c r="L12" i="7" s="1"/>
  <c r="C59" i="7"/>
  <c r="D59" i="7" s="1"/>
  <c r="B59" i="7" s="1"/>
  <c r="E59" i="7" s="1"/>
  <c r="F59" i="7" s="1"/>
  <c r="C58" i="7"/>
  <c r="D58" i="7" s="1"/>
  <c r="B58" i="7" s="1"/>
  <c r="E58" i="7" s="1"/>
  <c r="F58" i="7" s="1"/>
  <c r="C15" i="7"/>
  <c r="D15" i="7" s="1"/>
  <c r="B15" i="7" s="1"/>
  <c r="E15" i="7" s="1"/>
  <c r="F15" i="7" s="1"/>
  <c r="I50" i="7"/>
  <c r="J50" i="7" s="1"/>
  <c r="H50" i="7" s="1"/>
  <c r="K50" i="7" s="1"/>
  <c r="L50" i="7" s="1"/>
  <c r="C38" i="7"/>
  <c r="D38" i="7" s="1"/>
  <c r="B38" i="7" s="1"/>
  <c r="E38" i="7" s="1"/>
  <c r="F38" i="7" s="1"/>
  <c r="I74" i="7"/>
  <c r="J74" i="7" s="1"/>
  <c r="H74" i="7" s="1"/>
  <c r="K74" i="7" s="1"/>
  <c r="L74" i="7" s="1"/>
  <c r="C33" i="7"/>
  <c r="D33" i="7" s="1"/>
  <c r="B33" i="7" s="1"/>
  <c r="E33" i="7" s="1"/>
  <c r="F33" i="7" s="1"/>
  <c r="C22" i="7"/>
  <c r="D22" i="7" s="1"/>
  <c r="B22" i="7" s="1"/>
  <c r="E22" i="7" s="1"/>
  <c r="F22" i="7" s="1"/>
  <c r="I86" i="7"/>
  <c r="J86" i="7" s="1"/>
  <c r="H86" i="7" s="1"/>
  <c r="K86" i="7" s="1"/>
  <c r="L86" i="7" s="1"/>
  <c r="C46" i="7"/>
  <c r="D46" i="7" s="1"/>
  <c r="B46" i="7" s="1"/>
  <c r="E46" i="7" s="1"/>
  <c r="F46" i="7" s="1"/>
  <c r="C67" i="7"/>
  <c r="D67" i="7" s="1"/>
  <c r="B67" i="7" s="1"/>
  <c r="E67" i="7" s="1"/>
  <c r="F67" i="7" s="1"/>
  <c r="I47" i="7"/>
  <c r="J47" i="7" s="1"/>
  <c r="H47" i="7" s="1"/>
  <c r="K47" i="7" s="1"/>
  <c r="L47" i="7" s="1"/>
  <c r="C31" i="7"/>
  <c r="D31" i="7" s="1"/>
  <c r="B31" i="7" s="1"/>
  <c r="E31" i="7" s="1"/>
  <c r="F31" i="7" s="1"/>
  <c r="I52" i="7"/>
  <c r="J52" i="7" s="1"/>
  <c r="H52" i="7" s="1"/>
  <c r="K52" i="7" s="1"/>
  <c r="L52" i="7" s="1"/>
  <c r="C83" i="7"/>
  <c r="D83" i="7" s="1"/>
  <c r="B83" i="7" s="1"/>
  <c r="E83" i="7" s="1"/>
  <c r="F83" i="7" s="1"/>
  <c r="I68" i="7"/>
  <c r="J68" i="7" s="1"/>
  <c r="H68" i="7" s="1"/>
  <c r="K68" i="7" s="1"/>
  <c r="L68" i="7" s="1"/>
  <c r="I9" i="7"/>
  <c r="J9" i="7" s="1"/>
  <c r="H9" i="7" s="1"/>
  <c r="K9" i="7" s="1"/>
  <c r="L9" i="7" s="1"/>
  <c r="C16" i="7"/>
  <c r="D16" i="7" s="1"/>
  <c r="B16" i="7" s="1"/>
  <c r="E16" i="7" s="1"/>
  <c r="F16" i="7" s="1"/>
  <c r="I45" i="7"/>
  <c r="J45" i="7" s="1"/>
  <c r="H45" i="7" s="1"/>
  <c r="K45" i="7" s="1"/>
  <c r="L45" i="7" s="1"/>
  <c r="C57" i="7"/>
  <c r="D57" i="7" s="1"/>
  <c r="B57" i="7" s="1"/>
  <c r="E57" i="7" s="1"/>
  <c r="F57" i="7" s="1"/>
  <c r="C27" i="7"/>
  <c r="D27" i="7" s="1"/>
  <c r="B27" i="7" s="1"/>
  <c r="E27" i="7" s="1"/>
  <c r="F27" i="7" s="1"/>
  <c r="F10" i="8" l="1"/>
  <c r="G10" i="8" s="1"/>
  <c r="D16" i="13"/>
  <c r="I13" i="4"/>
  <c r="E6" i="8"/>
  <c r="C6" i="8" s="1"/>
  <c r="AA16" i="13" l="1"/>
  <c r="AA22" i="13" s="1"/>
  <c r="AA13" i="13"/>
  <c r="AA19" i="13" s="1"/>
  <c r="F6" i="8"/>
  <c r="G6" i="8" s="1"/>
  <c r="D13" i="4"/>
  <c r="AA13" i="4" s="1"/>
  <c r="AA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B6" authorId="0" shapeId="0" xr:uid="{00000000-0006-0000-0300-000001000000}">
      <text>
        <r>
          <rPr>
            <b/>
            <sz val="9"/>
            <color indexed="81"/>
            <rFont val="ＭＳ Ｐゴシック"/>
            <family val="3"/>
            <charset val="128"/>
          </rPr>
          <t>この欄に金額を入力してください(*^_^*)</t>
        </r>
      </text>
    </comment>
    <comment ref="B10" authorId="0" shapeId="0" xr:uid="{00000000-0006-0000-0300-000002000000}">
      <text>
        <r>
          <rPr>
            <b/>
            <sz val="9"/>
            <color indexed="81"/>
            <rFont val="ＭＳ Ｐゴシック"/>
            <family val="3"/>
            <charset val="128"/>
          </rPr>
          <t>この欄に金額を入力してください(*^_^*)</t>
        </r>
      </text>
    </comment>
    <comment ref="I10" authorId="0" shapeId="0" xr:uid="{00000000-0006-0000-0300-000003000000}">
      <text>
        <r>
          <rPr>
            <b/>
            <sz val="9"/>
            <color indexed="81"/>
            <rFont val="ＭＳ Ｐゴシック"/>
            <family val="3"/>
            <charset val="128"/>
          </rPr>
          <t>この欄に金額を入力してください(*^_^*)</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E8" authorId="0" shapeId="0" xr:uid="{00000000-0006-0000-0400-000001000000}">
      <text>
        <r>
          <rPr>
            <sz val="9"/>
            <color indexed="81"/>
            <rFont val="HG丸ｺﾞｼｯｸM-PRO"/>
            <family val="3"/>
            <charset val="128"/>
          </rPr>
          <t xml:space="preserve">★料率変更時は
このセルに
「数字のみ」
入力してください！
＊R8年度より
健康保険料10.08％と
子ども・子育て支援金0.23％
の合計税率10.31％を入力する（東社会保健所確認済み）
</t>
        </r>
      </text>
    </comment>
    <comment ref="G8" authorId="0" shapeId="0" xr:uid="{00000000-0006-0000-0400-000002000000}">
      <text>
        <r>
          <rPr>
            <sz val="9"/>
            <color indexed="81"/>
            <rFont val="HG丸ｺﾞｼｯｸM-PRO"/>
            <family val="3"/>
            <charset val="128"/>
          </rPr>
          <t xml:space="preserve">★料率変更時は
このセルに、
「数字のみ」入力してください！
</t>
        </r>
      </text>
    </comment>
  </commentList>
</comments>
</file>

<file path=xl/sharedStrings.xml><?xml version="1.0" encoding="utf-8"?>
<sst xmlns="http://schemas.openxmlformats.org/spreadsheetml/2006/main" count="433" uniqueCount="216">
  <si>
    <t>◎賃金について</t>
    <rPh sb="1" eb="3">
      <t>チンギン</t>
    </rPh>
    <phoneticPr fontId="2"/>
  </si>
  <si>
    <t>推薦人員</t>
    <rPh sb="0" eb="2">
      <t>スイセン</t>
    </rPh>
    <rPh sb="2" eb="4">
      <t>ジンイン</t>
    </rPh>
    <phoneticPr fontId="2"/>
  </si>
  <si>
    <t>校</t>
    <rPh sb="0" eb="1">
      <t>コウ</t>
    </rPh>
    <phoneticPr fontId="2"/>
  </si>
  <si>
    <t>人</t>
    <rPh sb="0" eb="1">
      <t>ニン</t>
    </rPh>
    <phoneticPr fontId="2"/>
  </si>
  <si>
    <t>ア　税金</t>
    <phoneticPr fontId="2"/>
  </si>
  <si>
    <t>ウ　宿舎費</t>
    <phoneticPr fontId="2"/>
  </si>
  <si>
    <t>エ　食費</t>
    <phoneticPr fontId="2"/>
  </si>
  <si>
    <t>円</t>
    <rPh sb="0" eb="1">
      <t>エン</t>
    </rPh>
    <phoneticPr fontId="2"/>
  </si>
  <si>
    <t>　※給与形態が日給制・時給制の場合は勤務日数・時間により</t>
    <rPh sb="2" eb="4">
      <t>キュウヨ</t>
    </rPh>
    <rPh sb="4" eb="6">
      <t>ケイタイ</t>
    </rPh>
    <rPh sb="7" eb="10">
      <t>ニッキュウセイ</t>
    </rPh>
    <rPh sb="11" eb="14">
      <t>ジキュウセイ</t>
    </rPh>
    <rPh sb="15" eb="17">
      <t>バアイ</t>
    </rPh>
    <phoneticPr fontId="2"/>
  </si>
  <si>
    <t>総支給額が変動します。</t>
    <phoneticPr fontId="2"/>
  </si>
  <si>
    <t>１部屋</t>
    <rPh sb="1" eb="3">
      <t>ヘヤ</t>
    </rPh>
    <phoneticPr fontId="2"/>
  </si>
  <si>
    <t>１人当たり</t>
    <rPh sb="0" eb="2">
      <t>ヒトリ</t>
    </rPh>
    <rPh sb="2" eb="3">
      <t>ア</t>
    </rPh>
    <phoneticPr fontId="2"/>
  </si>
  <si>
    <t>畳</t>
    <rPh sb="0" eb="1">
      <t>タタミ</t>
    </rPh>
    <phoneticPr fontId="2"/>
  </si>
  <si>
    <t>推薦依頼総数</t>
  </si>
  <si>
    <t>（管　内）</t>
  </si>
  <si>
    <t>（管　外）</t>
    <rPh sb="3" eb="4">
      <t>ガイ</t>
    </rPh>
    <phoneticPr fontId="2"/>
  </si>
  <si>
    <r>
      <t>(ｱ+ｲ+ｳ+ｴ)</t>
    </r>
    <r>
      <rPr>
        <sz val="6"/>
        <color theme="1"/>
        <rFont val="ＭＳ Ｐゴシック"/>
        <family val="2"/>
        <charset val="128"/>
        <scheme val="minor"/>
      </rPr>
      <t xml:space="preserve">
</t>
    </r>
    <r>
      <rPr>
        <sz val="8"/>
        <color theme="1"/>
        <rFont val="ＭＳ Ｐゴシック"/>
        <family val="3"/>
        <charset val="128"/>
        <scheme val="minor"/>
      </rPr>
      <t>⑵控除額合計</t>
    </r>
    <phoneticPr fontId="2"/>
  </si>
  <si>
    <t>　　（⑴‐⑵）
　手取り額</t>
    <phoneticPr fontId="2"/>
  </si>
  <si>
    <t>賃金形態等　　</t>
    <rPh sb="0" eb="2">
      <t>チンギン</t>
    </rPh>
    <rPh sb="2" eb="4">
      <t>ケイタイ</t>
    </rPh>
    <rPh sb="4" eb="5">
      <t>トウ</t>
    </rPh>
    <phoneticPr fontId="2"/>
  </si>
  <si>
    <t>勤務先までの時間</t>
  </si>
  <si>
    <t>分</t>
  </si>
  <si>
    <t xml:space="preserve"> 控除するもの
賃金から</t>
    <phoneticPr fontId="2"/>
  </si>
  <si>
    <t>単身用住宅</t>
    <rPh sb="0" eb="3">
      <t>タンシンヨウ</t>
    </rPh>
    <rPh sb="3" eb="5">
      <t>ジュウタク</t>
    </rPh>
    <phoneticPr fontId="2"/>
  </si>
  <si>
    <t>世帯用住宅</t>
    <rPh sb="0" eb="2">
      <t>セタイ</t>
    </rPh>
    <rPh sb="2" eb="3">
      <t>ヨウ</t>
    </rPh>
    <rPh sb="3" eb="5">
      <t>ジュウタク</t>
    </rPh>
    <phoneticPr fontId="2"/>
  </si>
  <si>
    <t>住宅費（月）</t>
    <rPh sb="0" eb="3">
      <t>ジュウタクヒ</t>
    </rPh>
    <rPh sb="4" eb="5">
      <t>ツキ</t>
    </rPh>
    <phoneticPr fontId="2"/>
  </si>
  <si>
    <t>円</t>
    <rPh sb="0" eb="1">
      <t>エン</t>
    </rPh>
    <phoneticPr fontId="2"/>
  </si>
  <si>
    <t>◎入居可能住宅情報（「あり」の場合）</t>
    <rPh sb="15" eb="17">
      <t>バアイ</t>
    </rPh>
    <phoneticPr fontId="2"/>
  </si>
  <si>
    <t>◎通学情報（「可」の場合）</t>
    <rPh sb="1" eb="3">
      <t>ツウガク</t>
    </rPh>
    <rPh sb="7" eb="8">
      <t>カ</t>
    </rPh>
    <rPh sb="10" eb="12">
      <t>バアイ</t>
    </rPh>
    <phoneticPr fontId="2"/>
  </si>
  <si>
    <r>
      <t xml:space="preserve">総支給額（1）
</t>
    </r>
    <r>
      <rPr>
        <sz val="9"/>
        <color theme="1"/>
        <rFont val="ＭＳ Ｐゴシック"/>
        <family val="3"/>
        <charset val="128"/>
        <scheme val="minor"/>
      </rPr>
      <t>（ａ）＋（ｂ）＋（ｃ）</t>
    </r>
    <phoneticPr fontId="2"/>
  </si>
  <si>
    <t>人</t>
    <rPh sb="0" eb="1">
      <t>ニン</t>
    </rPh>
    <phoneticPr fontId="2"/>
  </si>
  <si>
    <t>分</t>
    <rPh sb="0" eb="1">
      <t>フン</t>
    </rPh>
    <phoneticPr fontId="2"/>
  </si>
  <si>
    <t>交通手段</t>
    <rPh sb="0" eb="2">
      <t>コウツウ</t>
    </rPh>
    <rPh sb="2" eb="4">
      <t>シュダン</t>
    </rPh>
    <phoneticPr fontId="2"/>
  </si>
  <si>
    <t>通学</t>
    <rPh sb="0" eb="2">
      <t>ツウガク</t>
    </rPh>
    <phoneticPr fontId="2"/>
  </si>
  <si>
    <t>授業料月額</t>
    <rPh sb="0" eb="3">
      <t>ジュギョウリョウ</t>
    </rPh>
    <rPh sb="3" eb="5">
      <t>ゲツガク</t>
    </rPh>
    <phoneticPr fontId="2"/>
  </si>
  <si>
    <t>円</t>
    <rPh sb="0" eb="1">
      <t>エン</t>
    </rPh>
    <phoneticPr fontId="2"/>
  </si>
  <si>
    <t>[</t>
    <phoneticPr fontId="2"/>
  </si>
  <si>
    <t>]</t>
    <phoneticPr fontId="2"/>
  </si>
  <si>
    <t>学 校 名</t>
    <rPh sb="0" eb="1">
      <t>ガク</t>
    </rPh>
    <rPh sb="2" eb="3">
      <t>コウ</t>
    </rPh>
    <rPh sb="4" eb="5">
      <t>メイ</t>
    </rPh>
    <phoneticPr fontId="2"/>
  </si>
  <si>
    <t>事業所名</t>
    <rPh sb="0" eb="3">
      <t>ジギョウショ</t>
    </rPh>
    <rPh sb="3" eb="4">
      <t>メイ</t>
    </rPh>
    <phoneticPr fontId="2"/>
  </si>
  <si>
    <t>HW商事㈱</t>
    <rPh sb="2" eb="4">
      <t>ショウジ</t>
    </rPh>
    <phoneticPr fontId="2"/>
  </si>
  <si>
    <t>職種</t>
    <rPh sb="0" eb="2">
      <t>ショクシュ</t>
    </rPh>
    <phoneticPr fontId="2"/>
  </si>
  <si>
    <t>○○○○-○○○○○○-○</t>
    <phoneticPr fontId="2"/>
  </si>
  <si>
    <t>事務</t>
    <rPh sb="0" eb="2">
      <t>ジム</t>
    </rPh>
    <phoneticPr fontId="2"/>
  </si>
  <si>
    <t>（事業所番号）</t>
    <rPh sb="1" eb="4">
      <t>ジギョウショ</t>
    </rPh>
    <rPh sb="4" eb="6">
      <t>バンゴウ</t>
    </rPh>
    <phoneticPr fontId="2"/>
  </si>
  <si>
    <t>月給制（欠勤控除あり）</t>
    <rPh sb="0" eb="2">
      <t>ゲッキュウ</t>
    </rPh>
    <rPh sb="2" eb="3">
      <t>セイ</t>
    </rPh>
    <rPh sb="4" eb="6">
      <t>ケッキン</t>
    </rPh>
    <rPh sb="6" eb="8">
      <t>コウジョ</t>
    </rPh>
    <phoneticPr fontId="2"/>
  </si>
  <si>
    <t>月給制（欠勤控除なし）</t>
    <rPh sb="0" eb="2">
      <t>ゲッキュウ</t>
    </rPh>
    <rPh sb="2" eb="3">
      <t>セイ</t>
    </rPh>
    <rPh sb="4" eb="6">
      <t>ケッキン</t>
    </rPh>
    <rPh sb="6" eb="8">
      <t>コウジョ</t>
    </rPh>
    <phoneticPr fontId="2"/>
  </si>
  <si>
    <t>日給制</t>
    <rPh sb="0" eb="3">
      <t>ニッキュウセイ</t>
    </rPh>
    <phoneticPr fontId="2"/>
  </si>
  <si>
    <t>時給制</t>
    <rPh sb="0" eb="3">
      <t>ジキュウセイ</t>
    </rPh>
    <phoneticPr fontId="2"/>
  </si>
  <si>
    <t>年俸制</t>
    <rPh sb="0" eb="3">
      <t>ネンポウセイ</t>
    </rPh>
    <phoneticPr fontId="2"/>
  </si>
  <si>
    <t>その他</t>
    <rPh sb="2" eb="3">
      <t>タ</t>
    </rPh>
    <phoneticPr fontId="2"/>
  </si>
  <si>
    <t>　通学時間　</t>
    <rPh sb="1" eb="3">
      <t>ツウガク</t>
    </rPh>
    <rPh sb="3" eb="5">
      <t>ジカン</t>
    </rPh>
    <phoneticPr fontId="2"/>
  </si>
  <si>
    <t>学　　校</t>
    <rPh sb="0" eb="1">
      <t>ガク</t>
    </rPh>
    <rPh sb="3" eb="4">
      <t>コウ</t>
    </rPh>
    <phoneticPr fontId="2"/>
  </si>
  <si>
    <t>　※社会保険料＝健康保険料＋厚生年金保険料＋雇用保険料</t>
    <rPh sb="2" eb="4">
      <t>シャカイ</t>
    </rPh>
    <rPh sb="4" eb="7">
      <t>ホケンリョウ</t>
    </rPh>
    <rPh sb="8" eb="10">
      <t>ケンコウ</t>
    </rPh>
    <rPh sb="10" eb="12">
      <t>ホケン</t>
    </rPh>
    <rPh sb="12" eb="13">
      <t>リョウ</t>
    </rPh>
    <rPh sb="14" eb="16">
      <t>コウセイ</t>
    </rPh>
    <rPh sb="16" eb="18">
      <t>ネンキン</t>
    </rPh>
    <rPh sb="18" eb="21">
      <t>ホケンリョウ</t>
    </rPh>
    <rPh sb="22" eb="24">
      <t>コヨウ</t>
    </rPh>
    <rPh sb="24" eb="26">
      <t>ホケン</t>
    </rPh>
    <rPh sb="26" eb="27">
      <t>リョウ</t>
    </rPh>
    <phoneticPr fontId="2"/>
  </si>
  <si>
    <t>賃金形態等プルダウンメニュー</t>
    <rPh sb="0" eb="2">
      <t>チンギン</t>
    </rPh>
    <rPh sb="2" eb="4">
      <t>ケイタイ</t>
    </rPh>
    <rPh sb="4" eb="5">
      <t>トウ</t>
    </rPh>
    <phoneticPr fontId="2"/>
  </si>
  <si>
    <t>所得税・保険料控除早見表（「健康・厚生・雇用」に加入の場合の求人票賃金欄用）</t>
    <rPh sb="0" eb="3">
      <t>ショトクゼイ</t>
    </rPh>
    <rPh sb="4" eb="7">
      <t>ホケンリョウ</t>
    </rPh>
    <rPh sb="7" eb="9">
      <t>コウジョ</t>
    </rPh>
    <rPh sb="9" eb="11">
      <t>ハヤミ</t>
    </rPh>
    <rPh sb="11" eb="12">
      <t>ヒョウ</t>
    </rPh>
    <rPh sb="14" eb="16">
      <t>ケンコウ</t>
    </rPh>
    <rPh sb="17" eb="19">
      <t>コウセイ</t>
    </rPh>
    <rPh sb="20" eb="22">
      <t>コヨウ</t>
    </rPh>
    <rPh sb="24" eb="26">
      <t>カニュウ</t>
    </rPh>
    <rPh sb="27" eb="29">
      <t>バアイ</t>
    </rPh>
    <rPh sb="30" eb="32">
      <t>キュウジン</t>
    </rPh>
    <rPh sb="32" eb="33">
      <t>ヒョウ</t>
    </rPh>
    <rPh sb="33" eb="35">
      <t>チンギン</t>
    </rPh>
    <rPh sb="35" eb="36">
      <t>ラン</t>
    </rPh>
    <rPh sb="36" eb="37">
      <t>ヨウ</t>
    </rPh>
    <phoneticPr fontId="21"/>
  </si>
  <si>
    <t>【社会保険料内訳】</t>
    <rPh sb="1" eb="3">
      <t>シャカイ</t>
    </rPh>
    <rPh sb="3" eb="5">
      <t>ホケン</t>
    </rPh>
    <rPh sb="5" eb="6">
      <t>リョウ</t>
    </rPh>
    <rPh sb="6" eb="8">
      <t>ウチワケ</t>
    </rPh>
    <phoneticPr fontId="21"/>
  </si>
  <si>
    <t>【給与所得の源泉徴収税額表】</t>
    <phoneticPr fontId="21"/>
  </si>
  <si>
    <t>賃金総額</t>
    <rPh sb="0" eb="2">
      <t>チンギン</t>
    </rPh>
    <rPh sb="2" eb="4">
      <t>ソウガク</t>
    </rPh>
    <phoneticPr fontId="21"/>
  </si>
  <si>
    <t>雇用保険Ａ適用</t>
    <rPh sb="0" eb="2">
      <t>コヨウ</t>
    </rPh>
    <rPh sb="2" eb="4">
      <t>ホケン</t>
    </rPh>
    <rPh sb="5" eb="7">
      <t>テキヨウ</t>
    </rPh>
    <phoneticPr fontId="21"/>
  </si>
  <si>
    <t>雇用保険Ｂ適用</t>
    <rPh sb="0" eb="2">
      <t>コヨウ</t>
    </rPh>
    <rPh sb="2" eb="4">
      <t>ホケン</t>
    </rPh>
    <rPh sb="5" eb="7">
      <t>テキヨウ</t>
    </rPh>
    <phoneticPr fontId="21"/>
  </si>
  <si>
    <t>（月額表…所得税法別表第二）</t>
    <rPh sb="12" eb="13">
      <t>ニ</t>
    </rPh>
    <phoneticPr fontId="21"/>
  </si>
  <si>
    <t>所得税</t>
    <rPh sb="0" eb="3">
      <t>ショトクゼイ</t>
    </rPh>
    <phoneticPr fontId="21"/>
  </si>
  <si>
    <t>社会保険料等</t>
    <rPh sb="0" eb="2">
      <t>シャカイ</t>
    </rPh>
    <rPh sb="2" eb="5">
      <t>ホケンリョウ</t>
    </rPh>
    <rPh sb="5" eb="6">
      <t>トウ</t>
    </rPh>
    <phoneticPr fontId="21"/>
  </si>
  <si>
    <t>課税対象</t>
    <rPh sb="0" eb="2">
      <t>カゼイ</t>
    </rPh>
    <rPh sb="2" eb="4">
      <t>タイショウ</t>
    </rPh>
    <phoneticPr fontId="21"/>
  </si>
  <si>
    <t>控除額</t>
    <rPh sb="0" eb="2">
      <t>コウジョ</t>
    </rPh>
    <rPh sb="2" eb="3">
      <t>ガク</t>
    </rPh>
    <phoneticPr fontId="21"/>
  </si>
  <si>
    <t>手取額</t>
    <rPh sb="0" eb="2">
      <t>テド</t>
    </rPh>
    <rPh sb="2" eb="3">
      <t>ガク</t>
    </rPh>
    <phoneticPr fontId="21"/>
  </si>
  <si>
    <t>雇用保険Ａ</t>
    <rPh sb="0" eb="2">
      <t>コヨウ</t>
    </rPh>
    <rPh sb="2" eb="4">
      <t>ホケン</t>
    </rPh>
    <phoneticPr fontId="21"/>
  </si>
  <si>
    <t>雇用保険Ｂ</t>
    <rPh sb="0" eb="2">
      <t>コヨウ</t>
    </rPh>
    <rPh sb="2" eb="4">
      <t>ホケン</t>
    </rPh>
    <phoneticPr fontId="21"/>
  </si>
  <si>
    <t>健康保険</t>
    <rPh sb="0" eb="2">
      <t>ケンコウ</t>
    </rPh>
    <rPh sb="2" eb="4">
      <t>ホケン</t>
    </rPh>
    <phoneticPr fontId="21"/>
  </si>
  <si>
    <t>厚生年金</t>
    <rPh sb="0" eb="2">
      <t>コウセイ</t>
    </rPh>
    <rPh sb="2" eb="4">
      <t>ネンキン</t>
    </rPh>
    <phoneticPr fontId="21"/>
  </si>
  <si>
    <t xml:space="preserve">   その月の社会保</t>
  </si>
  <si>
    <t>甲</t>
  </si>
  <si>
    <t xml:space="preserve">   険料等控除後の</t>
    <rPh sb="5" eb="6">
      <t>トウ</t>
    </rPh>
    <phoneticPr fontId="21"/>
  </si>
  <si>
    <t>扶養親族等の数</t>
    <phoneticPr fontId="21"/>
  </si>
  <si>
    <t xml:space="preserve">   給与等の金額</t>
    <rPh sb="3" eb="5">
      <t>キュウヨ</t>
    </rPh>
    <phoneticPr fontId="21"/>
  </si>
  <si>
    <t>0 人</t>
    <phoneticPr fontId="21"/>
  </si>
  <si>
    <t>1 人</t>
    <phoneticPr fontId="21"/>
  </si>
  <si>
    <t>2 人</t>
    <phoneticPr fontId="21"/>
  </si>
  <si>
    <t>以  上</t>
  </si>
  <si>
    <t>未  満</t>
  </si>
  <si>
    <t>税額</t>
    <phoneticPr fontId="21"/>
  </si>
  <si>
    <t>円</t>
  </si>
  <si>
    <t>円未満</t>
  </si>
  <si>
    <t>※この表は一部です。</t>
    <rPh sb="3" eb="4">
      <t>ヒョウ</t>
    </rPh>
    <rPh sb="5" eb="7">
      <t>イチブ</t>
    </rPh>
    <phoneticPr fontId="21"/>
  </si>
  <si>
    <t>熊本県　社会保険料</t>
    <rPh sb="0" eb="3">
      <t>クマモトケン</t>
    </rPh>
    <rPh sb="4" eb="6">
      <t>シャカイ</t>
    </rPh>
    <rPh sb="6" eb="9">
      <t>ホケンリョウ</t>
    </rPh>
    <phoneticPr fontId="21"/>
  </si>
  <si>
    <t>※健康保険、厚生年金ともに折半額：51銭以上は切り上げで表示しています。</t>
    <rPh sb="1" eb="3">
      <t>ケンコウ</t>
    </rPh>
    <rPh sb="3" eb="5">
      <t>ホケン</t>
    </rPh>
    <rPh sb="6" eb="8">
      <t>コウセイ</t>
    </rPh>
    <rPh sb="8" eb="10">
      <t>ネンキン</t>
    </rPh>
    <rPh sb="13" eb="15">
      <t>セッパン</t>
    </rPh>
    <rPh sb="15" eb="16">
      <t>ガク</t>
    </rPh>
    <rPh sb="19" eb="20">
      <t>セン</t>
    </rPh>
    <rPh sb="20" eb="22">
      <t>イジョウ</t>
    </rPh>
    <rPh sb="23" eb="24">
      <t>キ</t>
    </rPh>
    <rPh sb="25" eb="26">
      <t>ア</t>
    </rPh>
    <rPh sb="28" eb="30">
      <t>ヒョウジ</t>
    </rPh>
    <phoneticPr fontId="21"/>
  </si>
  <si>
    <t>報　酬　月　額</t>
    <phoneticPr fontId="21"/>
  </si>
  <si>
    <t>雇用保険料</t>
    <rPh sb="0" eb="2">
      <t>コヨウ</t>
    </rPh>
    <rPh sb="2" eb="4">
      <t>ホケン</t>
    </rPh>
    <rPh sb="4" eb="5">
      <t>リョウ</t>
    </rPh>
    <phoneticPr fontId="21"/>
  </si>
  <si>
    <t>介護保険第２号被保険者
に該当しない場合</t>
    <phoneticPr fontId="21"/>
  </si>
  <si>
    <t>一般</t>
    <rPh sb="0" eb="2">
      <t>イッパン</t>
    </rPh>
    <phoneticPr fontId="21"/>
  </si>
  <si>
    <t>一般以外</t>
    <rPh sb="0" eb="2">
      <t>イッパン</t>
    </rPh>
    <rPh sb="2" eb="4">
      <t>イガイ</t>
    </rPh>
    <phoneticPr fontId="21"/>
  </si>
  <si>
    <t>月　額</t>
    <phoneticPr fontId="21"/>
  </si>
  <si>
    <t>日　額</t>
    <phoneticPr fontId="21"/>
  </si>
  <si>
    <t>全　額</t>
    <phoneticPr fontId="21"/>
  </si>
  <si>
    <t>折半額</t>
  </si>
  <si>
    <t>全　額</t>
    <rPh sb="0" eb="1">
      <t>ゼン</t>
    </rPh>
    <rPh sb="2" eb="3">
      <t>ガク</t>
    </rPh>
    <phoneticPr fontId="21"/>
  </si>
  <si>
    <t>折半額</t>
    <rPh sb="0" eb="2">
      <t>セッパン</t>
    </rPh>
    <rPh sb="2" eb="3">
      <t>ガク</t>
    </rPh>
    <phoneticPr fontId="21"/>
  </si>
  <si>
    <t>円以上</t>
  </si>
  <si>
    <t>【社会保険料等 内訳】</t>
    <rPh sb="1" eb="3">
      <t>シャカイ</t>
    </rPh>
    <rPh sb="3" eb="5">
      <t>ホケン</t>
    </rPh>
    <rPh sb="5" eb="6">
      <t>リョウ</t>
    </rPh>
    <rPh sb="6" eb="7">
      <t>トウ</t>
    </rPh>
    <rPh sb="8" eb="10">
      <t>ウチワケ</t>
    </rPh>
    <phoneticPr fontId="21"/>
  </si>
  <si>
    <t>一般、坑内員・船員の被保険者等</t>
    <rPh sb="0" eb="2">
      <t>イッパン</t>
    </rPh>
    <rPh sb="3" eb="5">
      <t>コウナイ</t>
    </rPh>
    <rPh sb="5" eb="6">
      <t>イン</t>
    </rPh>
    <rPh sb="7" eb="9">
      <t>センイン</t>
    </rPh>
    <rPh sb="10" eb="14">
      <t>ヒホケンシャ</t>
    </rPh>
    <rPh sb="14" eb="15">
      <t>トウ</t>
    </rPh>
    <phoneticPr fontId="21"/>
  </si>
  <si>
    <r>
      <t xml:space="preserve">厚生年金保険料 </t>
    </r>
    <r>
      <rPr>
        <sz val="8"/>
        <rFont val="ＭＳ Ｐゴシック"/>
        <family val="3"/>
        <charset val="128"/>
      </rPr>
      <t>(厚生年金基金加入員を除く)</t>
    </r>
    <rPh sb="0" eb="2">
      <t>コウセイ</t>
    </rPh>
    <rPh sb="2" eb="4">
      <t>ネンキン</t>
    </rPh>
    <rPh sb="4" eb="7">
      <t>ホケンリョウ</t>
    </rPh>
    <rPh sb="9" eb="11">
      <t>コウセイ</t>
    </rPh>
    <rPh sb="11" eb="13">
      <t>ネンキン</t>
    </rPh>
    <rPh sb="13" eb="15">
      <t>キキン</t>
    </rPh>
    <rPh sb="15" eb="18">
      <t>カニュウイン</t>
    </rPh>
    <rPh sb="19" eb="20">
      <t>ノゾ</t>
    </rPh>
    <phoneticPr fontId="21"/>
  </si>
  <si>
    <t>　★シート保護解除後、緑のセルに
　　料率を数字のみで入力してください。</t>
    <rPh sb="5" eb="7">
      <t>ホゴ</t>
    </rPh>
    <rPh sb="7" eb="9">
      <t>カイジョ</t>
    </rPh>
    <rPh sb="9" eb="10">
      <t>ゴ</t>
    </rPh>
    <rPh sb="11" eb="12">
      <t>ミドリ</t>
    </rPh>
    <rPh sb="19" eb="21">
      <t>リョウリツ</t>
    </rPh>
    <rPh sb="22" eb="24">
      <t>スウジ</t>
    </rPh>
    <rPh sb="27" eb="29">
      <t>ニュウリョク</t>
    </rPh>
    <phoneticPr fontId="2"/>
  </si>
  <si>
    <t>　★このシートで料率変更後、
　　早見表シートは自動変更されます。</t>
    <rPh sb="8" eb="10">
      <t>リョウリツ</t>
    </rPh>
    <rPh sb="10" eb="12">
      <t>ヘンコウ</t>
    </rPh>
    <rPh sb="12" eb="13">
      <t>ゴ</t>
    </rPh>
    <rPh sb="17" eb="20">
      <t>ハヤミヒョウ</t>
    </rPh>
    <rPh sb="24" eb="26">
      <t>ジドウ</t>
    </rPh>
    <rPh sb="26" eb="28">
      <t>ヘンコウ</t>
    </rPh>
    <phoneticPr fontId="2"/>
  </si>
  <si>
    <t>　（ａ）＋（ｂ）＋（ｃ）と同額になります。</t>
    <rPh sb="13" eb="15">
      <t>ドウガク</t>
    </rPh>
    <phoneticPr fontId="2"/>
  </si>
  <si>
    <t>※総支給額は求人票に記載している月額</t>
    <rPh sb="1" eb="2">
      <t>ソウ</t>
    </rPh>
    <rPh sb="2" eb="5">
      <t>シキュウガク</t>
    </rPh>
    <rPh sb="6" eb="9">
      <t>キュウジンヒョウ</t>
    </rPh>
    <rPh sb="10" eb="12">
      <t>キサイ</t>
    </rPh>
    <rPh sb="16" eb="18">
      <t>ゲツガク</t>
    </rPh>
    <phoneticPr fontId="2"/>
  </si>
  <si>
    <t>◎求人推薦数</t>
    <rPh sb="1" eb="3">
      <t>キュウジン</t>
    </rPh>
    <rPh sb="3" eb="5">
      <t>スイセン</t>
    </rPh>
    <rPh sb="5" eb="6">
      <t>スウ</t>
    </rPh>
    <phoneticPr fontId="2"/>
  </si>
  <si>
    <t>求人番号</t>
    <rPh sb="0" eb="2">
      <t>キュウジン</t>
    </rPh>
    <rPh sb="2" eb="4">
      <t>バンゴウ</t>
    </rPh>
    <phoneticPr fontId="2"/>
  </si>
  <si>
    <t>《備考》</t>
    <rPh sb="1" eb="3">
      <t>ビコウ</t>
    </rPh>
    <phoneticPr fontId="2"/>
  </si>
  <si>
    <t>受理・受付印</t>
    <rPh sb="0" eb="2">
      <t>ジュリ</t>
    </rPh>
    <rPh sb="3" eb="6">
      <t>ウケツケイン</t>
    </rPh>
    <phoneticPr fontId="2"/>
  </si>
  <si>
    <t>※安　定　所　記　載　欄</t>
    <rPh sb="1" eb="2">
      <t>アン</t>
    </rPh>
    <rPh sb="3" eb="4">
      <t>サダム</t>
    </rPh>
    <rPh sb="5" eb="6">
      <t>ショ</t>
    </rPh>
    <rPh sb="7" eb="8">
      <t>キ</t>
    </rPh>
    <rPh sb="9" eb="10">
      <t>ミツル</t>
    </rPh>
    <rPh sb="11" eb="12">
      <t>ラン</t>
    </rPh>
    <phoneticPr fontId="2"/>
  </si>
  <si>
    <t>通勤</t>
    <rPh sb="0" eb="2">
      <t>ツウキン</t>
    </rPh>
    <phoneticPr fontId="2"/>
  </si>
  <si>
    <r>
      <t xml:space="preserve">総支給額（1）
</t>
    </r>
    <r>
      <rPr>
        <sz val="9"/>
        <color theme="1"/>
        <rFont val="ＭＳ Ｐゴシック"/>
        <family val="3"/>
        <charset val="128"/>
        <scheme val="minor"/>
      </rPr>
      <t>（ａ）＋（ｂ）＋（ｃ）</t>
    </r>
    <phoneticPr fontId="2"/>
  </si>
  <si>
    <t xml:space="preserve"> 控除するもの
賃金から</t>
    <phoneticPr fontId="2"/>
  </si>
  <si>
    <t>ア　税金</t>
    <phoneticPr fontId="2"/>
  </si>
  <si>
    <t>イ　社会保険料</t>
    <phoneticPr fontId="2"/>
  </si>
  <si>
    <t>ウ　宿舎費</t>
    <phoneticPr fontId="2"/>
  </si>
  <si>
    <t>エ　食費</t>
    <phoneticPr fontId="2"/>
  </si>
  <si>
    <r>
      <t>(ｱ+ｲ+ｳ+ｴ)</t>
    </r>
    <r>
      <rPr>
        <sz val="6"/>
        <color theme="1"/>
        <rFont val="ＭＳ Ｐゴシック"/>
        <family val="2"/>
        <charset val="128"/>
        <scheme val="minor"/>
      </rPr>
      <t xml:space="preserve">
</t>
    </r>
    <r>
      <rPr>
        <sz val="8"/>
        <color theme="1"/>
        <rFont val="ＭＳ Ｐゴシック"/>
        <family val="3"/>
        <charset val="128"/>
        <scheme val="minor"/>
      </rPr>
      <t>⑵控除額合計</t>
    </r>
    <phoneticPr fontId="2"/>
  </si>
  <si>
    <t>住込</t>
    <rPh sb="0" eb="2">
      <t>スミコ</t>
    </rPh>
    <phoneticPr fontId="2"/>
  </si>
  <si>
    <t>　　（⑴‐⑵）
　手取り額</t>
    <phoneticPr fontId="2"/>
  </si>
  <si>
    <t>総支給額が変動します。</t>
    <phoneticPr fontId="2"/>
  </si>
  <si>
    <t>[</t>
    <phoneticPr fontId="2"/>
  </si>
  <si>
    <t>]</t>
    <phoneticPr fontId="2"/>
  </si>
  <si>
    <t>[</t>
    <phoneticPr fontId="2"/>
  </si>
  <si>
    <r>
      <t>雇用保険Ａ適用（一般の事業）</t>
    </r>
    <r>
      <rPr>
        <b/>
        <sz val="9"/>
        <color rgb="FFFF0000"/>
        <rFont val="HG丸ｺﾞｼｯｸM-PRO"/>
        <family val="3"/>
        <charset val="128"/>
      </rPr>
      <t>通勤のみシート</t>
    </r>
    <rPh sb="0" eb="2">
      <t>コヨウ</t>
    </rPh>
    <rPh sb="2" eb="4">
      <t>ホケン</t>
    </rPh>
    <rPh sb="5" eb="7">
      <t>テキヨウ</t>
    </rPh>
    <rPh sb="8" eb="10">
      <t>イッパン</t>
    </rPh>
    <rPh sb="11" eb="13">
      <t>ジギョウ</t>
    </rPh>
    <rPh sb="14" eb="16">
      <t>ツウキン</t>
    </rPh>
    <phoneticPr fontId="21"/>
  </si>
  <si>
    <r>
      <t>雇用保険Ａ適用（一般の事業）</t>
    </r>
    <r>
      <rPr>
        <b/>
        <sz val="9"/>
        <color rgb="FFFF0000"/>
        <rFont val="HG丸ｺﾞｼｯｸM-PRO"/>
        <family val="3"/>
        <charset val="128"/>
      </rPr>
      <t>住込ありシート</t>
    </r>
    <rPh sb="0" eb="2">
      <t>コヨウ</t>
    </rPh>
    <rPh sb="2" eb="4">
      <t>ホケン</t>
    </rPh>
    <rPh sb="5" eb="7">
      <t>テキヨウ</t>
    </rPh>
    <rPh sb="8" eb="10">
      <t>イッパン</t>
    </rPh>
    <rPh sb="11" eb="13">
      <t>ジギョウ</t>
    </rPh>
    <rPh sb="14" eb="15">
      <t>ス</t>
    </rPh>
    <rPh sb="15" eb="16">
      <t>コ</t>
    </rPh>
    <phoneticPr fontId="21"/>
  </si>
  <si>
    <t>＊同額となりますが、数式上、シート毎に分けて表記しています。</t>
    <rPh sb="1" eb="3">
      <t>ドウガク</t>
    </rPh>
    <rPh sb="10" eb="12">
      <t>スウシキ</t>
    </rPh>
    <rPh sb="12" eb="13">
      <t>ジョウ</t>
    </rPh>
    <rPh sb="17" eb="18">
      <t>ゴト</t>
    </rPh>
    <rPh sb="19" eb="20">
      <t>ワ</t>
    </rPh>
    <rPh sb="22" eb="24">
      <t>ヒョウキ</t>
    </rPh>
    <phoneticPr fontId="2"/>
  </si>
  <si>
    <t>　※社会保険料は通勤手当や残業手当等の支給があった場合は増加します。</t>
    <rPh sb="2" eb="4">
      <t>シャカイ</t>
    </rPh>
    <rPh sb="4" eb="7">
      <t>ホケンリョウ</t>
    </rPh>
    <rPh sb="8" eb="10">
      <t>ツウキン</t>
    </rPh>
    <rPh sb="10" eb="12">
      <t>テアテ</t>
    </rPh>
    <rPh sb="13" eb="15">
      <t>ザンギョウ</t>
    </rPh>
    <rPh sb="15" eb="17">
      <t>テアテ</t>
    </rPh>
    <rPh sb="17" eb="18">
      <t>トウ</t>
    </rPh>
    <rPh sb="19" eb="21">
      <t>シキュウ</t>
    </rPh>
    <rPh sb="25" eb="27">
      <t>バアイ</t>
    </rPh>
    <rPh sb="28" eb="30">
      <t>ゾウカ</t>
    </rPh>
    <phoneticPr fontId="2"/>
  </si>
  <si>
    <r>
      <t>高卒求人票補助シート</t>
    </r>
    <r>
      <rPr>
        <sz val="12"/>
        <color theme="1"/>
        <rFont val="ＭＳ Ｐゴシック"/>
        <family val="3"/>
        <charset val="128"/>
        <scheme val="minor"/>
      </rPr>
      <t>（令和9年3月新規高卒者用）</t>
    </r>
    <rPh sb="11" eb="13">
      <t>レイワ</t>
    </rPh>
    <rPh sb="14" eb="15">
      <t>ネン</t>
    </rPh>
    <rPh sb="16" eb="17">
      <t>ガツ</t>
    </rPh>
    <rPh sb="17" eb="19">
      <t>シンキ</t>
    </rPh>
    <rPh sb="19" eb="22">
      <t>コウソツシャ</t>
    </rPh>
    <rPh sb="22" eb="23">
      <t>ヨウ</t>
    </rPh>
    <phoneticPr fontId="2"/>
  </si>
  <si>
    <t>令和8年4月現在</t>
    <rPh sb="0" eb="2">
      <t>レイワ</t>
    </rPh>
    <phoneticPr fontId="21"/>
  </si>
  <si>
    <t>※厚生年金基金に加入している方の厚生年金保険料
 　 率は基金ごとに定められている免除保険料率
 　 （2.4％～5.0％）を控除した率となります。
　  加入する基金ごとに異なりますので、免除保険料
 　 率および厚生年金基金の掛金については、加入す
 　 る厚生年金基金にお問い合わせください。</t>
    <phoneticPr fontId="21"/>
  </si>
  <si>
    <t>※社会保険料等は健康保険、子ども・子育て支援金厚生年金、雇用保険の合計です。健康保険は熊本県の料率です。健康保険はR8..4.1～、厚生年金はH29.9.1～、子ども・子育て支援金はR8.4.1～適用の率で、所得税は扶養家族が0人のケースで算出しています。
※雇用保険料は賃金総額に1000分の5(一般の事業以外は1000分の6)を乗じて得た額となります。
※雇用保険B適用は農林水産・清酒製造、建設の事業(1000分の6)です。それ以外の事業はＡ適用(1000分の5)です。
※この早見表は社会保険料等を控除する場合のみの適用です。社会保険料を控除しない場合の税金額は異なります。賞与には適用できません。</t>
    <rPh sb="13" eb="14">
      <t>コ</t>
    </rPh>
    <rPh sb="17" eb="19">
      <t>コソダ</t>
    </rPh>
    <rPh sb="20" eb="22">
      <t>シエン</t>
    </rPh>
    <rPh sb="22" eb="23">
      <t>キン</t>
    </rPh>
    <rPh sb="80" eb="81">
      <t>コ</t>
    </rPh>
    <rPh sb="84" eb="86">
      <t>コソダ</t>
    </rPh>
    <rPh sb="87" eb="89">
      <t>シエン</t>
    </rPh>
    <rPh sb="291" eb="293">
      <t>ショウヨ</t>
    </rPh>
    <rPh sb="295" eb="297">
      <t>テキヨウ</t>
    </rPh>
    <phoneticPr fontId="21"/>
  </si>
  <si>
    <r>
      <t>※社会保険料等は健康保険・厚生年金、子ども・子育て支援金、雇用保険の合計です。健康保険は熊本県の料率です。健康保険はR８.３.1～・厚生年金はH29.9.1～・子ども・子育て支援金はR8.４.1～適用の率で、所得税は扶養家族が0人のケースで算出しています。
※雇用保険料は賃金総額に1000分の5(一般の事業以外は1000分の6)を乗じて得た額となります。
※</t>
    </r>
    <r>
      <rPr>
        <sz val="10"/>
        <color indexed="10"/>
        <rFont val="HG丸ｺﾞｼｯｸM-PRO"/>
        <family val="3"/>
        <charset val="128"/>
      </rPr>
      <t>雇用保険B適用</t>
    </r>
    <r>
      <rPr>
        <sz val="10"/>
        <rFont val="HG丸ｺﾞｼｯｸM-PRO"/>
        <family val="3"/>
        <charset val="128"/>
      </rPr>
      <t>は</t>
    </r>
    <r>
      <rPr>
        <sz val="10"/>
        <color indexed="10"/>
        <rFont val="HG丸ｺﾞｼｯｸM-PRO"/>
        <family val="3"/>
        <charset val="128"/>
      </rPr>
      <t>農林水産・清酒製造、建設の事業</t>
    </r>
    <r>
      <rPr>
        <sz val="10"/>
        <rFont val="HG丸ｺﾞｼｯｸM-PRO"/>
        <family val="3"/>
        <charset val="128"/>
      </rPr>
      <t>(1000分の６)です。それ以外の事業はＡ適用(1000分の5)です。
※この早見表は社会保険料等を控除する場合のみの適用です。社会保険料を控除しない場合の税金額は異なります。賞与には適用できません。</t>
    </r>
    <rPh sb="291" eb="293">
      <t>ショウヨ</t>
    </rPh>
    <rPh sb="295" eb="297">
      <t>テキヨウ</t>
    </rPh>
    <phoneticPr fontId="21"/>
  </si>
  <si>
    <t>標  準  報  酬</t>
    <rPh sb="0" eb="1">
      <t>シルベ</t>
    </rPh>
    <rPh sb="3" eb="4">
      <t>ジュン</t>
    </rPh>
    <rPh sb="6" eb="7">
      <t>ホウ</t>
    </rPh>
    <rPh sb="9" eb="10">
      <t>シュウ</t>
    </rPh>
    <phoneticPr fontId="2"/>
  </si>
  <si>
    <t>報  酬  月  額</t>
    <rPh sb="0" eb="1">
      <t>ホウ</t>
    </rPh>
    <rPh sb="3" eb="4">
      <t>シュウ</t>
    </rPh>
    <rPh sb="6" eb="7">
      <t>ツキ</t>
    </rPh>
    <rPh sb="9" eb="10">
      <t>ガク</t>
    </rPh>
    <phoneticPr fontId="2"/>
  </si>
  <si>
    <t>全国健康保険協会管掌健康保険料・介護保険料</t>
    <rPh sb="0" eb="2">
      <t>ゼンコク</t>
    </rPh>
    <rPh sb="2" eb="4">
      <t>ケンコウ</t>
    </rPh>
    <rPh sb="4" eb="6">
      <t>ホケン</t>
    </rPh>
    <rPh sb="6" eb="8">
      <t>キョウカイ</t>
    </rPh>
    <rPh sb="8" eb="10">
      <t>カンショウ</t>
    </rPh>
    <rPh sb="10" eb="12">
      <t>ケンコウ</t>
    </rPh>
    <rPh sb="12" eb="14">
      <t>ホケン</t>
    </rPh>
    <rPh sb="14" eb="15">
      <t>リョウ</t>
    </rPh>
    <rPh sb="16" eb="18">
      <t>カイゴ</t>
    </rPh>
    <rPh sb="18" eb="21">
      <t>ホケンリョウ</t>
    </rPh>
    <phoneticPr fontId="2"/>
  </si>
  <si>
    <t>子ども・子育て支援金</t>
    <rPh sb="0" eb="1">
      <t>コ</t>
    </rPh>
    <rPh sb="4" eb="6">
      <t>コソダ</t>
    </rPh>
    <rPh sb="7" eb="9">
      <t>シエン</t>
    </rPh>
    <rPh sb="9" eb="10">
      <t>キン</t>
    </rPh>
    <phoneticPr fontId="2"/>
  </si>
  <si>
    <r>
      <rPr>
        <sz val="8"/>
        <color theme="1"/>
        <rFont val="BIZ UDゴシック"/>
        <family val="3"/>
        <charset val="128"/>
      </rPr>
      <t>厚生年金保険料</t>
    </r>
    <r>
      <rPr>
        <sz val="9"/>
        <color theme="1"/>
        <rFont val="BIZ UDゴシック"/>
        <family val="3"/>
        <charset val="128"/>
      </rPr>
      <t xml:space="preserve">
</t>
    </r>
    <r>
      <rPr>
        <sz val="6"/>
        <color theme="1"/>
        <rFont val="BIZ UDゴシック"/>
        <family val="3"/>
        <charset val="128"/>
      </rPr>
      <t>（厚生年金基金加入員を除く）</t>
    </r>
    <rPh sb="0" eb="2">
      <t>コウセイ</t>
    </rPh>
    <rPh sb="2" eb="4">
      <t>ネンキン</t>
    </rPh>
    <rPh sb="4" eb="7">
      <t>ホケンリョウ</t>
    </rPh>
    <rPh sb="9" eb="11">
      <t>コウセイ</t>
    </rPh>
    <rPh sb="11" eb="13">
      <t>ネンキン</t>
    </rPh>
    <rPh sb="13" eb="15">
      <t>キキン</t>
    </rPh>
    <rPh sb="15" eb="17">
      <t>カニュウ</t>
    </rPh>
    <rPh sb="17" eb="18">
      <t>イン</t>
    </rPh>
    <rPh sb="19" eb="20">
      <t>ノゾ</t>
    </rPh>
    <phoneticPr fontId="2"/>
  </si>
  <si>
    <t>介護保険第２号被保険者
に該当しない場合</t>
    <rPh sb="0" eb="2">
      <t>カイゴ</t>
    </rPh>
    <rPh sb="2" eb="4">
      <t>ホケン</t>
    </rPh>
    <rPh sb="4" eb="5">
      <t>ダイ</t>
    </rPh>
    <rPh sb="6" eb="7">
      <t>ゴウ</t>
    </rPh>
    <rPh sb="7" eb="11">
      <t>ヒホケンシャ</t>
    </rPh>
    <rPh sb="13" eb="15">
      <t>ガイトウ</t>
    </rPh>
    <rPh sb="18" eb="20">
      <t>バアイ</t>
    </rPh>
    <phoneticPr fontId="2"/>
  </si>
  <si>
    <t>介護保険第２号被保険者
に該当する場合</t>
    <rPh sb="0" eb="2">
      <t>カイゴ</t>
    </rPh>
    <rPh sb="2" eb="4">
      <t>ホケン</t>
    </rPh>
    <rPh sb="4" eb="5">
      <t>ダイ</t>
    </rPh>
    <rPh sb="6" eb="7">
      <t>ゴウ</t>
    </rPh>
    <rPh sb="7" eb="11">
      <t>ヒホケンシャ</t>
    </rPh>
    <rPh sb="13" eb="15">
      <t>ガイトウ</t>
    </rPh>
    <rPh sb="17" eb="19">
      <t>バアイ</t>
    </rPh>
    <phoneticPr fontId="2"/>
  </si>
  <si>
    <t>令和８年４月分（５月納付分）
から納付いただきます</t>
    <rPh sb="0" eb="2">
      <t>レイワ</t>
    </rPh>
    <rPh sb="3" eb="4">
      <t>ネン</t>
    </rPh>
    <rPh sb="5" eb="7">
      <t>ガツブン</t>
    </rPh>
    <rPh sb="9" eb="10">
      <t>ガツ</t>
    </rPh>
    <rPh sb="10" eb="12">
      <t>ノウフ</t>
    </rPh>
    <rPh sb="12" eb="13">
      <t>ブン</t>
    </rPh>
    <rPh sb="17" eb="19">
      <t>ノウフ</t>
    </rPh>
    <phoneticPr fontId="2"/>
  </si>
  <si>
    <t>一般、坑内員・船員</t>
    <rPh sb="0" eb="2">
      <t>イッパン</t>
    </rPh>
    <phoneticPr fontId="2"/>
  </si>
  <si>
    <t>等級</t>
    <rPh sb="0" eb="2">
      <t>トウキュウ</t>
    </rPh>
    <phoneticPr fontId="2"/>
  </si>
  <si>
    <t>月  額</t>
    <rPh sb="0" eb="1">
      <t>ツキ</t>
    </rPh>
    <rPh sb="3" eb="4">
      <t>ガク</t>
    </rPh>
    <phoneticPr fontId="2"/>
  </si>
  <si>
    <t>全  額</t>
    <rPh sb="0" eb="1">
      <t>ゼン</t>
    </rPh>
    <rPh sb="3" eb="4">
      <t>ガク</t>
    </rPh>
    <phoneticPr fontId="2"/>
  </si>
  <si>
    <t>折半額</t>
    <rPh sb="0" eb="2">
      <t>セッパン</t>
    </rPh>
    <rPh sb="2" eb="3">
      <t>ガク</t>
    </rPh>
    <phoneticPr fontId="2"/>
  </si>
  <si>
    <t>円以上</t>
    <rPh sb="0" eb="1">
      <t>エン</t>
    </rPh>
    <rPh sb="1" eb="3">
      <t>イジョウ</t>
    </rPh>
    <phoneticPr fontId="2"/>
  </si>
  <si>
    <t>円未満</t>
    <rPh sb="0" eb="1">
      <t>エン</t>
    </rPh>
    <rPh sb="1" eb="3">
      <t>ミマン</t>
    </rPh>
    <phoneticPr fontId="2"/>
  </si>
  <si>
    <t>～</t>
    <phoneticPr fontId="2"/>
  </si>
  <si>
    <t>4(1)</t>
  </si>
  <si>
    <t>5(2)</t>
  </si>
  <si>
    <t>6(3)</t>
  </si>
  <si>
    <t>7(4)</t>
  </si>
  <si>
    <t>8(5)</t>
  </si>
  <si>
    <t>9(6)</t>
  </si>
  <si>
    <t>10(7)</t>
  </si>
  <si>
    <t>11(8)</t>
  </si>
  <si>
    <t>12(9)</t>
  </si>
  <si>
    <t>13(10)</t>
  </si>
  <si>
    <t>14(11)</t>
  </si>
  <si>
    <t>15(12)</t>
  </si>
  <si>
    <t>16(13)</t>
  </si>
  <si>
    <t>17(14)</t>
  </si>
  <si>
    <t>18(15)</t>
  </si>
  <si>
    <t>19(16)</t>
  </si>
  <si>
    <t>20(17)</t>
  </si>
  <si>
    <t>21(18)</t>
  </si>
  <si>
    <t>22(19)</t>
  </si>
  <si>
    <t>23(20)</t>
  </si>
  <si>
    <t>24(21)</t>
  </si>
  <si>
    <t>25(22)</t>
  </si>
  <si>
    <t>26(23)</t>
  </si>
  <si>
    <t>27(24)</t>
  </si>
  <si>
    <t>28(25)</t>
  </si>
  <si>
    <t>29(26)</t>
  </si>
  <si>
    <t>30(27)</t>
  </si>
  <si>
    <t>31(28)</t>
  </si>
  <si>
    <t>32(29)</t>
  </si>
  <si>
    <t>33(30)</t>
  </si>
  <si>
    <t>34(31)</t>
  </si>
  <si>
    <t>35(32)</t>
  </si>
  <si>
    <t xml:space="preserve">  ※厚生年金基金に加入して
　  いる方の厚生年金保険料
 　 率は基金ごとに定められ
　  ている免除保険料率
 　 （2.4％～5.0％）を控除
 　 した率となります。
　  加入する基金ごとに異な
　  りますので、免除保険料
 　 率および厚生年金基金の
　  掛金については、加入す
 　 る厚生年金基金にお問い
　  合わせください。</t>
    <phoneticPr fontId="2"/>
  </si>
  <si>
    <t>◆介護保険第２号被保険者は、40歳から64歳までの方であり、健康保険料率（10.08%）と子ども・子育て支援金率（0.23%）に介護保険料率（1.62%）が加わります。</t>
  </si>
  <si>
    <t>◆等級欄の（　）内の数字は、厚生年金保険の標準報酬月額等級です。</t>
    <rPh sb="1" eb="3">
      <t>トウキュウ</t>
    </rPh>
    <rPh sb="3" eb="4">
      <t>ラン</t>
    </rPh>
    <rPh sb="8" eb="9">
      <t>ナイ</t>
    </rPh>
    <rPh sb="10" eb="12">
      <t>スウジ</t>
    </rPh>
    <rPh sb="14" eb="16">
      <t>コウセイ</t>
    </rPh>
    <rPh sb="16" eb="18">
      <t>ネンキン</t>
    </rPh>
    <rPh sb="18" eb="20">
      <t>ホケン</t>
    </rPh>
    <rPh sb="21" eb="23">
      <t>ヒョウジュン</t>
    </rPh>
    <rPh sb="23" eb="25">
      <t>ホウシュウ</t>
    </rPh>
    <rPh sb="25" eb="27">
      <t>ゲツガク</t>
    </rPh>
    <rPh sb="27" eb="29">
      <t>トウキュウ</t>
    </rPh>
    <phoneticPr fontId="2"/>
  </si>
  <si>
    <t>　4（1）等級の「報酬月額」欄は、厚生年金保険の場合「93,000円未満」と読み替えてください。</t>
    <rPh sb="5" eb="7">
      <t>トウキュウ</t>
    </rPh>
    <rPh sb="9" eb="11">
      <t>ホウシュウ</t>
    </rPh>
    <rPh sb="11" eb="13">
      <t>ゲツガク</t>
    </rPh>
    <rPh sb="14" eb="15">
      <t>ラン</t>
    </rPh>
    <rPh sb="17" eb="19">
      <t>コウセイ</t>
    </rPh>
    <rPh sb="19" eb="21">
      <t>ネンキン</t>
    </rPh>
    <rPh sb="21" eb="23">
      <t>ホケン</t>
    </rPh>
    <rPh sb="24" eb="26">
      <t>バアイ</t>
    </rPh>
    <rPh sb="33" eb="34">
      <t>エン</t>
    </rPh>
    <rPh sb="34" eb="36">
      <t>ミマン</t>
    </rPh>
    <rPh sb="38" eb="39">
      <t>ヨ</t>
    </rPh>
    <rPh sb="40" eb="41">
      <t>カ</t>
    </rPh>
    <phoneticPr fontId="2"/>
  </si>
  <si>
    <t>　35（32）等級の「報酬月額」欄は、厚生年金保険の場合「635,000円以上」と読み替えてください。</t>
    <rPh sb="7" eb="9">
      <t>トウキュウ</t>
    </rPh>
    <rPh sb="11" eb="13">
      <t>ホウシュウ</t>
    </rPh>
    <rPh sb="13" eb="15">
      <t>ゲツガク</t>
    </rPh>
    <rPh sb="16" eb="17">
      <t>ラン</t>
    </rPh>
    <rPh sb="19" eb="21">
      <t>コウセイ</t>
    </rPh>
    <rPh sb="21" eb="23">
      <t>ネンキン</t>
    </rPh>
    <rPh sb="23" eb="25">
      <t>ホケン</t>
    </rPh>
    <rPh sb="26" eb="28">
      <t>バアイ</t>
    </rPh>
    <rPh sb="36" eb="37">
      <t>エン</t>
    </rPh>
    <rPh sb="37" eb="39">
      <t>イジョウ</t>
    </rPh>
    <rPh sb="41" eb="42">
      <t>ヨ</t>
    </rPh>
    <rPh sb="43" eb="44">
      <t>カ</t>
    </rPh>
    <phoneticPr fontId="2"/>
  </si>
  <si>
    <t>◆令和8年度の全国健康保険協会の任意継続被保険者における標準報酬月額の上限は、320,000円です。</t>
    <rPh sb="1" eb="3">
      <t>レイワ</t>
    </rPh>
    <rPh sb="4" eb="6">
      <t>ネンド</t>
    </rPh>
    <rPh sb="7" eb="9">
      <t>ゼンコク</t>
    </rPh>
    <rPh sb="9" eb="11">
      <t>ケンコウ</t>
    </rPh>
    <rPh sb="11" eb="13">
      <t>ホケン</t>
    </rPh>
    <rPh sb="13" eb="15">
      <t>キョウカイ</t>
    </rPh>
    <rPh sb="16" eb="18">
      <t>ニンイ</t>
    </rPh>
    <rPh sb="18" eb="20">
      <t>ケイゾク</t>
    </rPh>
    <rPh sb="20" eb="24">
      <t>ヒホケンシャ</t>
    </rPh>
    <rPh sb="28" eb="30">
      <t>ヒョウジュン</t>
    </rPh>
    <rPh sb="30" eb="32">
      <t>ホウシュウ</t>
    </rPh>
    <rPh sb="32" eb="34">
      <t>ゲツガク</t>
    </rPh>
    <rPh sb="35" eb="37">
      <t>ジョウゲン</t>
    </rPh>
    <rPh sb="46" eb="47">
      <t>エン</t>
    </rPh>
    <phoneticPr fontId="2"/>
  </si>
  <si>
    <t>　  ②被保険者が、被保険者負担分を事業主へ現金で支払う場合、被保険者負担分の端数が50銭未満の場合は切り捨て、50銭以上の場合は切り上げて1円となります。</t>
    <rPh sb="4" eb="8">
      <t>ヒホケンシャ</t>
    </rPh>
    <rPh sb="10" eb="14">
      <t>ヒホケンシャ</t>
    </rPh>
    <rPh sb="14" eb="16">
      <t>フタン</t>
    </rPh>
    <rPh sb="16" eb="17">
      <t>ブン</t>
    </rPh>
    <rPh sb="18" eb="21">
      <t>ジギョウヌシ</t>
    </rPh>
    <rPh sb="22" eb="24">
      <t>ゲンキン</t>
    </rPh>
    <rPh sb="25" eb="27">
      <t>シハラ</t>
    </rPh>
    <rPh sb="28" eb="30">
      <t>バアイ</t>
    </rPh>
    <rPh sb="31" eb="35">
      <t>ヒホケンシャ</t>
    </rPh>
    <rPh sb="35" eb="37">
      <t>フタン</t>
    </rPh>
    <rPh sb="37" eb="38">
      <t>ブン</t>
    </rPh>
    <rPh sb="39" eb="41">
      <t>ハスウ</t>
    </rPh>
    <rPh sb="44" eb="45">
      <t>セン</t>
    </rPh>
    <rPh sb="45" eb="47">
      <t>ミマン</t>
    </rPh>
    <rPh sb="48" eb="50">
      <t>バアイ</t>
    </rPh>
    <rPh sb="51" eb="52">
      <t>キ</t>
    </rPh>
    <rPh sb="53" eb="54">
      <t>ス</t>
    </rPh>
    <rPh sb="58" eb="59">
      <t>セン</t>
    </rPh>
    <rPh sb="59" eb="61">
      <t>イジョウ</t>
    </rPh>
    <rPh sb="62" eb="64">
      <t>バアイ</t>
    </rPh>
    <rPh sb="65" eb="66">
      <t>キ</t>
    </rPh>
    <rPh sb="67" eb="68">
      <t>ア</t>
    </rPh>
    <rPh sb="71" eb="72">
      <t>エン</t>
    </rPh>
    <phoneticPr fontId="2"/>
  </si>
  <si>
    <t>　  （注）①、②にかかわらず、事業主と被保険者間で特約がある場合には、特約に基づき端数処理をすることができます。</t>
    <rPh sb="4" eb="5">
      <t>チュウ</t>
    </rPh>
    <rPh sb="16" eb="19">
      <t>ジギョウヌシ</t>
    </rPh>
    <rPh sb="20" eb="24">
      <t>ヒホケンシャ</t>
    </rPh>
    <rPh sb="24" eb="25">
      <t>カン</t>
    </rPh>
    <rPh sb="26" eb="28">
      <t>トクヤク</t>
    </rPh>
    <rPh sb="31" eb="33">
      <t>バアイ</t>
    </rPh>
    <rPh sb="36" eb="38">
      <t>トクヤク</t>
    </rPh>
    <rPh sb="39" eb="40">
      <t>モト</t>
    </rPh>
    <rPh sb="42" eb="44">
      <t>ハスウ</t>
    </rPh>
    <rPh sb="44" eb="46">
      <t>ショリ</t>
    </rPh>
    <phoneticPr fontId="2"/>
  </si>
  <si>
    <t xml:space="preserve">  ○納入告知書の保険料額</t>
    <rPh sb="3" eb="5">
      <t>ノウニュウ</t>
    </rPh>
    <rPh sb="5" eb="8">
      <t>コクチショ</t>
    </rPh>
    <rPh sb="9" eb="11">
      <t>ホケン</t>
    </rPh>
    <rPh sb="11" eb="12">
      <t>リョウ</t>
    </rPh>
    <rPh sb="12" eb="13">
      <t>ガク</t>
    </rPh>
    <phoneticPr fontId="2"/>
  </si>
  <si>
    <t xml:space="preserve">  　納入告知書の保険料額は、被保険者個々の保険料額を合算した金額になります。ただし、合算した金額に円未満の端数がある場合は、その端数を切り捨てた額となります。</t>
    <rPh sb="3" eb="5">
      <t>ノウニュウ</t>
    </rPh>
    <rPh sb="5" eb="8">
      <t>コクチショ</t>
    </rPh>
    <rPh sb="9" eb="11">
      <t>ホケン</t>
    </rPh>
    <rPh sb="11" eb="12">
      <t>リョウ</t>
    </rPh>
    <rPh sb="12" eb="13">
      <t>ガク</t>
    </rPh>
    <rPh sb="15" eb="19">
      <t>ヒホケンシャ</t>
    </rPh>
    <rPh sb="19" eb="21">
      <t>ココ</t>
    </rPh>
    <rPh sb="22" eb="24">
      <t>ホケン</t>
    </rPh>
    <rPh sb="24" eb="25">
      <t>リョウ</t>
    </rPh>
    <rPh sb="25" eb="26">
      <t>ガク</t>
    </rPh>
    <rPh sb="27" eb="29">
      <t>ガッサン</t>
    </rPh>
    <rPh sb="31" eb="33">
      <t>キンガク</t>
    </rPh>
    <rPh sb="43" eb="45">
      <t>ガッサン</t>
    </rPh>
    <rPh sb="47" eb="49">
      <t>キンガク</t>
    </rPh>
    <rPh sb="50" eb="51">
      <t>エン</t>
    </rPh>
    <rPh sb="51" eb="53">
      <t>ミマン</t>
    </rPh>
    <rPh sb="54" eb="56">
      <t>ハスウ</t>
    </rPh>
    <rPh sb="59" eb="61">
      <t>バアイ</t>
    </rPh>
    <rPh sb="65" eb="67">
      <t>ハスウ</t>
    </rPh>
    <rPh sb="68" eb="69">
      <t>キ</t>
    </rPh>
    <rPh sb="70" eb="71">
      <t>ス</t>
    </rPh>
    <rPh sb="73" eb="74">
      <t>ガク</t>
    </rPh>
    <phoneticPr fontId="2"/>
  </si>
  <si>
    <t xml:space="preserve">  ○賞与に係る保険料額</t>
    <rPh sb="8" eb="11">
      <t>ホケンリョウ</t>
    </rPh>
    <rPh sb="11" eb="12">
      <t>ガク</t>
    </rPh>
    <phoneticPr fontId="2"/>
  </si>
  <si>
    <t xml:space="preserve">  　賞与に係る保険料額は、賞与額から1,000円未満の端数を切り捨てた額（標準賞与額)に、保険料率を乗じた額となります。</t>
    <rPh sb="3" eb="5">
      <t>ショウヨ</t>
    </rPh>
    <rPh sb="6" eb="7">
      <t>カカ</t>
    </rPh>
    <rPh sb="8" eb="11">
      <t>ホケンリョウ</t>
    </rPh>
    <rPh sb="11" eb="12">
      <t>ガク</t>
    </rPh>
    <rPh sb="14" eb="16">
      <t>ショウヨ</t>
    </rPh>
    <rPh sb="16" eb="17">
      <t>ガク</t>
    </rPh>
    <rPh sb="24" eb="25">
      <t>エン</t>
    </rPh>
    <rPh sb="25" eb="27">
      <t>ミマン</t>
    </rPh>
    <rPh sb="28" eb="30">
      <t>ハスウ</t>
    </rPh>
    <rPh sb="31" eb="32">
      <t>キ</t>
    </rPh>
    <rPh sb="33" eb="34">
      <t>ス</t>
    </rPh>
    <rPh sb="36" eb="37">
      <t>ガク</t>
    </rPh>
    <rPh sb="38" eb="40">
      <t>ヒョウジュン</t>
    </rPh>
    <rPh sb="40" eb="42">
      <t>ショウヨ</t>
    </rPh>
    <rPh sb="42" eb="43">
      <t>ガク</t>
    </rPh>
    <rPh sb="46" eb="48">
      <t>ホケン</t>
    </rPh>
    <rPh sb="48" eb="49">
      <t>リョウ</t>
    </rPh>
    <rPh sb="49" eb="50">
      <t>リツ</t>
    </rPh>
    <rPh sb="51" eb="52">
      <t>ジョウ</t>
    </rPh>
    <rPh sb="54" eb="55">
      <t>ガク</t>
    </rPh>
    <phoneticPr fontId="2"/>
  </si>
  <si>
    <t xml:space="preserve">  　また、標準賞与額の上限は、健康保険、介護保険及び子ども・子育て支援金は年間573万円（毎年4月1日から翌年3月31日までの累計額。）となり、</t>
    <rPh sb="6" eb="8">
      <t>ヒョウジュン</t>
    </rPh>
    <rPh sb="8" eb="10">
      <t>ショウヨ</t>
    </rPh>
    <rPh sb="10" eb="11">
      <t>ガク</t>
    </rPh>
    <rPh sb="12" eb="14">
      <t>ジョウゲン</t>
    </rPh>
    <rPh sb="16" eb="18">
      <t>ケンコウ</t>
    </rPh>
    <rPh sb="18" eb="20">
      <t>ホケン</t>
    </rPh>
    <rPh sb="21" eb="25">
      <t>カイゴホケン</t>
    </rPh>
    <rPh sb="25" eb="26">
      <t>オヨ</t>
    </rPh>
    <rPh sb="27" eb="28">
      <t>コ</t>
    </rPh>
    <rPh sb="31" eb="33">
      <t>コソダ</t>
    </rPh>
    <rPh sb="34" eb="37">
      <t>シエンキン</t>
    </rPh>
    <rPh sb="38" eb="40">
      <t>ネンカン</t>
    </rPh>
    <rPh sb="43" eb="44">
      <t>マン</t>
    </rPh>
    <rPh sb="44" eb="45">
      <t>エン</t>
    </rPh>
    <rPh sb="46" eb="48">
      <t>マイトシ</t>
    </rPh>
    <rPh sb="49" eb="50">
      <t>ガツ</t>
    </rPh>
    <rPh sb="51" eb="52">
      <t>ヒ</t>
    </rPh>
    <rPh sb="54" eb="56">
      <t>ヨクネン</t>
    </rPh>
    <rPh sb="57" eb="58">
      <t>ガツ</t>
    </rPh>
    <rPh sb="60" eb="61">
      <t>ヒ</t>
    </rPh>
    <rPh sb="64" eb="67">
      <t>ルイケイガク</t>
    </rPh>
    <phoneticPr fontId="2"/>
  </si>
  <si>
    <t>　　厚生年金保険と子ども・子育て拠出金は月間150万円となります。</t>
    <phoneticPr fontId="2"/>
  </si>
  <si>
    <t>　○子ども・子育て拠出金</t>
    <rPh sb="2" eb="3">
      <t>コ</t>
    </rPh>
    <rPh sb="6" eb="8">
      <t>コソダ</t>
    </rPh>
    <rPh sb="9" eb="12">
      <t>キョシュツキン</t>
    </rPh>
    <phoneticPr fontId="2"/>
  </si>
  <si>
    <t>　　事業主の方は、児童手当の支給に要する費用等の一部として、子ども・子育て拠出金を負担いただくことになります。（被保険者の負担はありません。）</t>
    <rPh sb="2" eb="5">
      <t>ジギョウヌシ</t>
    </rPh>
    <rPh sb="6" eb="7">
      <t>カタ</t>
    </rPh>
    <rPh sb="9" eb="11">
      <t>ジドウ</t>
    </rPh>
    <rPh sb="11" eb="13">
      <t>テアテ</t>
    </rPh>
    <rPh sb="14" eb="16">
      <t>シキュウ</t>
    </rPh>
    <rPh sb="17" eb="18">
      <t>ヨウ</t>
    </rPh>
    <rPh sb="20" eb="22">
      <t>ヒヨウ</t>
    </rPh>
    <rPh sb="22" eb="23">
      <t>トウ</t>
    </rPh>
    <rPh sb="24" eb="26">
      <t>イチブ</t>
    </rPh>
    <rPh sb="30" eb="31">
      <t>コ</t>
    </rPh>
    <rPh sb="34" eb="36">
      <t>コソダ</t>
    </rPh>
    <rPh sb="37" eb="40">
      <t>キョシュツキン</t>
    </rPh>
    <rPh sb="41" eb="43">
      <t>フタン</t>
    </rPh>
    <rPh sb="56" eb="60">
      <t>ヒホケンシャ</t>
    </rPh>
    <rPh sb="61" eb="63">
      <t>フタン</t>
    </rPh>
    <phoneticPr fontId="2"/>
  </si>
  <si>
    <t>　　この子ども・子育て拠出金の額は、被保険者個々の厚生年金保険の標準報酬月額および標準賞与額に、拠出金率（0.36％）を乗じて得た額の総額となります。</t>
    <rPh sb="4" eb="5">
      <t>コ</t>
    </rPh>
    <rPh sb="8" eb="10">
      <t>コソダ</t>
    </rPh>
    <rPh sb="11" eb="14">
      <t>キョシュツキン</t>
    </rPh>
    <rPh sb="15" eb="16">
      <t>ガク</t>
    </rPh>
    <rPh sb="18" eb="22">
      <t>ヒホケンシャ</t>
    </rPh>
    <rPh sb="22" eb="23">
      <t>コ</t>
    </rPh>
    <rPh sb="25" eb="27">
      <t>コウセイ</t>
    </rPh>
    <rPh sb="27" eb="29">
      <t>ネンキン</t>
    </rPh>
    <rPh sb="29" eb="31">
      <t>ホケン</t>
    </rPh>
    <rPh sb="32" eb="34">
      <t>ヒョウジュン</t>
    </rPh>
    <rPh sb="34" eb="36">
      <t>ホウシュウ</t>
    </rPh>
    <rPh sb="36" eb="38">
      <t>ゲツガク</t>
    </rPh>
    <rPh sb="41" eb="43">
      <t>ヒョウジュン</t>
    </rPh>
    <rPh sb="43" eb="45">
      <t>ショウヨ</t>
    </rPh>
    <rPh sb="45" eb="46">
      <t>ガク</t>
    </rPh>
    <rPh sb="48" eb="51">
      <t>キョシュツキン</t>
    </rPh>
    <rPh sb="51" eb="52">
      <t>リツ</t>
    </rPh>
    <rPh sb="60" eb="61">
      <t>ジョウ</t>
    </rPh>
    <rPh sb="63" eb="64">
      <t>エ</t>
    </rPh>
    <rPh sb="65" eb="66">
      <t>ガク</t>
    </rPh>
    <rPh sb="67" eb="69">
      <t>ソウガク</t>
    </rPh>
    <phoneticPr fontId="2"/>
  </si>
  <si>
    <t>令和８年３月分（４月納付分）からの健康保険・厚生年金保険の保険料額表</t>
    <rPh sb="0" eb="2">
      <t>レイワ</t>
    </rPh>
    <rPh sb="3" eb="4">
      <t>ネン</t>
    </rPh>
    <rPh sb="5" eb="6">
      <t>ガツ</t>
    </rPh>
    <rPh sb="6" eb="7">
      <t>ブン</t>
    </rPh>
    <rPh sb="9" eb="10">
      <t>ガツ</t>
    </rPh>
    <rPh sb="10" eb="12">
      <t>ノウフ</t>
    </rPh>
    <rPh sb="12" eb="13">
      <t>ブン</t>
    </rPh>
    <rPh sb="17" eb="19">
      <t>ケンコウ</t>
    </rPh>
    <rPh sb="19" eb="21">
      <t>ホケン</t>
    </rPh>
    <rPh sb="22" eb="24">
      <t>コウセイ</t>
    </rPh>
    <rPh sb="24" eb="26">
      <t>ネンキン</t>
    </rPh>
    <rPh sb="26" eb="28">
      <t>ホケン</t>
    </rPh>
    <rPh sb="29" eb="31">
      <t>ホケン</t>
    </rPh>
    <rPh sb="31" eb="32">
      <t>リョウ</t>
    </rPh>
    <rPh sb="32" eb="33">
      <t>ガク</t>
    </rPh>
    <rPh sb="33" eb="34">
      <t>ヒョウ</t>
    </rPh>
    <phoneticPr fontId="2"/>
  </si>
  <si>
    <t>　・健康保険料率：令和8年3月分～適用</t>
  </si>
  <si>
    <t>　・厚生年金保険料率：平成29年9月分～適用</t>
    <phoneticPr fontId="2"/>
  </si>
  <si>
    <t>・子ども・子育て支援金率：令和8年4月分（5月納付分）～適用</t>
    <rPh sb="22" eb="23">
      <t>ガツ</t>
    </rPh>
    <rPh sb="23" eb="25">
      <t>ノウフ</t>
    </rPh>
    <rPh sb="25" eb="26">
      <t>ブン</t>
    </rPh>
    <phoneticPr fontId="2"/>
  </si>
  <si>
    <t>　・介護保険料率：令和8年3月分～適用</t>
    <phoneticPr fontId="2"/>
  </si>
  <si>
    <t>　・子ども・子育て拠出金率：令和2年4月分～適用　</t>
    <phoneticPr fontId="2"/>
  </si>
  <si>
    <t>（熊本支部）</t>
  </si>
  <si>
    <t>（単位：円）</t>
    <rPh sb="1" eb="3">
      <t>タンイ</t>
    </rPh>
    <rPh sb="4" eb="5">
      <t>エン</t>
    </rPh>
    <phoneticPr fontId="2"/>
  </si>
  <si>
    <r>
      <t xml:space="preserve">  </t>
    </r>
    <r>
      <rPr>
        <b/>
        <sz val="6.5"/>
        <color rgb="FFFF0000"/>
        <rFont val="BIZ UDゴシック"/>
        <family val="3"/>
        <charset val="128"/>
      </rPr>
      <t>○被保険者負担分（表の折半額の欄）に円未満の端数がある場合</t>
    </r>
    <rPh sb="3" eb="7">
      <t>ヒホケンシャ</t>
    </rPh>
    <rPh sb="7" eb="9">
      <t>フタン</t>
    </rPh>
    <rPh sb="9" eb="10">
      <t>ブン</t>
    </rPh>
    <rPh sb="11" eb="12">
      <t>ヒョウ</t>
    </rPh>
    <rPh sb="13" eb="15">
      <t>セッパン</t>
    </rPh>
    <rPh sb="15" eb="16">
      <t>ガク</t>
    </rPh>
    <rPh sb="17" eb="18">
      <t>ラン</t>
    </rPh>
    <rPh sb="20" eb="21">
      <t>エン</t>
    </rPh>
    <rPh sb="21" eb="23">
      <t>ミマン</t>
    </rPh>
    <rPh sb="24" eb="26">
      <t>ハスウ</t>
    </rPh>
    <rPh sb="29" eb="31">
      <t>バアイ</t>
    </rPh>
    <phoneticPr fontId="2"/>
  </si>
  <si>
    <r>
      <t xml:space="preserve">　  </t>
    </r>
    <r>
      <rPr>
        <sz val="6.5"/>
        <color rgb="FFFF0000"/>
        <rFont val="BIZ UDゴシック"/>
        <family val="3"/>
        <charset val="128"/>
      </rPr>
      <t>①事業主が、給与から被保険者負担分を控除する場合、被保険者負担分の端数が50銭以下の場合は切り捨て、50銭を超える場合は切り上げて1円となります</t>
    </r>
    <r>
      <rPr>
        <sz val="6.5"/>
        <color theme="1"/>
        <rFont val="BIZ UDゴシック"/>
        <family val="3"/>
        <charset val="128"/>
      </rPr>
      <t>。</t>
    </r>
    <rPh sb="4" eb="7">
      <t>ジギョウヌシ</t>
    </rPh>
    <rPh sb="9" eb="11">
      <t>キュウヨ</t>
    </rPh>
    <rPh sb="13" eb="17">
      <t>ヒホケンシャ</t>
    </rPh>
    <rPh sb="17" eb="19">
      <t>フタン</t>
    </rPh>
    <rPh sb="19" eb="20">
      <t>ブン</t>
    </rPh>
    <rPh sb="21" eb="23">
      <t>コウジョ</t>
    </rPh>
    <rPh sb="25" eb="27">
      <t>バアイ</t>
    </rPh>
    <rPh sb="28" eb="32">
      <t>ヒホケンシャ</t>
    </rPh>
    <rPh sb="32" eb="34">
      <t>フタン</t>
    </rPh>
    <rPh sb="34" eb="35">
      <t>ブン</t>
    </rPh>
    <rPh sb="36" eb="38">
      <t>ハスウ</t>
    </rPh>
    <rPh sb="41" eb="42">
      <t>セン</t>
    </rPh>
    <rPh sb="42" eb="44">
      <t>イカ</t>
    </rPh>
    <rPh sb="45" eb="47">
      <t>バアイ</t>
    </rPh>
    <rPh sb="48" eb="49">
      <t>キ</t>
    </rPh>
    <rPh sb="50" eb="51">
      <t>ス</t>
    </rPh>
    <rPh sb="55" eb="56">
      <t>セン</t>
    </rPh>
    <rPh sb="57" eb="58">
      <t>コ</t>
    </rPh>
    <rPh sb="60" eb="62">
      <t>バアイ</t>
    </rPh>
    <rPh sb="63" eb="64">
      <t>キ</t>
    </rPh>
    <rPh sb="65" eb="66">
      <t>ア</t>
    </rPh>
    <rPh sb="69" eb="70">
      <t>エン</t>
    </rPh>
    <phoneticPr fontId="2"/>
  </si>
  <si>
    <t>→五捨六入</t>
    <rPh sb="1" eb="2">
      <t>ゴ</t>
    </rPh>
    <rPh sb="2" eb="3">
      <t>シャ</t>
    </rPh>
    <rPh sb="3" eb="4">
      <t>ロク</t>
    </rPh>
    <rPh sb="4" eb="5">
      <t>ニュウ</t>
    </rPh>
    <phoneticPr fontId="2"/>
  </si>
  <si>
    <t>内訳シートの</t>
    <rPh sb="0" eb="2">
      <t>ウチワケ</t>
    </rPh>
    <phoneticPr fontId="2"/>
  </si>
  <si>
    <t>【社会保険料等 内訳】社会保険の</t>
    <rPh sb="11" eb="13">
      <t>シャカイ</t>
    </rPh>
    <rPh sb="13" eb="15">
      <t>ホケン</t>
    </rPh>
    <phoneticPr fontId="2"/>
  </si>
  <si>
    <t>セルが四捨五入の関数になって</t>
    <rPh sb="8" eb="10">
      <t>カンスウ</t>
    </rPh>
    <phoneticPr fontId="2"/>
  </si>
  <si>
    <t>いるため</t>
    <phoneticPr fontId="2"/>
  </si>
  <si>
    <t>126.5→126.4で入力している</t>
    <rPh sb="12" eb="14">
      <t>ニュウリョク</t>
    </rPh>
    <phoneticPr fontId="2"/>
  </si>
  <si>
    <t>健康保険料-子ども・子育て支援金</t>
    <phoneticPr fontId="21"/>
  </si>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</sst>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00;[Red]\-#,##0.000"/>
    <numFmt numFmtId="178" formatCode="0.000%\※"/>
    <numFmt numFmtId="179" formatCode="#,##0_ "/>
    <numFmt numFmtId="180" formatCode="#,##0.0000;[Red]\-#,##0.0000"/>
    <numFmt numFmtId="181" formatCode="0.000%&quot;※&quot;"/>
  </numFmts>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9"/>
      <color theme="1"/>
      <name val="ＭＳ Ｐゴシック"/>
      <family val="2"/>
      <charset val="128"/>
      <scheme val="minor"/>
    </font>
    <font>
      <sz val="16"/>
      <color theme="1"/>
      <name val="ＭＳ Ｐゴシック"/>
      <family val="3"/>
      <charset val="128"/>
      <scheme val="minor"/>
    </font>
    <font>
      <sz val="9"/>
      <color rgb="FF000000"/>
      <name val="MS UI Gothic"/>
      <family val="3"/>
      <charset val="128"/>
    </font>
    <font>
      <sz val="11"/>
      <name val="ＭＳ Ｐゴシック"/>
      <family val="3"/>
      <charset val="128"/>
    </font>
    <font>
      <b/>
      <sz val="14"/>
      <name val="HG丸ｺﾞｼｯｸM-PRO"/>
      <family val="3"/>
      <charset val="128"/>
    </font>
    <font>
      <sz val="6"/>
      <name val="ＭＳ Ｐゴシック"/>
      <family val="3"/>
      <charset val="128"/>
    </font>
    <font>
      <sz val="9"/>
      <name val="HG丸ｺﾞｼｯｸM-PRO"/>
      <family val="3"/>
      <charset val="128"/>
    </font>
    <font>
      <b/>
      <sz val="12"/>
      <name val="HG丸ｺﾞｼｯｸM-PRO"/>
      <family val="3"/>
      <charset val="128"/>
    </font>
    <font>
      <sz val="8"/>
      <name val="HG丸ｺﾞｼｯｸM-PRO"/>
      <family val="3"/>
      <charset val="128"/>
    </font>
    <font>
      <b/>
      <sz val="11"/>
      <name val="HG丸ｺﾞｼｯｸM-PRO"/>
      <family val="3"/>
      <charset val="128"/>
    </font>
    <font>
      <sz val="7.5"/>
      <name val="HG丸ｺﾞｼｯｸM-PRO"/>
      <family val="3"/>
      <charset val="128"/>
    </font>
    <font>
      <b/>
      <sz val="6.5"/>
      <name val="HG丸ｺﾞｼｯｸM-PRO"/>
      <family val="3"/>
      <charset val="128"/>
    </font>
    <font>
      <sz val="6.5"/>
      <name val="HG丸ｺﾞｼｯｸM-PRO"/>
      <family val="3"/>
      <charset val="128"/>
    </font>
    <font>
      <sz val="7"/>
      <name val="HG丸ｺﾞｼｯｸM-PRO"/>
      <family val="3"/>
      <charset val="128"/>
    </font>
    <font>
      <sz val="10"/>
      <name val="HG丸ｺﾞｼｯｸM-PRO"/>
      <family val="3"/>
      <charset val="128"/>
    </font>
    <font>
      <b/>
      <sz val="8"/>
      <name val="HG丸ｺﾞｼｯｸM-PRO"/>
      <family val="3"/>
      <charset val="128"/>
    </font>
    <font>
      <sz val="10"/>
      <color indexed="10"/>
      <name val="HG丸ｺﾞｼｯｸM-PRO"/>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12"/>
      <name val="ＭＳ ゴシック"/>
      <family val="3"/>
      <charset val="128"/>
    </font>
    <font>
      <sz val="9"/>
      <color indexed="81"/>
      <name val="HG丸ｺﾞｼｯｸM-PRO"/>
      <family val="3"/>
      <charset val="128"/>
    </font>
    <font>
      <sz val="9"/>
      <name val="ＭＳ Ｐゴシック"/>
      <family val="3"/>
      <charset val="128"/>
    </font>
    <font>
      <sz val="8"/>
      <name val="ＭＳ Ｐゴシック"/>
      <family val="3"/>
      <charset val="128"/>
    </font>
    <font>
      <sz val="10"/>
      <color rgb="FFFF0000"/>
      <name val="HG丸ｺﾞｼｯｸM-PRO"/>
      <family val="3"/>
      <charset val="128"/>
    </font>
    <font>
      <b/>
      <sz val="16"/>
      <name val="ＭＳ Ｐゴシック"/>
      <family val="3"/>
      <charset val="128"/>
    </font>
    <font>
      <b/>
      <sz val="9"/>
      <name val="HG丸ｺﾞｼｯｸM-PRO"/>
      <family val="3"/>
      <charset val="128"/>
    </font>
    <font>
      <sz val="9"/>
      <color rgb="FFFF0000"/>
      <name val="HG丸ｺﾞｼｯｸM-PRO"/>
      <family val="3"/>
      <charset val="128"/>
    </font>
    <font>
      <b/>
      <sz val="9"/>
      <color rgb="FFFF0000"/>
      <name val="HG丸ｺﾞｼｯｸM-PRO"/>
      <family val="3"/>
      <charset val="128"/>
    </font>
    <font>
      <sz val="11"/>
      <color theme="1"/>
      <name val="ＭＳ Ｐゴシック"/>
      <family val="3"/>
      <charset val="128"/>
      <scheme val="minor"/>
    </font>
    <font>
      <sz val="9"/>
      <color theme="1"/>
      <name val="BIZ UDゴシック"/>
      <family val="3"/>
      <charset val="128"/>
    </font>
    <font>
      <sz val="8"/>
      <color theme="1"/>
      <name val="BIZ UDゴシック"/>
      <family val="3"/>
      <charset val="128"/>
    </font>
    <font>
      <sz val="6"/>
      <color theme="1"/>
      <name val="BIZ UDゴシック"/>
      <family val="3"/>
      <charset val="128"/>
    </font>
    <font>
      <sz val="7"/>
      <color theme="1"/>
      <name val="BIZ UDゴシック"/>
      <family val="3"/>
      <charset val="128"/>
    </font>
    <font>
      <u/>
      <sz val="7"/>
      <color theme="1"/>
      <name val="BIZ UDゴシック"/>
      <family val="3"/>
      <charset val="128"/>
    </font>
    <font>
      <sz val="7"/>
      <name val="BIZ UDゴシック"/>
      <family val="3"/>
      <charset val="128"/>
    </font>
    <font>
      <sz val="6.5"/>
      <color theme="1"/>
      <name val="BIZ UDゴシック"/>
      <family val="3"/>
      <charset val="128"/>
    </font>
    <font>
      <b/>
      <sz val="6.5"/>
      <color theme="1"/>
      <name val="BIZ UDゴシック"/>
      <family val="3"/>
      <charset val="128"/>
    </font>
    <font>
      <sz val="6.5"/>
      <color rgb="FFFF0000"/>
      <name val="BIZ UDゴシック"/>
      <family val="3"/>
      <charset val="128"/>
    </font>
    <font>
      <sz val="6.5"/>
      <name val="BIZ UDゴシック"/>
      <family val="3"/>
      <charset val="128"/>
    </font>
    <font>
      <b/>
      <sz val="14"/>
      <color rgb="FF00B0F0"/>
      <name val="BIZ UDゴシック"/>
      <family val="3"/>
      <charset val="128"/>
    </font>
    <font>
      <b/>
      <sz val="14"/>
      <color rgb="FF00B050"/>
      <name val="BIZ UDゴシック"/>
      <family val="3"/>
      <charset val="128"/>
    </font>
    <font>
      <b/>
      <sz val="16"/>
      <color theme="9" tint="-0.249977111117893"/>
      <name val="BIZ UDゴシック"/>
      <family val="3"/>
      <charset val="128"/>
    </font>
    <font>
      <sz val="7"/>
      <color theme="9" tint="-0.249977111117893"/>
      <name val="BIZ UDゴシック"/>
      <family val="3"/>
      <charset val="128"/>
    </font>
    <font>
      <sz val="7.5"/>
      <color theme="1"/>
      <name val="BIZ UDゴシック"/>
      <family val="3"/>
      <charset val="128"/>
    </font>
    <font>
      <b/>
      <sz val="6.5"/>
      <color rgb="FFFF0000"/>
      <name val="BIZ UDゴシック"/>
      <family val="3"/>
      <charset val="128"/>
    </font>
  </fonts>
  <fills count="13">
    <fill>
      <patternFill patternType="none"/>
    </fill>
    <fill>
      <patternFill patternType="gray125"/>
    </fill>
    <fill>
      <patternFill patternType="solid">
        <fgColor rgb="FFCCFFCC"/>
        <bgColor indexed="64"/>
      </patternFill>
    </fill>
    <fill>
      <patternFill patternType="solid">
        <fgColor indexed="41"/>
        <bgColor indexed="64"/>
      </patternFill>
    </fill>
    <fill>
      <patternFill patternType="solid">
        <fgColor indexed="47"/>
        <bgColor indexed="64"/>
      </patternFill>
    </fill>
    <fill>
      <patternFill patternType="solid">
        <fgColor rgb="FFCCFFFF"/>
        <bgColor indexed="64"/>
      </patternFill>
    </fill>
    <fill>
      <patternFill patternType="solid">
        <fgColor rgb="FFFF99FF"/>
        <bgColor indexed="64"/>
      </patternFill>
    </fill>
    <fill>
      <patternFill patternType="solid">
        <fgColor rgb="FF92D050"/>
        <bgColor indexed="64"/>
      </patternFill>
    </fill>
    <fill>
      <patternFill patternType="solid">
        <fgColor indexed="45"/>
        <bgColor indexed="64"/>
      </patternFill>
    </fill>
    <fill>
      <patternFill patternType="solid">
        <fgColor rgb="FFFF99CC"/>
        <bgColor indexed="64"/>
      </patternFill>
    </fill>
    <fill>
      <patternFill patternType="solid">
        <fgColor theme="0"/>
        <bgColor indexed="64"/>
      </patternFill>
    </fill>
    <fill>
      <patternFill patternType="solid">
        <fgColor rgb="FFFFFF00"/>
        <bgColor indexed="64"/>
      </patternFill>
    </fill>
    <fill>
      <patternFill patternType="solid">
        <fgColor rgb="FFB7ECFF"/>
        <bgColor indexed="64"/>
      </patternFill>
    </fill>
  </fills>
  <borders count="192">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double">
        <color auto="1"/>
      </top>
      <bottom/>
      <diagonal/>
    </border>
    <border>
      <left/>
      <right style="thin">
        <color indexed="64"/>
      </right>
      <top/>
      <bottom style="double">
        <color auto="1"/>
      </bottom>
      <diagonal/>
    </border>
    <border>
      <left style="thin">
        <color auto="1"/>
      </left>
      <right/>
      <top style="double">
        <color auto="1"/>
      </top>
      <bottom/>
      <diagonal/>
    </border>
    <border>
      <left/>
      <right style="double">
        <color auto="1"/>
      </right>
      <top/>
      <bottom style="thin">
        <color auto="1"/>
      </bottom>
      <diagonal/>
    </border>
    <border>
      <left/>
      <right style="double">
        <color auto="1"/>
      </right>
      <top style="thin">
        <color auto="1"/>
      </top>
      <bottom/>
      <diagonal/>
    </border>
    <border>
      <left style="thin">
        <color auto="1"/>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8"/>
      </left>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8"/>
      </left>
      <right/>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8"/>
      </left>
      <right/>
      <top/>
      <bottom style="thin">
        <color indexed="64"/>
      </bottom>
      <diagonal/>
    </border>
    <border>
      <left style="thin">
        <color indexed="64"/>
      </left>
      <right/>
      <top style="hair">
        <color indexed="64"/>
      </top>
      <bottom/>
      <diagonal/>
    </border>
    <border>
      <left/>
      <right/>
      <top style="hair">
        <color indexed="64"/>
      </top>
      <bottom/>
      <diagonal/>
    </border>
    <border>
      <left/>
      <right/>
      <top style="thin">
        <color indexed="8"/>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bottom/>
      <diagonal/>
    </border>
    <border>
      <left/>
      <right/>
      <top style="hair">
        <color indexed="64"/>
      </top>
      <bottom style="hair">
        <color indexed="64"/>
      </bottom>
      <diagonal/>
    </border>
    <border>
      <left style="thin">
        <color indexed="8"/>
      </left>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top/>
      <bottom style="hair">
        <color indexed="64"/>
      </bottom>
      <diagonal/>
    </border>
    <border>
      <left style="hair">
        <color indexed="64"/>
      </left>
      <right style="double">
        <color indexed="64"/>
      </right>
      <top/>
      <bottom style="hair">
        <color indexed="64"/>
      </bottom>
      <diagonal/>
    </border>
    <border>
      <left/>
      <right/>
      <top/>
      <bottom style="hair">
        <color indexed="8"/>
      </bottom>
      <diagonal/>
    </border>
    <border>
      <left style="thin">
        <color indexed="8"/>
      </left>
      <right/>
      <top/>
      <bottom style="hair">
        <color indexed="8"/>
      </bottom>
      <diagonal/>
    </border>
    <border>
      <left style="double">
        <color indexed="64"/>
      </left>
      <right/>
      <top/>
      <bottom style="hair">
        <color indexed="8"/>
      </bottom>
      <diagonal/>
    </border>
    <border>
      <left style="thin">
        <color indexed="64"/>
      </left>
      <right/>
      <top/>
      <bottom style="hair">
        <color indexed="8"/>
      </bottom>
      <diagonal/>
    </border>
    <border>
      <left style="hair">
        <color indexed="64"/>
      </left>
      <right style="double">
        <color indexed="64"/>
      </right>
      <top/>
      <bottom style="hair">
        <color indexed="8"/>
      </bottom>
      <diagonal/>
    </border>
    <border>
      <left style="double">
        <color indexed="64"/>
      </left>
      <right/>
      <top style="hair">
        <color indexed="8"/>
      </top>
      <bottom style="hair">
        <color indexed="8"/>
      </bottom>
      <diagonal/>
    </border>
    <border>
      <left style="hair">
        <color indexed="64"/>
      </left>
      <right style="double">
        <color indexed="64"/>
      </right>
      <top style="hair">
        <color indexed="64"/>
      </top>
      <bottom style="thin">
        <color indexed="64"/>
      </bottom>
      <diagonal/>
    </border>
    <border>
      <left style="double">
        <color indexed="64"/>
      </left>
      <right/>
      <top style="hair">
        <color indexed="8"/>
      </top>
      <bottom/>
      <diagonal/>
    </border>
    <border>
      <left style="thin">
        <color indexed="64"/>
      </left>
      <right/>
      <top/>
      <bottom/>
      <diagonal/>
    </border>
    <border>
      <left/>
      <right style="thin">
        <color indexed="64"/>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hair">
        <color indexed="64"/>
      </top>
      <bottom/>
      <diagonal/>
    </border>
    <border>
      <left/>
      <right style="thin">
        <color indexed="64"/>
      </right>
      <top style="hair">
        <color indexed="64"/>
      </top>
      <bottom/>
      <diagonal/>
    </border>
    <border>
      <left style="hair">
        <color indexed="64"/>
      </left>
      <right style="double">
        <color indexed="64"/>
      </right>
      <top style="hair">
        <color indexed="64"/>
      </top>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style="thin">
        <color indexed="64"/>
      </left>
      <right style="thin">
        <color auto="1"/>
      </right>
      <top/>
      <bottom style="thin">
        <color auto="1"/>
      </bottom>
      <diagonal/>
    </border>
    <border>
      <left style="thin">
        <color auto="1"/>
      </left>
      <right style="thin">
        <color auto="1"/>
      </right>
      <top style="double">
        <color auto="1"/>
      </top>
      <bottom/>
      <diagonal/>
    </border>
    <border>
      <left/>
      <right style="double">
        <color auto="1"/>
      </right>
      <top style="thin">
        <color auto="1"/>
      </top>
      <bottom/>
      <diagonal/>
    </border>
    <border>
      <left style="thin">
        <color auto="1"/>
      </left>
      <right style="thin">
        <color auto="1"/>
      </right>
      <top/>
      <bottom style="double">
        <color auto="1"/>
      </bottom>
      <diagonal/>
    </border>
    <border>
      <left style="thin">
        <color indexed="64"/>
      </left>
      <right/>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right style="medium">
        <color indexed="64"/>
      </right>
      <top/>
      <bottom/>
      <diagonal/>
    </border>
    <border>
      <left/>
      <right style="medium">
        <color indexed="64"/>
      </right>
      <top/>
      <bottom style="thin">
        <color auto="1"/>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double">
        <color auto="1"/>
      </left>
      <right/>
      <top style="thin">
        <color indexed="64"/>
      </top>
      <bottom/>
      <diagonal/>
    </border>
    <border>
      <left style="medium">
        <color theme="9"/>
      </left>
      <right/>
      <top style="medium">
        <color theme="9"/>
      </top>
      <bottom style="thin">
        <color indexed="64"/>
      </bottom>
      <diagonal/>
    </border>
    <border>
      <left/>
      <right style="medium">
        <color theme="9"/>
      </right>
      <top style="medium">
        <color theme="9"/>
      </top>
      <bottom style="thin">
        <color indexed="64"/>
      </bottom>
      <diagonal/>
    </border>
    <border>
      <left/>
      <right style="medium">
        <color theme="9"/>
      </right>
      <top style="thin">
        <color indexed="64"/>
      </top>
      <bottom style="thin">
        <color indexed="64"/>
      </bottom>
      <diagonal/>
    </border>
    <border>
      <left style="medium">
        <color theme="9"/>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theme="9"/>
      </left>
      <right style="thin">
        <color indexed="64"/>
      </right>
      <top style="thin">
        <color indexed="64"/>
      </top>
      <bottom style="thin">
        <color indexed="64"/>
      </bottom>
      <diagonal/>
    </border>
    <border>
      <left style="thin">
        <color indexed="64"/>
      </left>
      <right style="medium">
        <color theme="9"/>
      </right>
      <top style="thin">
        <color indexed="64"/>
      </top>
      <bottom style="thin">
        <color indexed="64"/>
      </bottom>
      <diagonal/>
    </border>
    <border>
      <left style="double">
        <color indexed="64"/>
      </left>
      <right style="thin">
        <color indexed="64"/>
      </right>
      <top/>
      <bottom/>
      <diagonal/>
    </border>
    <border>
      <left style="medium">
        <color theme="9"/>
      </left>
      <right style="thin">
        <color indexed="64"/>
      </right>
      <top style="thin">
        <color indexed="64"/>
      </top>
      <bottom/>
      <diagonal/>
    </border>
    <border>
      <left style="thin">
        <color indexed="64"/>
      </left>
      <right style="medium">
        <color theme="9"/>
      </right>
      <top style="thin">
        <color indexed="64"/>
      </top>
      <bottom/>
      <diagonal/>
    </border>
    <border>
      <left style="thin">
        <color indexed="64"/>
      </left>
      <right style="double">
        <color indexed="64"/>
      </right>
      <top style="thin">
        <color indexed="64"/>
      </top>
      <bottom/>
      <diagonal/>
    </border>
    <border>
      <left style="medium">
        <color theme="9"/>
      </left>
      <right style="thin">
        <color indexed="64"/>
      </right>
      <top/>
      <bottom style="thin">
        <color indexed="64"/>
      </bottom>
      <diagonal/>
    </border>
    <border>
      <left style="thin">
        <color indexed="64"/>
      </left>
      <right style="medium">
        <color theme="9"/>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theme="9"/>
      </left>
      <right style="thin">
        <color indexed="64"/>
      </right>
      <top style="thin">
        <color indexed="64"/>
      </top>
      <bottom style="medium">
        <color theme="9"/>
      </bottom>
      <diagonal/>
    </border>
    <border>
      <left style="thin">
        <color indexed="64"/>
      </left>
      <right style="medium">
        <color theme="9"/>
      </right>
      <top style="thin">
        <color indexed="64"/>
      </top>
      <bottom style="medium">
        <color theme="9"/>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xf numFmtId="9" fontId="19" fillId="0" borderId="0" applyFont="0" applyFill="0" applyBorder="0" applyAlignment="0" applyProtection="0">
      <alignment vertical="center"/>
    </xf>
    <xf numFmtId="9" fontId="1" fillId="0" borderId="0" applyFont="0" applyFill="0" applyBorder="0" applyAlignment="0" applyProtection="0">
      <alignment vertical="center"/>
    </xf>
  </cellStyleXfs>
  <cellXfs count="757">
    <xf numFmtId="0" fontId="0" fillId="0" borderId="0" xfId="0">
      <alignment vertical="center"/>
    </xf>
    <xf numFmtId="0" fontId="22" fillId="0" borderId="0" xfId="2" applyFont="1">
      <alignment vertical="center"/>
    </xf>
    <xf numFmtId="0" fontId="24" fillId="0" borderId="0" xfId="2" applyFont="1" applyFill="1" applyBorder="1" applyAlignment="1">
      <alignment vertical="center"/>
    </xf>
    <xf numFmtId="0" fontId="24" fillId="0" borderId="42" xfId="2" applyFont="1" applyBorder="1" applyAlignment="1">
      <alignment horizontal="center" vertical="center"/>
    </xf>
    <xf numFmtId="0" fontId="26" fillId="0" borderId="42" xfId="2" applyFont="1" applyBorder="1" applyAlignment="1">
      <alignment horizontal="center" vertical="center"/>
    </xf>
    <xf numFmtId="0" fontId="24" fillId="0" borderId="43" xfId="2" applyFont="1" applyBorder="1" applyAlignment="1">
      <alignment horizontal="center" vertical="center"/>
    </xf>
    <xf numFmtId="0" fontId="24" fillId="0" borderId="0" xfId="2" applyFont="1">
      <alignment vertical="center"/>
    </xf>
    <xf numFmtId="0" fontId="24" fillId="0" borderId="41" xfId="2" applyFont="1" applyBorder="1" applyAlignment="1">
      <alignment horizontal="center" vertical="center"/>
    </xf>
    <xf numFmtId="0" fontId="24" fillId="2" borderId="44" xfId="2" applyFont="1" applyFill="1" applyBorder="1" applyAlignment="1">
      <alignment horizontal="center" vertical="center"/>
    </xf>
    <xf numFmtId="0" fontId="24" fillId="5" borderId="45" xfId="2" applyFont="1" applyFill="1" applyBorder="1" applyAlignment="1">
      <alignment horizontal="center" vertical="center"/>
    </xf>
    <xf numFmtId="0" fontId="24" fillId="4" borderId="39" xfId="2" applyFont="1" applyFill="1" applyBorder="1" applyAlignment="1">
      <alignment horizontal="center" vertical="center"/>
    </xf>
    <xf numFmtId="0" fontId="24" fillId="0" borderId="39" xfId="2" applyFont="1" applyFill="1" applyBorder="1" applyAlignment="1">
      <alignment horizontal="center" vertical="center"/>
    </xf>
    <xf numFmtId="0" fontId="24" fillId="0" borderId="40" xfId="2" applyFont="1" applyFill="1" applyBorder="1" applyAlignment="1">
      <alignment horizontal="center" vertical="center"/>
    </xf>
    <xf numFmtId="38" fontId="27" fillId="0" borderId="47" xfId="3" applyFont="1" applyBorder="1">
      <alignment vertical="center"/>
    </xf>
    <xf numFmtId="38" fontId="27" fillId="0" borderId="48" xfId="3" applyFont="1" applyBorder="1">
      <alignment vertical="center"/>
    </xf>
    <xf numFmtId="38" fontId="27" fillId="0" borderId="49" xfId="3" applyFont="1" applyBorder="1">
      <alignment vertical="center"/>
    </xf>
    <xf numFmtId="38" fontId="27" fillId="0" borderId="0" xfId="3" applyFont="1">
      <alignment vertical="center"/>
    </xf>
    <xf numFmtId="38" fontId="27" fillId="0" borderId="50" xfId="3" applyFont="1" applyBorder="1">
      <alignment vertical="center"/>
    </xf>
    <xf numFmtId="38" fontId="27" fillId="0" borderId="51" xfId="3" applyFont="1" applyBorder="1">
      <alignment vertical="center"/>
    </xf>
    <xf numFmtId="38" fontId="27" fillId="0" borderId="52" xfId="3" applyFont="1" applyFill="1" applyBorder="1" applyAlignment="1">
      <alignment vertical="center"/>
    </xf>
    <xf numFmtId="38" fontId="27" fillId="0" borderId="53" xfId="3" applyFont="1" applyFill="1" applyBorder="1" applyAlignment="1">
      <alignment vertical="center"/>
    </xf>
    <xf numFmtId="0" fontId="28" fillId="0" borderId="54" xfId="2" applyFont="1" applyBorder="1" applyAlignment="1">
      <alignment horizontal="left" vertical="center"/>
    </xf>
    <xf numFmtId="0" fontId="28" fillId="0" borderId="55" xfId="2" applyFont="1" applyBorder="1" applyAlignment="1">
      <alignment horizontal="left" vertical="center"/>
    </xf>
    <xf numFmtId="0" fontId="28" fillId="0" borderId="45" xfId="2" applyFont="1" applyBorder="1" applyAlignment="1">
      <alignment horizontal="centerContinuous" vertical="center"/>
    </xf>
    <xf numFmtId="0" fontId="28" fillId="0" borderId="56" xfId="2" applyFont="1" applyBorder="1" applyAlignment="1">
      <alignment horizontal="centerContinuous" vertical="center"/>
    </xf>
    <xf numFmtId="0" fontId="28" fillId="0" borderId="57" xfId="2" applyFont="1" applyBorder="1" applyAlignment="1">
      <alignment horizontal="centerContinuous" vertical="center"/>
    </xf>
    <xf numFmtId="38" fontId="27" fillId="0" borderId="58" xfId="3" applyFont="1" applyBorder="1">
      <alignment vertical="center"/>
    </xf>
    <xf numFmtId="38" fontId="27" fillId="0" borderId="59" xfId="3" applyFont="1" applyBorder="1">
      <alignment vertical="center"/>
    </xf>
    <xf numFmtId="38" fontId="27" fillId="0" borderId="60" xfId="3" applyFont="1" applyBorder="1">
      <alignment vertical="center"/>
    </xf>
    <xf numFmtId="38" fontId="27" fillId="0" borderId="61" xfId="3" applyFont="1" applyBorder="1">
      <alignment vertical="center"/>
    </xf>
    <xf numFmtId="38" fontId="27" fillId="0" borderId="62" xfId="3" applyFont="1" applyFill="1" applyBorder="1" applyAlignment="1">
      <alignment vertical="center"/>
    </xf>
    <xf numFmtId="38" fontId="27" fillId="0" borderId="59" xfId="3" applyFont="1" applyFill="1" applyBorder="1" applyAlignment="1">
      <alignment vertical="center"/>
    </xf>
    <xf numFmtId="38" fontId="27" fillId="0" borderId="60" xfId="3" applyFont="1" applyFill="1" applyBorder="1" applyAlignment="1">
      <alignment vertical="center"/>
    </xf>
    <xf numFmtId="0" fontId="28" fillId="0" borderId="63" xfId="2" applyFont="1" applyBorder="1" applyAlignment="1">
      <alignment horizontal="left" vertical="center"/>
    </xf>
    <xf numFmtId="0" fontId="28" fillId="0" borderId="13" xfId="2" applyFont="1" applyBorder="1" applyAlignment="1">
      <alignment horizontal="left" vertical="center"/>
    </xf>
    <xf numFmtId="0" fontId="28" fillId="0" borderId="27" xfId="2" applyFont="1" applyBorder="1" applyAlignment="1">
      <alignment horizontal="centerContinuous" vertical="center"/>
    </xf>
    <xf numFmtId="0" fontId="28" fillId="0" borderId="28" xfId="2" applyFont="1" applyBorder="1" applyAlignment="1">
      <alignment horizontal="centerContinuous" vertical="center"/>
    </xf>
    <xf numFmtId="0" fontId="28" fillId="0" borderId="64" xfId="2" applyFont="1" applyBorder="1" applyAlignment="1">
      <alignment horizontal="centerContinuous" vertical="center"/>
    </xf>
    <xf numFmtId="0" fontId="28" fillId="0" borderId="65" xfId="2" applyFont="1" applyBorder="1" applyAlignment="1">
      <alignment vertical="center"/>
    </xf>
    <xf numFmtId="0" fontId="28" fillId="0" borderId="20" xfId="2" applyFont="1" applyBorder="1" applyAlignment="1">
      <alignment vertical="center"/>
    </xf>
    <xf numFmtId="0" fontId="28" fillId="0" borderId="10" xfId="2" applyFont="1" applyBorder="1" applyAlignment="1">
      <alignment horizontal="center" vertical="center"/>
    </xf>
    <xf numFmtId="0" fontId="28" fillId="0" borderId="66" xfId="2" applyFont="1" applyBorder="1" applyAlignment="1">
      <alignment horizontal="center" vertical="center"/>
    </xf>
    <xf numFmtId="0" fontId="28" fillId="0" borderId="67" xfId="2" applyFont="1" applyBorder="1" applyAlignment="1">
      <alignment horizontal="center" vertical="center"/>
    </xf>
    <xf numFmtId="0" fontId="28" fillId="0" borderId="42" xfId="2" applyFont="1" applyBorder="1" applyAlignment="1">
      <alignment horizontal="center" vertical="center"/>
    </xf>
    <xf numFmtId="0" fontId="28" fillId="0" borderId="42" xfId="2" applyFont="1" applyBorder="1" applyAlignment="1">
      <alignment horizontal="centerContinuous" vertical="center"/>
    </xf>
    <xf numFmtId="0" fontId="28" fillId="0" borderId="43" xfId="2" applyFont="1" applyBorder="1" applyAlignment="1">
      <alignment horizontal="centerContinuous" vertical="center"/>
    </xf>
    <xf numFmtId="0" fontId="28" fillId="0" borderId="68" xfId="2" applyFont="1" applyBorder="1" applyAlignment="1">
      <alignment horizontal="right" vertical="top"/>
    </xf>
    <xf numFmtId="0" fontId="28" fillId="0" borderId="11" xfId="2" applyFont="1" applyBorder="1" applyAlignment="1">
      <alignment horizontal="right" vertical="top"/>
    </xf>
    <xf numFmtId="0" fontId="28" fillId="0" borderId="69" xfId="2" applyFont="1" applyBorder="1" applyAlignment="1">
      <alignment horizontal="right" vertical="top"/>
    </xf>
    <xf numFmtId="3" fontId="28" fillId="0" borderId="63" xfId="2" applyNumberFormat="1" applyFont="1" applyBorder="1">
      <alignment vertical="center"/>
    </xf>
    <xf numFmtId="0" fontId="28" fillId="0" borderId="13" xfId="2" applyFont="1" applyBorder="1">
      <alignment vertical="center"/>
    </xf>
    <xf numFmtId="0" fontId="28" fillId="0" borderId="69" xfId="2" applyFont="1" applyBorder="1">
      <alignment vertical="center"/>
    </xf>
    <xf numFmtId="38" fontId="27" fillId="0" borderId="70" xfId="3" applyFont="1" applyBorder="1">
      <alignment vertical="center"/>
    </xf>
    <xf numFmtId="38" fontId="27" fillId="0" borderId="71" xfId="3" applyFont="1" applyBorder="1">
      <alignment vertical="center"/>
    </xf>
    <xf numFmtId="38" fontId="27" fillId="0" borderId="72" xfId="3" applyFont="1" applyBorder="1">
      <alignment vertical="center"/>
    </xf>
    <xf numFmtId="38" fontId="27" fillId="0" borderId="73" xfId="3" applyFont="1" applyBorder="1">
      <alignment vertical="center"/>
    </xf>
    <xf numFmtId="38" fontId="27" fillId="0" borderId="74" xfId="3" applyFont="1" applyFill="1" applyBorder="1" applyAlignment="1">
      <alignment vertical="center"/>
    </xf>
    <xf numFmtId="38" fontId="27" fillId="0" borderId="71" xfId="3" applyFont="1" applyFill="1" applyBorder="1" applyAlignment="1">
      <alignment vertical="center"/>
    </xf>
    <xf numFmtId="38" fontId="27" fillId="0" borderId="72" xfId="3" applyFont="1" applyFill="1" applyBorder="1" applyAlignment="1">
      <alignment vertical="center"/>
    </xf>
    <xf numFmtId="38" fontId="27" fillId="0" borderId="75" xfId="3" applyFont="1" applyFill="1" applyBorder="1" applyAlignment="1">
      <alignment vertical="center"/>
    </xf>
    <xf numFmtId="38" fontId="27" fillId="0" borderId="48" xfId="3" applyFont="1" applyFill="1" applyBorder="1" applyAlignment="1">
      <alignment vertical="center"/>
    </xf>
    <xf numFmtId="38" fontId="27" fillId="0" borderId="49" xfId="3" applyFont="1" applyFill="1" applyBorder="1" applyAlignment="1">
      <alignment vertical="center"/>
    </xf>
    <xf numFmtId="38" fontId="28" fillId="0" borderId="69" xfId="3" applyFont="1" applyFill="1" applyBorder="1">
      <alignment vertical="center"/>
    </xf>
    <xf numFmtId="38" fontId="28" fillId="0" borderId="77" xfId="3" applyFont="1" applyFill="1" applyBorder="1">
      <alignment vertical="center"/>
    </xf>
    <xf numFmtId="38" fontId="27" fillId="0" borderId="78" xfId="3" applyFont="1" applyBorder="1">
      <alignment vertical="center"/>
    </xf>
    <xf numFmtId="38" fontId="27" fillId="0" borderId="79" xfId="3" applyFont="1" applyBorder="1">
      <alignment vertical="center"/>
    </xf>
    <xf numFmtId="38" fontId="27" fillId="0" borderId="80" xfId="3" applyFont="1" applyBorder="1">
      <alignment vertical="center"/>
    </xf>
    <xf numFmtId="38" fontId="27" fillId="0" borderId="81" xfId="3" applyFont="1" applyBorder="1">
      <alignment vertical="center"/>
    </xf>
    <xf numFmtId="38" fontId="27" fillId="0" borderId="82" xfId="3" applyFont="1" applyFill="1" applyBorder="1" applyAlignment="1">
      <alignment vertical="center"/>
    </xf>
    <xf numFmtId="38" fontId="27" fillId="0" borderId="79" xfId="3" applyFont="1" applyFill="1" applyBorder="1" applyAlignment="1">
      <alignment vertical="center"/>
    </xf>
    <xf numFmtId="38" fontId="27" fillId="0" borderId="80" xfId="3" applyFont="1" applyFill="1" applyBorder="1" applyAlignment="1">
      <alignment vertical="center"/>
    </xf>
    <xf numFmtId="38" fontId="22" fillId="0" borderId="0" xfId="3" applyFont="1">
      <alignment vertical="center"/>
    </xf>
    <xf numFmtId="38" fontId="22" fillId="0" borderId="0" xfId="3" applyFont="1" applyAlignment="1">
      <alignment vertical="center"/>
    </xf>
    <xf numFmtId="0" fontId="24" fillId="0" borderId="0" xfId="2" applyFont="1" applyAlignment="1">
      <alignment vertical="top"/>
    </xf>
    <xf numFmtId="0" fontId="22" fillId="0" borderId="0" xfId="2" applyFont="1" applyAlignment="1">
      <alignment vertical="center"/>
    </xf>
    <xf numFmtId="0" fontId="22" fillId="0" borderId="0" xfId="2" applyFont="1" applyProtection="1">
      <alignment vertical="center"/>
    </xf>
    <xf numFmtId="0" fontId="22" fillId="0" borderId="0" xfId="2" applyFont="1" applyAlignment="1" applyProtection="1">
      <alignment vertical="center"/>
    </xf>
    <xf numFmtId="0" fontId="24" fillId="0" borderId="0" xfId="2" applyFont="1" applyFill="1" applyBorder="1" applyAlignment="1" applyProtection="1">
      <alignment vertical="center"/>
    </xf>
    <xf numFmtId="0" fontId="24" fillId="0" borderId="42" xfId="2" applyFont="1" applyBorder="1" applyAlignment="1" applyProtection="1">
      <alignment horizontal="center" vertical="center"/>
    </xf>
    <xf numFmtId="0" fontId="26" fillId="0" borderId="42" xfId="2" applyFont="1" applyBorder="1" applyAlignment="1" applyProtection="1">
      <alignment horizontal="center" vertical="center"/>
    </xf>
    <xf numFmtId="0" fontId="24" fillId="0" borderId="43" xfId="2" applyFont="1" applyBorder="1" applyAlignment="1" applyProtection="1">
      <alignment horizontal="center" vertical="center"/>
    </xf>
    <xf numFmtId="0" fontId="24" fillId="0" borderId="0" xfId="2" applyFont="1" applyProtection="1">
      <alignment vertical="center"/>
    </xf>
    <xf numFmtId="0" fontId="24" fillId="0" borderId="41" xfId="2" applyFont="1" applyBorder="1" applyAlignment="1" applyProtection="1">
      <alignment horizontal="center" vertical="center"/>
    </xf>
    <xf numFmtId="0" fontId="24" fillId="2" borderId="44" xfId="2" applyFont="1" applyFill="1" applyBorder="1" applyAlignment="1" applyProtection="1">
      <alignment horizontal="center" vertical="center"/>
    </xf>
    <xf numFmtId="0" fontId="24" fillId="5" borderId="83" xfId="2" applyFont="1" applyFill="1" applyBorder="1" applyAlignment="1" applyProtection="1">
      <alignment horizontal="center" vertical="center"/>
    </xf>
    <xf numFmtId="0" fontId="24" fillId="0" borderId="84" xfId="2" applyFont="1" applyFill="1" applyBorder="1" applyAlignment="1" applyProtection="1">
      <alignment horizontal="center" vertical="center"/>
    </xf>
    <xf numFmtId="0" fontId="24" fillId="0" borderId="85" xfId="2" applyFont="1" applyFill="1" applyBorder="1" applyAlignment="1" applyProtection="1">
      <alignment horizontal="center" vertical="center"/>
    </xf>
    <xf numFmtId="38" fontId="27" fillId="0" borderId="0" xfId="3" applyFont="1" applyProtection="1">
      <alignment vertical="center"/>
    </xf>
    <xf numFmtId="0" fontId="28" fillId="0" borderId="54" xfId="2" applyFont="1" applyBorder="1" applyAlignment="1" applyProtection="1">
      <alignment horizontal="left" vertical="center"/>
    </xf>
    <xf numFmtId="0" fontId="28" fillId="0" borderId="55" xfId="2" applyFont="1" applyBorder="1" applyAlignment="1" applyProtection="1">
      <alignment horizontal="left" vertical="center"/>
    </xf>
    <xf numFmtId="0" fontId="28" fillId="0" borderId="45" xfId="2" applyFont="1" applyBorder="1" applyAlignment="1" applyProtection="1">
      <alignment horizontal="centerContinuous" vertical="center"/>
    </xf>
    <xf numFmtId="0" fontId="28" fillId="0" borderId="56" xfId="2" applyFont="1" applyBorder="1" applyAlignment="1" applyProtection="1">
      <alignment horizontal="centerContinuous" vertical="center"/>
    </xf>
    <xf numFmtId="0" fontId="28" fillId="0" borderId="57" xfId="2" applyFont="1" applyBorder="1" applyAlignment="1" applyProtection="1">
      <alignment horizontal="centerContinuous" vertical="center"/>
    </xf>
    <xf numFmtId="38" fontId="22" fillId="0" borderId="0" xfId="3" applyFont="1" applyProtection="1">
      <alignment vertical="center"/>
    </xf>
    <xf numFmtId="38" fontId="22" fillId="0" borderId="0" xfId="3" applyFont="1" applyAlignment="1" applyProtection="1">
      <alignment vertical="center"/>
    </xf>
    <xf numFmtId="0" fontId="28" fillId="0" borderId="63" xfId="2" applyFont="1" applyBorder="1" applyAlignment="1" applyProtection="1">
      <alignment horizontal="left" vertical="center"/>
    </xf>
    <xf numFmtId="0" fontId="28" fillId="0" borderId="13" xfId="2" applyFont="1" applyBorder="1" applyAlignment="1" applyProtection="1">
      <alignment horizontal="left" vertical="center"/>
    </xf>
    <xf numFmtId="0" fontId="28" fillId="0" borderId="27" xfId="2" applyFont="1" applyBorder="1" applyAlignment="1" applyProtection="1">
      <alignment horizontal="centerContinuous" vertical="center"/>
    </xf>
    <xf numFmtId="0" fontId="28" fillId="0" borderId="28" xfId="2" applyFont="1" applyBorder="1" applyAlignment="1" applyProtection="1">
      <alignment horizontal="centerContinuous" vertical="center"/>
    </xf>
    <xf numFmtId="0" fontId="28" fillId="0" borderId="64" xfId="2" applyFont="1" applyBorder="1" applyAlignment="1" applyProtection="1">
      <alignment horizontal="centerContinuous" vertical="center"/>
    </xf>
    <xf numFmtId="0" fontId="28" fillId="0" borderId="10" xfId="2" applyFont="1" applyBorder="1" applyAlignment="1" applyProtection="1">
      <alignment horizontal="center" vertical="center"/>
    </xf>
    <xf numFmtId="0" fontId="28" fillId="0" borderId="66" xfId="2" applyFont="1" applyBorder="1" applyAlignment="1" applyProtection="1">
      <alignment horizontal="center" vertical="center"/>
    </xf>
    <xf numFmtId="0" fontId="28" fillId="0" borderId="67" xfId="2" applyFont="1" applyBorder="1" applyAlignment="1" applyProtection="1">
      <alignment horizontal="center" vertical="center"/>
    </xf>
    <xf numFmtId="0" fontId="28" fillId="0" borderId="42" xfId="2" applyFont="1" applyBorder="1" applyAlignment="1" applyProtection="1">
      <alignment horizontal="center" vertical="center"/>
    </xf>
    <xf numFmtId="0" fontId="28" fillId="0" borderId="42" xfId="2" applyFont="1" applyBorder="1" applyAlignment="1" applyProtection="1">
      <alignment horizontal="centerContinuous" vertical="center"/>
    </xf>
    <xf numFmtId="0" fontId="28" fillId="0" borderId="43" xfId="2" applyFont="1" applyBorder="1" applyAlignment="1" applyProtection="1">
      <alignment horizontal="centerContinuous" vertical="center"/>
    </xf>
    <xf numFmtId="0" fontId="28" fillId="0" borderId="68" xfId="2" applyFont="1" applyBorder="1" applyAlignment="1" applyProtection="1">
      <alignment horizontal="right" vertical="top"/>
    </xf>
    <xf numFmtId="0" fontId="28" fillId="0" borderId="11" xfId="2" applyFont="1" applyBorder="1" applyAlignment="1" applyProtection="1">
      <alignment horizontal="right" vertical="top"/>
    </xf>
    <xf numFmtId="0" fontId="28" fillId="0" borderId="69" xfId="2" applyFont="1" applyBorder="1" applyAlignment="1" applyProtection="1">
      <alignment horizontal="right" vertical="top"/>
    </xf>
    <xf numFmtId="38" fontId="34" fillId="0" borderId="0" xfId="3" applyFont="1" applyAlignment="1">
      <alignment vertical="center"/>
    </xf>
    <xf numFmtId="38" fontId="34" fillId="0" borderId="7" xfId="3" applyFont="1" applyFill="1" applyBorder="1" applyAlignment="1">
      <alignment vertical="center" wrapText="1"/>
    </xf>
    <xf numFmtId="38" fontId="35" fillId="0" borderId="0" xfId="3" applyFont="1" applyFill="1" applyAlignment="1">
      <alignment vertical="center"/>
    </xf>
    <xf numFmtId="176" fontId="34" fillId="0" borderId="0" xfId="3" applyNumberFormat="1" applyFont="1" applyAlignment="1">
      <alignment vertical="center"/>
    </xf>
    <xf numFmtId="38" fontId="36" fillId="0" borderId="0" xfId="3" applyFont="1" applyFill="1" applyBorder="1" applyAlignment="1">
      <alignment horizontal="left" vertical="center" wrapText="1"/>
    </xf>
    <xf numFmtId="38" fontId="35" fillId="0" borderId="0" xfId="3" applyFont="1" applyAlignment="1">
      <alignment vertical="center"/>
    </xf>
    <xf numFmtId="177" fontId="35" fillId="0" borderId="101" xfId="3" applyNumberFormat="1" applyFont="1" applyBorder="1" applyAlignment="1">
      <alignment horizontal="center" vertical="center"/>
    </xf>
    <xf numFmtId="177" fontId="35" fillId="0" borderId="102" xfId="3" applyNumberFormat="1" applyFont="1" applyBorder="1" applyAlignment="1">
      <alignment horizontal="center" vertical="center"/>
    </xf>
    <xf numFmtId="38" fontId="35" fillId="0" borderId="0" xfId="3" applyFont="1" applyAlignment="1">
      <alignment horizontal="center" vertical="center"/>
    </xf>
    <xf numFmtId="38" fontId="35" fillId="0" borderId="15" xfId="3" applyFont="1" applyFill="1" applyBorder="1" applyAlignment="1">
      <alignment horizontal="right" vertical="center"/>
    </xf>
    <xf numFmtId="38" fontId="35" fillId="0" borderId="99" xfId="3" applyFont="1" applyFill="1" applyBorder="1" applyAlignment="1">
      <alignment horizontal="right" vertical="center"/>
    </xf>
    <xf numFmtId="38" fontId="35" fillId="0" borderId="4" xfId="3" applyFont="1" applyFill="1" applyBorder="1" applyAlignment="1">
      <alignment horizontal="right" vertical="center"/>
    </xf>
    <xf numFmtId="38" fontId="35" fillId="0" borderId="0" xfId="3" applyFont="1" applyFill="1" applyBorder="1" applyAlignment="1">
      <alignment horizontal="right" vertical="center"/>
    </xf>
    <xf numFmtId="38" fontId="35" fillId="0" borderId="17" xfId="3" applyFont="1" applyFill="1" applyBorder="1" applyAlignment="1">
      <alignment horizontal="centerContinuous" vertical="center"/>
    </xf>
    <xf numFmtId="38" fontId="35" fillId="0" borderId="110" xfId="3" applyFont="1" applyFill="1" applyBorder="1" applyAlignment="1">
      <alignment horizontal="centerContinuous" vertical="center"/>
    </xf>
    <xf numFmtId="38" fontId="35" fillId="0" borderId="0" xfId="3" applyFont="1" applyFill="1" applyBorder="1" applyAlignment="1">
      <alignment horizontal="centerContinuous" vertical="center"/>
    </xf>
    <xf numFmtId="38" fontId="35" fillId="0" borderId="113" xfId="3" applyFont="1" applyFill="1" applyBorder="1" applyAlignment="1">
      <alignment horizontal="centerContinuous" vertical="center"/>
    </xf>
    <xf numFmtId="38" fontId="35" fillId="0" borderId="0" xfId="3" applyFont="1" applyFill="1" applyBorder="1" applyAlignment="1">
      <alignment horizontal="right" vertical="center" shrinkToFit="1"/>
    </xf>
    <xf numFmtId="38" fontId="35" fillId="0" borderId="103" xfId="3" applyFont="1" applyFill="1" applyBorder="1" applyAlignment="1">
      <alignment horizontal="right" vertical="center" shrinkToFit="1"/>
    </xf>
    <xf numFmtId="38" fontId="35" fillId="0" borderId="4" xfId="3" applyFont="1" applyFill="1" applyBorder="1" applyAlignment="1">
      <alignment horizontal="right" vertical="center" shrinkToFit="1"/>
    </xf>
    <xf numFmtId="176" fontId="35" fillId="0" borderId="17" xfId="3" applyNumberFormat="1" applyFont="1" applyFill="1" applyBorder="1" applyAlignment="1">
      <alignment vertical="center" shrinkToFit="1"/>
    </xf>
    <xf numFmtId="176" fontId="35" fillId="0" borderId="113" xfId="3" applyNumberFormat="1" applyFont="1" applyFill="1" applyBorder="1" applyAlignment="1">
      <alignment vertical="center" shrinkToFit="1"/>
    </xf>
    <xf numFmtId="38" fontId="35" fillId="8" borderId="114" xfId="3" applyFont="1" applyFill="1" applyBorder="1" applyAlignment="1">
      <alignment horizontal="right" vertical="center" shrinkToFit="1"/>
    </xf>
    <xf numFmtId="38" fontId="35" fillId="8" borderId="115" xfId="3" applyFont="1" applyFill="1" applyBorder="1" applyAlignment="1">
      <alignment horizontal="right" vertical="center" shrinkToFit="1"/>
    </xf>
    <xf numFmtId="38" fontId="35" fillId="8" borderId="116" xfId="3" applyFont="1" applyFill="1" applyBorder="1" applyAlignment="1">
      <alignment horizontal="right" vertical="center" shrinkToFit="1"/>
    </xf>
    <xf numFmtId="176" fontId="35" fillId="8" borderId="62" xfId="3" applyNumberFormat="1" applyFont="1" applyFill="1" applyBorder="1" applyAlignment="1">
      <alignment vertical="center" shrinkToFit="1"/>
    </xf>
    <xf numFmtId="176" fontId="35" fillId="8" borderId="117" xfId="3" applyNumberFormat="1" applyFont="1" applyFill="1" applyBorder="1" applyAlignment="1">
      <alignment vertical="center" shrinkToFit="1"/>
    </xf>
    <xf numFmtId="38" fontId="35" fillId="0" borderId="114" xfId="3" applyFont="1" applyFill="1" applyBorder="1" applyAlignment="1">
      <alignment horizontal="right" vertical="center" shrinkToFit="1"/>
    </xf>
    <xf numFmtId="38" fontId="35" fillId="0" borderId="115" xfId="3" applyFont="1" applyFill="1" applyBorder="1" applyAlignment="1">
      <alignment horizontal="right" vertical="center" shrinkToFit="1"/>
    </xf>
    <xf numFmtId="38" fontId="35" fillId="0" borderId="116" xfId="3" applyFont="1" applyFill="1" applyBorder="1" applyAlignment="1">
      <alignment horizontal="right" vertical="center" shrinkToFit="1"/>
    </xf>
    <xf numFmtId="176" fontId="35" fillId="0" borderId="62" xfId="3" applyNumberFormat="1" applyFont="1" applyFill="1" applyBorder="1" applyAlignment="1">
      <alignment vertical="center" shrinkToFit="1"/>
    </xf>
    <xf numFmtId="176" fontId="35" fillId="0" borderId="117" xfId="3" applyNumberFormat="1" applyFont="1" applyFill="1" applyBorder="1" applyAlignment="1">
      <alignment vertical="center" shrinkToFit="1"/>
    </xf>
    <xf numFmtId="38" fontId="35" fillId="0" borderId="114" xfId="3" applyFont="1" applyFill="1" applyBorder="1" applyAlignment="1">
      <alignment vertical="center" shrinkToFit="1"/>
    </xf>
    <xf numFmtId="176" fontId="35" fillId="0" borderId="62" xfId="3" applyNumberFormat="1" applyFont="1" applyFill="1" applyBorder="1" applyAlignment="1">
      <alignment horizontal="right" vertical="center" shrinkToFit="1"/>
    </xf>
    <xf numFmtId="176" fontId="35" fillId="0" borderId="117" xfId="3" applyNumberFormat="1" applyFont="1" applyFill="1" applyBorder="1" applyAlignment="1">
      <alignment horizontal="right" vertical="center" shrinkToFit="1"/>
    </xf>
    <xf numFmtId="40" fontId="35" fillId="0" borderId="118" xfId="3" applyNumberFormat="1" applyFont="1" applyFill="1" applyBorder="1" applyAlignment="1">
      <alignment horizontal="right" vertical="center" shrinkToFit="1"/>
    </xf>
    <xf numFmtId="40" fontId="35" fillId="0" borderId="119" xfId="3" applyNumberFormat="1" applyFont="1" applyFill="1" applyBorder="1" applyAlignment="1">
      <alignment horizontal="right" vertical="center" shrinkToFit="1"/>
    </xf>
    <xf numFmtId="38" fontId="35" fillId="8" borderId="114" xfId="3" applyFont="1" applyFill="1" applyBorder="1" applyAlignment="1">
      <alignment vertical="center" shrinkToFit="1"/>
    </xf>
    <xf numFmtId="176" fontId="35" fillId="8" borderId="62" xfId="3" applyNumberFormat="1" applyFont="1" applyFill="1" applyBorder="1" applyAlignment="1">
      <alignment horizontal="right" vertical="center" shrinkToFit="1"/>
    </xf>
    <xf numFmtId="176" fontId="35" fillId="8" borderId="117" xfId="3" applyNumberFormat="1" applyFont="1" applyFill="1" applyBorder="1" applyAlignment="1">
      <alignment horizontal="right" vertical="center" shrinkToFit="1"/>
    </xf>
    <xf numFmtId="40" fontId="35" fillId="8" borderId="114" xfId="3" applyNumberFormat="1" applyFont="1" applyFill="1" applyBorder="1" applyAlignment="1">
      <alignment horizontal="right" vertical="center" shrinkToFit="1"/>
    </xf>
    <xf numFmtId="40" fontId="35" fillId="8" borderId="117" xfId="3" applyNumberFormat="1" applyFont="1" applyFill="1" applyBorder="1" applyAlignment="1">
      <alignment horizontal="right" vertical="center" shrinkToFit="1"/>
    </xf>
    <xf numFmtId="40" fontId="35" fillId="0" borderId="114" xfId="3" applyNumberFormat="1" applyFont="1" applyFill="1" applyBorder="1" applyAlignment="1">
      <alignment horizontal="right" vertical="center" shrinkToFit="1"/>
    </xf>
    <xf numFmtId="40" fontId="35" fillId="0" borderId="117" xfId="3" applyNumberFormat="1" applyFont="1" applyFill="1" applyBorder="1" applyAlignment="1">
      <alignment horizontal="right" vertical="center" shrinkToFit="1"/>
    </xf>
    <xf numFmtId="38" fontId="35" fillId="8" borderId="120" xfId="3" applyFont="1" applyFill="1" applyBorder="1" applyAlignment="1">
      <alignment horizontal="right" vertical="center" shrinkToFit="1"/>
    </xf>
    <xf numFmtId="38" fontId="35" fillId="8" borderId="121" xfId="3" applyFont="1" applyFill="1" applyBorder="1" applyAlignment="1">
      <alignment horizontal="right" vertical="center" shrinkToFit="1"/>
    </xf>
    <xf numFmtId="38" fontId="35" fillId="8" borderId="122" xfId="3" applyFont="1" applyFill="1" applyBorder="1" applyAlignment="1">
      <alignment horizontal="right" vertical="center" shrinkToFit="1"/>
    </xf>
    <xf numFmtId="38" fontId="35" fillId="8" borderId="120" xfId="3" applyFont="1" applyFill="1" applyBorder="1" applyAlignment="1">
      <alignment vertical="center" shrinkToFit="1"/>
    </xf>
    <xf numFmtId="176" fontId="35" fillId="8" borderId="123" xfId="3" applyNumberFormat="1" applyFont="1" applyFill="1" applyBorder="1" applyAlignment="1">
      <alignment horizontal="right" vertical="center" shrinkToFit="1"/>
    </xf>
    <xf numFmtId="176" fontId="35" fillId="8" borderId="124" xfId="3" applyNumberFormat="1" applyFont="1" applyFill="1" applyBorder="1" applyAlignment="1">
      <alignment horizontal="right" vertical="center" shrinkToFit="1"/>
    </xf>
    <xf numFmtId="38" fontId="35" fillId="0" borderId="120" xfId="3" applyFont="1" applyFill="1" applyBorder="1" applyAlignment="1">
      <alignment horizontal="right" vertical="center" shrinkToFit="1"/>
    </xf>
    <xf numFmtId="38" fontId="35" fillId="0" borderId="121" xfId="3" applyFont="1" applyFill="1" applyBorder="1" applyAlignment="1">
      <alignment horizontal="right" vertical="center" shrinkToFit="1"/>
    </xf>
    <xf numFmtId="38" fontId="35" fillId="0" borderId="125" xfId="3" applyFont="1" applyFill="1" applyBorder="1" applyAlignment="1">
      <alignment horizontal="right" vertical="center" shrinkToFit="1"/>
    </xf>
    <xf numFmtId="38" fontId="35" fillId="0" borderId="120" xfId="3" applyFont="1" applyFill="1" applyBorder="1" applyAlignment="1">
      <alignment vertical="center" shrinkToFit="1"/>
    </xf>
    <xf numFmtId="176" fontId="35" fillId="0" borderId="123" xfId="3" applyNumberFormat="1" applyFont="1" applyFill="1" applyBorder="1" applyAlignment="1">
      <alignment horizontal="right" vertical="center" shrinkToFit="1"/>
    </xf>
    <xf numFmtId="176" fontId="35" fillId="0" borderId="124" xfId="3" applyNumberFormat="1" applyFont="1" applyFill="1" applyBorder="1" applyAlignment="1">
      <alignment horizontal="right" vertical="center" shrinkToFit="1"/>
    </xf>
    <xf numFmtId="38" fontId="35" fillId="8" borderId="125" xfId="3" applyFont="1" applyFill="1" applyBorder="1" applyAlignment="1">
      <alignment horizontal="right" vertical="center" shrinkToFit="1"/>
    </xf>
    <xf numFmtId="40" fontId="35" fillId="8" borderId="108" xfId="3" applyNumberFormat="1" applyFont="1" applyFill="1" applyBorder="1" applyAlignment="1">
      <alignment horizontal="right" vertical="center" shrinkToFit="1"/>
    </xf>
    <xf numFmtId="176" fontId="35" fillId="0" borderId="0" xfId="3" applyNumberFormat="1" applyFont="1" applyFill="1" applyBorder="1" applyAlignment="1">
      <alignment vertical="center" shrinkToFit="1"/>
    </xf>
    <xf numFmtId="38" fontId="35" fillId="0" borderId="127" xfId="3" applyFont="1" applyFill="1" applyBorder="1" applyAlignment="1">
      <alignment horizontal="right" vertical="center" shrinkToFit="1"/>
    </xf>
    <xf numFmtId="38" fontId="35" fillId="0" borderId="0" xfId="3" applyFont="1" applyFill="1" applyBorder="1" applyAlignment="1">
      <alignment vertical="center" shrinkToFit="1"/>
    </xf>
    <xf numFmtId="176" fontId="35" fillId="0" borderId="128" xfId="3" applyNumberFormat="1" applyFont="1" applyFill="1" applyBorder="1" applyAlignment="1">
      <alignment horizontal="right" vertical="center" shrinkToFit="1"/>
    </xf>
    <xf numFmtId="176" fontId="35" fillId="0" borderId="113" xfId="3" applyNumberFormat="1" applyFont="1" applyFill="1" applyBorder="1" applyAlignment="1">
      <alignment horizontal="right" vertical="center" shrinkToFit="1"/>
    </xf>
    <xf numFmtId="38" fontId="35" fillId="0" borderId="0" xfId="3" applyFont="1" applyBorder="1" applyAlignment="1">
      <alignment vertical="center"/>
    </xf>
    <xf numFmtId="38" fontId="35" fillId="8" borderId="129" xfId="3" applyFont="1" applyFill="1" applyBorder="1" applyAlignment="1">
      <alignment vertical="center" shrinkToFit="1"/>
    </xf>
    <xf numFmtId="38" fontId="35" fillId="0" borderId="129" xfId="3" applyFont="1" applyFill="1" applyBorder="1" applyAlignment="1">
      <alignment vertical="center" shrinkToFit="1"/>
    </xf>
    <xf numFmtId="38" fontId="35" fillId="0" borderId="0" xfId="3" applyFont="1" applyFill="1" applyBorder="1" applyAlignment="1">
      <alignment vertical="center" wrapText="1"/>
    </xf>
    <xf numFmtId="38" fontId="35" fillId="0" borderId="0" xfId="3" applyFont="1" applyAlignment="1">
      <alignment horizontal="right" vertical="center"/>
    </xf>
    <xf numFmtId="176" fontId="35" fillId="0" borderId="0" xfId="3" applyNumberFormat="1" applyFont="1" applyAlignment="1">
      <alignment vertical="center"/>
    </xf>
    <xf numFmtId="38" fontId="34" fillId="0" borderId="0" xfId="3" applyFont="1" applyAlignment="1">
      <alignment horizontal="right" vertical="center"/>
    </xf>
    <xf numFmtId="40" fontId="35" fillId="9" borderId="118" xfId="3" applyNumberFormat="1" applyFont="1" applyFill="1" applyBorder="1" applyAlignment="1">
      <alignment horizontal="right" vertical="center" shrinkToFit="1"/>
    </xf>
    <xf numFmtId="40" fontId="35" fillId="9" borderId="119" xfId="3" applyNumberFormat="1" applyFont="1" applyFill="1" applyBorder="1" applyAlignment="1">
      <alignment horizontal="right" vertical="center" shrinkToFit="1"/>
    </xf>
    <xf numFmtId="38" fontId="35" fillId="0" borderId="108" xfId="3" applyFont="1" applyFill="1" applyBorder="1" applyAlignment="1">
      <alignment horizontal="right" vertical="center" shrinkToFit="1"/>
    </xf>
    <xf numFmtId="38" fontId="35" fillId="0" borderId="138" xfId="3" applyFont="1" applyFill="1" applyBorder="1" applyAlignment="1">
      <alignment horizontal="right" vertical="center" shrinkToFit="1"/>
    </xf>
    <xf numFmtId="38" fontId="35" fillId="0" borderId="139" xfId="3" applyFont="1" applyFill="1" applyBorder="1" applyAlignment="1">
      <alignment vertical="center" shrinkToFit="1"/>
    </xf>
    <xf numFmtId="176" fontId="35" fillId="0" borderId="107" xfId="3" applyNumberFormat="1" applyFont="1" applyFill="1" applyBorder="1" applyAlignment="1">
      <alignment horizontal="right" vertical="center" shrinkToFit="1"/>
    </xf>
    <xf numFmtId="38" fontId="35" fillId="8" borderId="130" xfId="3" applyFont="1" applyFill="1" applyBorder="1" applyAlignment="1">
      <alignment horizontal="right" vertical="center" shrinkToFit="1"/>
    </xf>
    <xf numFmtId="38" fontId="35" fillId="8" borderId="131" xfId="3" applyFont="1" applyFill="1" applyBorder="1" applyAlignment="1">
      <alignment horizontal="right" vertical="center" shrinkToFit="1"/>
    </xf>
    <xf numFmtId="38" fontId="35" fillId="8" borderId="132" xfId="3" applyFont="1" applyFill="1" applyBorder="1" applyAlignment="1">
      <alignment vertical="center" shrinkToFit="1"/>
    </xf>
    <xf numFmtId="176" fontId="35" fillId="8" borderId="133" xfId="3" applyNumberFormat="1" applyFont="1" applyFill="1" applyBorder="1" applyAlignment="1">
      <alignment horizontal="right" vertical="center" shrinkToFit="1"/>
    </xf>
    <xf numFmtId="38" fontId="35" fillId="8" borderId="142" xfId="3" applyFont="1" applyFill="1" applyBorder="1" applyAlignment="1">
      <alignment horizontal="right" vertical="center" shrinkToFit="1"/>
    </xf>
    <xf numFmtId="38" fontId="35" fillId="0" borderId="142" xfId="3" applyFont="1" applyFill="1" applyBorder="1" applyAlignment="1">
      <alignment horizontal="right" vertical="center" shrinkToFit="1"/>
    </xf>
    <xf numFmtId="38" fontId="35" fillId="0" borderId="143" xfId="3" applyFont="1" applyFill="1" applyBorder="1" applyAlignment="1">
      <alignment horizontal="right" vertical="center" shrinkToFit="1"/>
    </xf>
    <xf numFmtId="38" fontId="35" fillId="8" borderId="141" xfId="3" applyFont="1" applyFill="1" applyBorder="1" applyAlignment="1">
      <alignment horizontal="right" vertical="center" shrinkToFit="1"/>
    </xf>
    <xf numFmtId="38" fontId="35" fillId="9" borderId="0" xfId="3" applyFont="1" applyFill="1" applyBorder="1" applyAlignment="1">
      <alignment horizontal="center" vertical="center" shrinkToFit="1"/>
    </xf>
    <xf numFmtId="38" fontId="35" fillId="9" borderId="113" xfId="3" applyFont="1" applyFill="1" applyBorder="1" applyAlignment="1">
      <alignment horizontal="center" vertical="center" shrinkToFit="1"/>
    </xf>
    <xf numFmtId="0" fontId="22" fillId="2" borderId="44" xfId="2" applyFont="1" applyFill="1" applyBorder="1" applyAlignment="1" applyProtection="1">
      <alignment horizontal="center" vertical="center"/>
    </xf>
    <xf numFmtId="0" fontId="22" fillId="2" borderId="135" xfId="2" applyFont="1" applyFill="1" applyBorder="1" applyAlignment="1" applyProtection="1">
      <alignment horizontal="center" vertical="center"/>
    </xf>
    <xf numFmtId="0" fontId="30" fillId="0" borderId="0" xfId="2" applyFont="1" applyAlignment="1" applyProtection="1">
      <alignment vertical="center"/>
    </xf>
    <xf numFmtId="38" fontId="27" fillId="0" borderId="0" xfId="3" applyFont="1" applyFill="1" applyBorder="1" applyAlignment="1" applyProtection="1">
      <alignment vertical="center"/>
    </xf>
    <xf numFmtId="38" fontId="31" fillId="0" borderId="0" xfId="3" applyFont="1" applyFill="1" applyBorder="1" applyProtection="1">
      <alignment vertical="center"/>
      <protection locked="0"/>
    </xf>
    <xf numFmtId="38" fontId="27" fillId="0" borderId="0" xfId="3" applyFont="1" applyFill="1" applyBorder="1" applyProtection="1">
      <alignment vertical="center"/>
    </xf>
    <xf numFmtId="38" fontId="22" fillId="0" borderId="0" xfId="3" applyFont="1" applyFill="1" applyProtection="1">
      <alignment vertical="center"/>
    </xf>
    <xf numFmtId="38" fontId="27" fillId="0" borderId="0" xfId="3" applyFont="1" applyFill="1" applyProtection="1">
      <alignment vertical="center"/>
    </xf>
    <xf numFmtId="0" fontId="28" fillId="0" borderId="63" xfId="2" applyFont="1" applyFill="1" applyBorder="1" applyAlignment="1" applyProtection="1">
      <alignment horizontal="left" vertical="center"/>
    </xf>
    <xf numFmtId="0" fontId="28" fillId="0" borderId="13" xfId="2" applyFont="1" applyFill="1" applyBorder="1" applyAlignment="1" applyProtection="1">
      <alignment horizontal="left" vertical="center"/>
    </xf>
    <xf numFmtId="0" fontId="28" fillId="0" borderId="27" xfId="2" applyFont="1" applyFill="1" applyBorder="1" applyAlignment="1" applyProtection="1">
      <alignment horizontal="centerContinuous" vertical="center"/>
    </xf>
    <xf numFmtId="0" fontId="28" fillId="0" borderId="28" xfId="2" applyFont="1" applyFill="1" applyBorder="1" applyAlignment="1" applyProtection="1">
      <alignment horizontal="centerContinuous" vertical="center"/>
    </xf>
    <xf numFmtId="0" fontId="28" fillId="0" borderId="64" xfId="2" applyFont="1" applyFill="1" applyBorder="1" applyAlignment="1" applyProtection="1">
      <alignment horizontal="centerContinuous" vertical="center"/>
    </xf>
    <xf numFmtId="38" fontId="31" fillId="0" borderId="87" xfId="3" applyFont="1" applyBorder="1" applyProtection="1">
      <alignment vertical="center"/>
    </xf>
    <xf numFmtId="38" fontId="31" fillId="0" borderId="88" xfId="3" applyFont="1" applyBorder="1" applyProtection="1">
      <alignment vertical="center"/>
    </xf>
    <xf numFmtId="38" fontId="31" fillId="0" borderId="89" xfId="3" applyFont="1" applyBorder="1" applyProtection="1">
      <alignment vertical="center"/>
    </xf>
    <xf numFmtId="38" fontId="31" fillId="0" borderId="90" xfId="3" applyFont="1" applyBorder="1" applyProtection="1">
      <alignment vertical="center"/>
    </xf>
    <xf numFmtId="38" fontId="42" fillId="6" borderId="86" xfId="3" applyFont="1" applyFill="1" applyBorder="1" applyProtection="1">
      <alignment vertical="center"/>
      <protection locked="0"/>
    </xf>
    <xf numFmtId="38" fontId="31" fillId="0" borderId="91" xfId="3" applyFont="1" applyBorder="1" applyProtection="1">
      <alignment vertical="center"/>
    </xf>
    <xf numFmtId="38" fontId="31" fillId="0" borderId="92" xfId="3" applyFont="1" applyFill="1" applyBorder="1" applyAlignment="1" applyProtection="1">
      <alignment vertical="center"/>
    </xf>
    <xf numFmtId="38" fontId="31" fillId="0" borderId="88" xfId="3" applyFont="1" applyFill="1" applyBorder="1" applyAlignment="1" applyProtection="1">
      <alignment vertical="center"/>
    </xf>
    <xf numFmtId="38" fontId="31" fillId="0" borderId="89" xfId="3" applyFont="1" applyFill="1" applyBorder="1" applyAlignment="1" applyProtection="1">
      <alignment vertical="center"/>
    </xf>
    <xf numFmtId="38" fontId="31" fillId="0" borderId="149" xfId="3" applyFont="1" applyFill="1" applyBorder="1" applyAlignment="1" applyProtection="1">
      <alignment vertical="center"/>
    </xf>
    <xf numFmtId="38" fontId="42" fillId="0" borderId="86" xfId="3" applyFont="1" applyFill="1" applyBorder="1" applyProtection="1">
      <alignment vertical="center"/>
      <protection locked="0"/>
    </xf>
    <xf numFmtId="38" fontId="43" fillId="0" borderId="0" xfId="3" applyFont="1" applyProtection="1">
      <alignment vertical="center"/>
    </xf>
    <xf numFmtId="0" fontId="0" fillId="10" borderId="0" xfId="0" applyFill="1" applyProtection="1">
      <alignment vertical="center"/>
      <protection locked="0"/>
    </xf>
    <xf numFmtId="0" fontId="14" fillId="10" borderId="0" xfId="0" applyFont="1" applyFill="1" applyAlignment="1" applyProtection="1">
      <alignment horizontal="left" vertical="center"/>
      <protection locked="0"/>
    </xf>
    <xf numFmtId="0" fontId="14" fillId="10" borderId="0" xfId="0" applyFont="1" applyFill="1" applyProtection="1">
      <alignment vertical="center"/>
      <protection locked="0"/>
    </xf>
    <xf numFmtId="0" fontId="10" fillId="10" borderId="0" xfId="0" applyFont="1" applyFill="1" applyProtection="1">
      <alignment vertical="center"/>
      <protection locked="0"/>
    </xf>
    <xf numFmtId="0" fontId="4" fillId="10" borderId="19" xfId="0" applyFont="1" applyFill="1" applyBorder="1" applyAlignment="1" applyProtection="1">
      <alignment horizontal="left" vertical="center"/>
      <protection locked="0"/>
    </xf>
    <xf numFmtId="0" fontId="14" fillId="10" borderId="28" xfId="0" applyFont="1" applyFill="1" applyBorder="1" applyAlignment="1" applyProtection="1">
      <alignment horizontal="left" vertical="center"/>
      <protection locked="0"/>
    </xf>
    <xf numFmtId="0" fontId="4" fillId="10" borderId="0" xfId="0" applyFont="1" applyFill="1" applyProtection="1">
      <alignment vertical="center"/>
      <protection locked="0"/>
    </xf>
    <xf numFmtId="0" fontId="11" fillId="10" borderId="27" xfId="0" applyFont="1" applyFill="1" applyBorder="1" applyProtection="1">
      <alignment vertical="center"/>
      <protection locked="0"/>
    </xf>
    <xf numFmtId="0" fontId="0" fillId="10" borderId="28" xfId="0" applyFill="1" applyBorder="1" applyProtection="1">
      <alignment vertical="center"/>
      <protection locked="0"/>
    </xf>
    <xf numFmtId="0" fontId="0" fillId="10" borderId="9" xfId="0" applyFill="1" applyBorder="1" applyProtection="1">
      <alignment vertical="center"/>
      <protection locked="0"/>
    </xf>
    <xf numFmtId="0" fontId="0" fillId="10" borderId="27" xfId="0" applyFill="1" applyBorder="1" applyProtection="1">
      <alignment vertical="center"/>
      <protection locked="0"/>
    </xf>
    <xf numFmtId="0" fontId="0" fillId="10" borderId="15" xfId="0" applyFill="1" applyBorder="1" applyProtection="1">
      <alignment vertical="center"/>
      <protection locked="0"/>
    </xf>
    <xf numFmtId="0" fontId="0" fillId="10" borderId="16" xfId="0" applyFill="1" applyBorder="1" applyProtection="1">
      <alignment vertical="center"/>
      <protection locked="0"/>
    </xf>
    <xf numFmtId="0" fontId="4" fillId="10" borderId="0" xfId="0" applyFont="1" applyFill="1" applyBorder="1" applyProtection="1">
      <alignment vertical="center"/>
      <protection locked="0"/>
    </xf>
    <xf numFmtId="0" fontId="14" fillId="10" borderId="0" xfId="0" applyFont="1" applyFill="1" applyBorder="1" applyProtection="1">
      <alignment vertical="center"/>
      <protection locked="0"/>
    </xf>
    <xf numFmtId="0" fontId="0" fillId="10" borderId="13" xfId="0" applyFill="1" applyBorder="1" applyProtection="1">
      <alignment vertical="center"/>
      <protection locked="0"/>
    </xf>
    <xf numFmtId="0" fontId="0" fillId="10" borderId="0" xfId="0" applyFill="1" applyBorder="1" applyProtection="1">
      <alignment vertical="center"/>
      <protection locked="0"/>
    </xf>
    <xf numFmtId="0" fontId="0" fillId="10" borderId="19" xfId="0" applyFill="1" applyBorder="1" applyProtection="1">
      <alignment vertical="center"/>
      <protection locked="0"/>
    </xf>
    <xf numFmtId="0" fontId="0" fillId="10" borderId="20" xfId="0" applyFill="1" applyBorder="1" applyProtection="1">
      <alignment vertical="center"/>
      <protection locked="0"/>
    </xf>
    <xf numFmtId="0" fontId="15" fillId="10" borderId="0" xfId="0" applyFont="1" applyFill="1" applyProtection="1">
      <alignment vertical="center"/>
      <protection locked="0"/>
    </xf>
    <xf numFmtId="0" fontId="11" fillId="10" borderId="0" xfId="0" applyFont="1" applyFill="1" applyBorder="1" applyProtection="1">
      <alignment vertical="center"/>
      <protection locked="0"/>
    </xf>
    <xf numFmtId="0" fontId="12" fillId="10" borderId="0" xfId="0" applyFont="1" applyFill="1" applyProtection="1">
      <alignment vertical="center"/>
      <protection locked="0"/>
    </xf>
    <xf numFmtId="0" fontId="11" fillId="10" borderId="15" xfId="0" applyFont="1" applyFill="1" applyBorder="1" applyProtection="1">
      <alignment vertical="center"/>
      <protection locked="0"/>
    </xf>
    <xf numFmtId="0" fontId="12" fillId="10" borderId="14" xfId="0" applyFont="1" applyFill="1" applyBorder="1" applyAlignment="1" applyProtection="1">
      <alignment vertical="center" wrapText="1"/>
      <protection locked="0"/>
    </xf>
    <xf numFmtId="0" fontId="12" fillId="10" borderId="15" xfId="0" applyFont="1" applyFill="1" applyBorder="1" applyAlignment="1" applyProtection="1">
      <alignment vertical="center" wrapText="1"/>
      <protection locked="0"/>
    </xf>
    <xf numFmtId="0" fontId="11" fillId="10" borderId="16" xfId="0" applyFont="1" applyFill="1" applyBorder="1" applyProtection="1">
      <alignment vertical="center"/>
      <protection locked="0"/>
    </xf>
    <xf numFmtId="0" fontId="12" fillId="10" borderId="17" xfId="0" applyFont="1" applyFill="1" applyBorder="1" applyAlignment="1" applyProtection="1">
      <alignment vertical="center" wrapText="1"/>
      <protection locked="0"/>
    </xf>
    <xf numFmtId="0" fontId="12" fillId="10" borderId="0" xfId="0" applyFont="1" applyFill="1" applyBorder="1" applyAlignment="1" applyProtection="1">
      <alignment vertical="center" wrapText="1"/>
      <protection locked="0"/>
    </xf>
    <xf numFmtId="0" fontId="12" fillId="10" borderId="13" xfId="0" applyFont="1" applyFill="1" applyBorder="1" applyProtection="1">
      <alignment vertical="center"/>
      <protection locked="0"/>
    </xf>
    <xf numFmtId="0" fontId="16" fillId="10" borderId="0" xfId="0" applyFont="1" applyFill="1" applyBorder="1" applyProtection="1">
      <alignment vertical="center"/>
      <protection locked="0"/>
    </xf>
    <xf numFmtId="0" fontId="13" fillId="10" borderId="0" xfId="0" applyFont="1" applyFill="1" applyBorder="1" applyProtection="1">
      <alignment vertical="center"/>
      <protection locked="0"/>
    </xf>
    <xf numFmtId="0" fontId="13" fillId="10" borderId="0" xfId="0" applyFont="1" applyFill="1" applyBorder="1" applyAlignment="1" applyProtection="1">
      <alignment vertical="center" wrapText="1"/>
      <protection locked="0"/>
    </xf>
    <xf numFmtId="0" fontId="11" fillId="10" borderId="13" xfId="0" applyFont="1" applyFill="1" applyBorder="1" applyProtection="1">
      <alignment vertical="center"/>
      <protection locked="0"/>
    </xf>
    <xf numFmtId="0" fontId="12" fillId="10" borderId="19" xfId="0" applyFont="1" applyFill="1" applyBorder="1" applyProtection="1">
      <alignment vertical="center"/>
      <protection locked="0"/>
    </xf>
    <xf numFmtId="0" fontId="12" fillId="10" borderId="18" xfId="0" applyFont="1" applyFill="1" applyBorder="1" applyAlignment="1" applyProtection="1">
      <alignment vertical="center" wrapText="1"/>
      <protection locked="0"/>
    </xf>
    <xf numFmtId="0" fontId="12" fillId="10" borderId="19" xfId="0" applyFont="1" applyFill="1" applyBorder="1" applyAlignment="1" applyProtection="1">
      <alignment vertical="center" wrapText="1"/>
      <protection locked="0"/>
    </xf>
    <xf numFmtId="0" fontId="12" fillId="10" borderId="20" xfId="0" applyFont="1" applyFill="1" applyBorder="1" applyProtection="1">
      <alignment vertical="center"/>
      <protection locked="0"/>
    </xf>
    <xf numFmtId="0" fontId="6" fillId="10" borderId="16" xfId="0" applyFont="1" applyFill="1" applyBorder="1" applyAlignment="1" applyProtection="1">
      <protection locked="0"/>
    </xf>
    <xf numFmtId="0" fontId="0" fillId="10" borderId="0" xfId="0" applyFill="1" applyBorder="1" applyAlignment="1" applyProtection="1">
      <alignment vertical="center" textRotation="255"/>
      <protection locked="0"/>
    </xf>
    <xf numFmtId="0" fontId="7" fillId="10" borderId="20" xfId="0" applyFont="1" applyFill="1" applyBorder="1" applyAlignment="1" applyProtection="1">
      <protection locked="0"/>
    </xf>
    <xf numFmtId="0" fontId="0" fillId="10" borderId="19" xfId="0" applyFill="1" applyBorder="1" applyAlignment="1" applyProtection="1">
      <alignment vertical="center" textRotation="255"/>
      <protection locked="0"/>
    </xf>
    <xf numFmtId="0" fontId="4" fillId="10" borderId="0" xfId="0" applyFont="1" applyFill="1" applyAlignment="1" applyProtection="1">
      <alignment vertical="center"/>
      <protection locked="0"/>
    </xf>
    <xf numFmtId="0" fontId="4" fillId="10" borderId="144" xfId="0" applyFont="1" applyFill="1" applyBorder="1" applyAlignment="1" applyProtection="1">
      <alignment vertical="center"/>
      <protection locked="0"/>
    </xf>
    <xf numFmtId="0" fontId="4" fillId="10" borderId="0" xfId="0" applyFont="1" applyFill="1" applyBorder="1" applyAlignment="1" applyProtection="1">
      <alignment vertical="center"/>
      <protection locked="0"/>
    </xf>
    <xf numFmtId="0" fontId="4" fillId="10" borderId="128" xfId="0" applyFont="1" applyFill="1" applyBorder="1" applyAlignment="1" applyProtection="1">
      <alignment vertical="top"/>
      <protection locked="0"/>
    </xf>
    <xf numFmtId="0" fontId="4" fillId="10" borderId="0" xfId="0" applyFont="1" applyFill="1" applyBorder="1" applyAlignment="1" applyProtection="1">
      <alignment vertical="top"/>
      <protection locked="0"/>
    </xf>
    <xf numFmtId="0" fontId="0" fillId="10" borderId="10" xfId="0" applyFill="1" applyBorder="1" applyProtection="1">
      <alignment vertical="center"/>
      <protection locked="0"/>
    </xf>
    <xf numFmtId="0" fontId="0" fillId="10" borderId="144" xfId="0" applyFill="1" applyBorder="1" applyProtection="1">
      <alignment vertical="center"/>
      <protection locked="0"/>
    </xf>
    <xf numFmtId="0" fontId="0" fillId="10" borderId="146" xfId="0" applyFill="1" applyBorder="1" applyProtection="1">
      <alignment vertical="center"/>
      <protection locked="0"/>
    </xf>
    <xf numFmtId="0" fontId="11" fillId="10" borderId="144" xfId="0" applyFont="1" applyFill="1" applyBorder="1" applyProtection="1">
      <alignment vertical="center"/>
      <protection locked="0"/>
    </xf>
    <xf numFmtId="0" fontId="12" fillId="10" borderId="145" xfId="0" applyFont="1" applyFill="1" applyBorder="1" applyAlignment="1" applyProtection="1">
      <alignment vertical="center" wrapText="1"/>
      <protection locked="0"/>
    </xf>
    <xf numFmtId="0" fontId="12" fillId="10" borderId="144" xfId="0" applyFont="1" applyFill="1" applyBorder="1" applyAlignment="1" applyProtection="1">
      <alignment vertical="center" wrapText="1"/>
      <protection locked="0"/>
    </xf>
    <xf numFmtId="0" fontId="11" fillId="10" borderId="146" xfId="0" applyFont="1" applyFill="1" applyBorder="1" applyProtection="1">
      <alignment vertical="center"/>
      <protection locked="0"/>
    </xf>
    <xf numFmtId="0" fontId="6" fillId="10" borderId="146" xfId="0" applyFont="1" applyFill="1" applyBorder="1" applyAlignment="1" applyProtection="1">
      <protection locked="0"/>
    </xf>
    <xf numFmtId="0" fontId="4" fillId="10" borderId="17" xfId="0" applyFont="1" applyFill="1" applyBorder="1" applyAlignment="1" applyProtection="1">
      <alignment vertical="top"/>
      <protection locked="0"/>
    </xf>
    <xf numFmtId="0" fontId="11" fillId="10" borderId="0" xfId="0" applyFont="1" applyFill="1" applyBorder="1" applyAlignment="1" applyProtection="1">
      <alignment vertical="center" shrinkToFit="1"/>
      <protection locked="0"/>
    </xf>
    <xf numFmtId="180" fontId="35" fillId="7" borderId="104" xfId="3" applyNumberFormat="1" applyFont="1" applyFill="1" applyBorder="1" applyAlignment="1">
      <alignment horizontal="center" vertical="center"/>
    </xf>
    <xf numFmtId="180" fontId="35" fillId="7" borderId="105" xfId="3" applyNumberFormat="1" applyFont="1" applyFill="1" applyBorder="1" applyAlignment="1">
      <alignment horizontal="center" vertical="center"/>
    </xf>
    <xf numFmtId="0" fontId="28" fillId="0" borderId="148" xfId="2" applyFont="1" applyBorder="1">
      <alignment vertical="center"/>
    </xf>
    <xf numFmtId="3" fontId="28" fillId="0" borderId="68" xfId="2" applyNumberFormat="1" applyFont="1" applyBorder="1">
      <alignment vertical="center"/>
    </xf>
    <xf numFmtId="3" fontId="28" fillId="0" borderId="148" xfId="2" applyNumberFormat="1" applyFont="1" applyBorder="1">
      <alignment vertical="center"/>
    </xf>
    <xf numFmtId="3" fontId="28" fillId="0" borderId="76" xfId="2" applyNumberFormat="1" applyFont="1" applyBorder="1">
      <alignment vertical="center"/>
    </xf>
    <xf numFmtId="3" fontId="28" fillId="0" borderId="150" xfId="2" applyNumberFormat="1" applyFont="1" applyBorder="1">
      <alignment vertical="center"/>
    </xf>
    <xf numFmtId="0" fontId="28" fillId="0" borderId="150" xfId="2" applyFont="1" applyBorder="1">
      <alignment vertical="center"/>
    </xf>
    <xf numFmtId="0" fontId="28" fillId="0" borderId="77" xfId="2" applyFont="1" applyBorder="1">
      <alignment vertical="center"/>
    </xf>
    <xf numFmtId="38" fontId="28" fillId="0" borderId="148" xfId="3" applyFont="1" applyFill="1" applyBorder="1">
      <alignment vertical="center"/>
    </xf>
    <xf numFmtId="38" fontId="28" fillId="0" borderId="150" xfId="3" applyFont="1" applyFill="1" applyBorder="1">
      <alignment vertical="center"/>
    </xf>
    <xf numFmtId="3" fontId="28" fillId="0" borderId="155" xfId="2" applyNumberFormat="1" applyFont="1" applyBorder="1">
      <alignment vertical="center"/>
    </xf>
    <xf numFmtId="3" fontId="28" fillId="0" borderId="156" xfId="2" applyNumberFormat="1" applyFont="1" applyBorder="1">
      <alignment vertical="center"/>
    </xf>
    <xf numFmtId="38" fontId="28" fillId="0" borderId="156" xfId="3" applyFont="1" applyFill="1" applyBorder="1">
      <alignment vertical="center"/>
    </xf>
    <xf numFmtId="3" fontId="28" fillId="11" borderId="68" xfId="2" applyNumberFormat="1" applyFont="1" applyFill="1" applyBorder="1">
      <alignment vertical="center"/>
    </xf>
    <xf numFmtId="3" fontId="28" fillId="0" borderId="13" xfId="2" applyNumberFormat="1" applyFont="1" applyBorder="1">
      <alignment vertical="center"/>
    </xf>
    <xf numFmtId="3" fontId="28" fillId="0" borderId="0" xfId="2" applyNumberFormat="1" applyFont="1">
      <alignment vertical="center"/>
    </xf>
    <xf numFmtId="3" fontId="28" fillId="0" borderId="157" xfId="2" applyNumberFormat="1" applyFont="1" applyBorder="1">
      <alignment vertical="center"/>
    </xf>
    <xf numFmtId="3" fontId="28" fillId="0" borderId="20" xfId="2" applyNumberFormat="1" applyFont="1" applyBorder="1">
      <alignment vertical="center"/>
    </xf>
    <xf numFmtId="3" fontId="28" fillId="0" borderId="158" xfId="2" applyNumberFormat="1" applyFont="1" applyBorder="1">
      <alignment vertical="center"/>
    </xf>
    <xf numFmtId="3" fontId="28" fillId="0" borderId="81" xfId="2" applyNumberFormat="1" applyFont="1" applyBorder="1">
      <alignment vertical="center"/>
    </xf>
    <xf numFmtId="3" fontId="28" fillId="0" borderId="79" xfId="2" applyNumberFormat="1" applyFont="1" applyBorder="1">
      <alignment vertical="center"/>
    </xf>
    <xf numFmtId="3" fontId="28" fillId="0" borderId="46" xfId="2" applyNumberFormat="1" applyFont="1" applyBorder="1">
      <alignment vertical="center"/>
    </xf>
    <xf numFmtId="3" fontId="28" fillId="0" borderId="159" xfId="2" applyNumberFormat="1" applyFont="1" applyBorder="1">
      <alignment vertical="center"/>
    </xf>
    <xf numFmtId="38" fontId="27" fillId="11" borderId="58" xfId="3" applyFont="1" applyFill="1" applyBorder="1">
      <alignment vertical="center"/>
    </xf>
    <xf numFmtId="38" fontId="27" fillId="0" borderId="65" xfId="3" applyFont="1" applyBorder="1">
      <alignment vertical="center"/>
    </xf>
    <xf numFmtId="38" fontId="27" fillId="0" borderId="63" xfId="3" applyFont="1" applyBorder="1">
      <alignment vertical="center"/>
    </xf>
    <xf numFmtId="38" fontId="27" fillId="0" borderId="148" xfId="3" applyFont="1" applyBorder="1">
      <alignment vertical="center"/>
    </xf>
    <xf numFmtId="38" fontId="27" fillId="0" borderId="69" xfId="3" applyFont="1" applyBorder="1">
      <alignment vertical="center"/>
    </xf>
    <xf numFmtId="38" fontId="27" fillId="0" borderId="68" xfId="3" applyFont="1" applyBorder="1">
      <alignment vertical="center"/>
    </xf>
    <xf numFmtId="38" fontId="27" fillId="11" borderId="47" xfId="3" applyFont="1" applyFill="1" applyBorder="1">
      <alignment vertical="center"/>
    </xf>
    <xf numFmtId="38" fontId="27" fillId="0" borderId="160" xfId="3" applyFont="1" applyFill="1" applyBorder="1" applyAlignment="1">
      <alignment vertical="center"/>
    </xf>
    <xf numFmtId="38" fontId="27" fillId="0" borderId="17" xfId="3" applyFont="1" applyFill="1" applyBorder="1" applyAlignment="1">
      <alignment vertical="center"/>
    </xf>
    <xf numFmtId="38" fontId="27" fillId="0" borderId="148" xfId="3" applyFont="1" applyFill="1" applyBorder="1" applyAlignment="1">
      <alignment vertical="center"/>
    </xf>
    <xf numFmtId="38" fontId="27" fillId="0" borderId="69" xfId="3" applyFont="1" applyFill="1" applyBorder="1" applyAlignment="1">
      <alignment vertical="center"/>
    </xf>
    <xf numFmtId="38" fontId="27" fillId="0" borderId="52" xfId="3" applyFont="1" applyBorder="1">
      <alignment vertical="center"/>
    </xf>
    <xf numFmtId="3" fontId="28" fillId="0" borderId="69" xfId="2" applyNumberFormat="1" applyFont="1" applyBorder="1">
      <alignment vertical="center"/>
    </xf>
    <xf numFmtId="38" fontId="22" fillId="0" borderId="63" xfId="3" applyFont="1" applyBorder="1">
      <alignment vertical="center"/>
    </xf>
    <xf numFmtId="38" fontId="27" fillId="0" borderId="161" xfId="3" applyFont="1" applyBorder="1">
      <alignment vertical="center"/>
    </xf>
    <xf numFmtId="40" fontId="35" fillId="0" borderId="108" xfId="3" applyNumberFormat="1" applyFont="1" applyFill="1" applyBorder="1" applyAlignment="1">
      <alignment horizontal="right" vertical="center" shrinkToFit="1"/>
    </xf>
    <xf numFmtId="40" fontId="35" fillId="0" borderId="126" xfId="3" applyNumberFormat="1" applyFont="1" applyFill="1" applyBorder="1" applyAlignment="1">
      <alignment horizontal="right" vertical="center" shrinkToFit="1"/>
    </xf>
    <xf numFmtId="38" fontId="35" fillId="0" borderId="0" xfId="3" applyFont="1" applyBorder="1" applyAlignment="1">
      <alignment horizontal="center" vertical="center"/>
    </xf>
    <xf numFmtId="38" fontId="35" fillId="0" borderId="4" xfId="3" applyFont="1" applyBorder="1" applyAlignment="1">
      <alignment vertical="center"/>
    </xf>
    <xf numFmtId="38" fontId="35" fillId="0" borderId="0" xfId="3" applyFont="1" applyFill="1" applyBorder="1" applyAlignment="1">
      <alignment vertical="center"/>
    </xf>
    <xf numFmtId="0" fontId="48" fillId="10" borderId="10" xfId="0" applyFont="1" applyFill="1" applyBorder="1" applyAlignment="1">
      <alignment horizontal="center" vertical="center"/>
    </xf>
    <xf numFmtId="0" fontId="48" fillId="10" borderId="27" xfId="0" applyFont="1" applyFill="1" applyBorder="1" applyAlignment="1">
      <alignment horizontal="center" vertical="center"/>
    </xf>
    <xf numFmtId="0" fontId="48" fillId="10" borderId="169" xfId="0" applyFont="1" applyFill="1" applyBorder="1" applyAlignment="1">
      <alignment horizontal="center" vertical="center"/>
    </xf>
    <xf numFmtId="0" fontId="48" fillId="10" borderId="170" xfId="0" applyFont="1" applyFill="1" applyBorder="1" applyAlignment="1">
      <alignment horizontal="center" vertical="center"/>
    </xf>
    <xf numFmtId="0" fontId="48" fillId="10" borderId="9" xfId="0" applyFont="1" applyFill="1" applyBorder="1" applyAlignment="1">
      <alignment horizontal="center" vertical="center"/>
    </xf>
    <xf numFmtId="0" fontId="48" fillId="10" borderId="102" xfId="0" applyFont="1" applyFill="1" applyBorder="1" applyAlignment="1">
      <alignment horizontal="center" vertical="center"/>
    </xf>
    <xf numFmtId="0" fontId="48" fillId="10" borderId="171" xfId="0" applyFont="1" applyFill="1" applyBorder="1" applyAlignment="1">
      <alignment horizontal="center" vertical="center"/>
    </xf>
    <xf numFmtId="0" fontId="48" fillId="10" borderId="148" xfId="0" applyFont="1" applyFill="1" applyBorder="1">
      <alignment vertical="center"/>
    </xf>
    <xf numFmtId="0" fontId="47" fillId="10" borderId="145" xfId="0" applyFont="1" applyFill="1" applyBorder="1" applyAlignment="1">
      <alignment horizontal="right" vertical="center"/>
    </xf>
    <xf numFmtId="0" fontId="48" fillId="10" borderId="144" xfId="0" applyFont="1" applyFill="1" applyBorder="1">
      <alignment vertical="center"/>
    </xf>
    <xf numFmtId="0" fontId="47" fillId="10" borderId="146" xfId="0" applyFont="1" applyFill="1" applyBorder="1" applyAlignment="1">
      <alignment horizontal="right" vertical="center"/>
    </xf>
    <xf numFmtId="0" fontId="46" fillId="10" borderId="145" xfId="0" applyFont="1" applyFill="1" applyBorder="1" applyAlignment="1">
      <alignment horizontal="center" vertical="center"/>
    </xf>
    <xf numFmtId="0" fontId="46" fillId="10" borderId="172" xfId="0" applyFont="1" applyFill="1" applyBorder="1" applyAlignment="1">
      <alignment horizontal="center" vertical="center"/>
    </xf>
    <xf numFmtId="0" fontId="46" fillId="10" borderId="173" xfId="0" applyFont="1" applyFill="1" applyBorder="1" applyAlignment="1">
      <alignment horizontal="center" vertical="center"/>
    </xf>
    <xf numFmtId="0" fontId="46" fillId="12" borderId="146" xfId="0" applyFont="1" applyFill="1" applyBorder="1" applyAlignment="1">
      <alignment horizontal="center" vertical="center"/>
    </xf>
    <xf numFmtId="0" fontId="46" fillId="12" borderId="174" xfId="0" applyFont="1" applyFill="1" applyBorder="1" applyAlignment="1">
      <alignment horizontal="center" vertical="center"/>
    </xf>
    <xf numFmtId="0" fontId="47" fillId="10" borderId="168" xfId="0" applyFont="1" applyFill="1" applyBorder="1" applyAlignment="1">
      <alignment horizontal="center" vertical="center"/>
    </xf>
    <xf numFmtId="38" fontId="47" fillId="10" borderId="150" xfId="1" applyFont="1" applyFill="1" applyBorder="1">
      <alignment vertical="center"/>
    </xf>
    <xf numFmtId="38" fontId="47" fillId="10" borderId="154" xfId="1" applyFont="1" applyFill="1" applyBorder="1">
      <alignment vertical="center"/>
    </xf>
    <xf numFmtId="38" fontId="47" fillId="10" borderId="19" xfId="1" applyFont="1" applyFill="1" applyBorder="1" applyAlignment="1">
      <alignment horizontal="center" vertical="center"/>
    </xf>
    <xf numFmtId="38" fontId="47" fillId="10" borderId="20" xfId="1" applyFont="1" applyFill="1" applyBorder="1">
      <alignment vertical="center"/>
    </xf>
    <xf numFmtId="176" fontId="47" fillId="10" borderId="150" xfId="1" applyNumberFormat="1" applyFont="1" applyFill="1" applyBorder="1">
      <alignment vertical="center"/>
    </xf>
    <xf numFmtId="176" fontId="47" fillId="10" borderId="154" xfId="1" applyNumberFormat="1" applyFont="1" applyFill="1" applyBorder="1">
      <alignment vertical="center"/>
    </xf>
    <xf numFmtId="176" fontId="47" fillId="10" borderId="175" xfId="1" applyNumberFormat="1" applyFont="1" applyFill="1" applyBorder="1">
      <alignment vertical="center"/>
    </xf>
    <xf numFmtId="176" fontId="47" fillId="10" borderId="176" xfId="1" applyNumberFormat="1" applyFont="1" applyFill="1" applyBorder="1">
      <alignment vertical="center"/>
    </xf>
    <xf numFmtId="38" fontId="47" fillId="12" borderId="13" xfId="1" applyFont="1" applyFill="1" applyBorder="1">
      <alignment vertical="center"/>
    </xf>
    <xf numFmtId="38" fontId="47" fillId="12" borderId="177" xfId="1" applyFont="1" applyFill="1" applyBorder="1">
      <alignment vertical="center"/>
    </xf>
    <xf numFmtId="0" fontId="47" fillId="12" borderId="168" xfId="0" applyFont="1" applyFill="1" applyBorder="1" applyAlignment="1">
      <alignment horizontal="center" vertical="center"/>
    </xf>
    <xf numFmtId="38" fontId="47" fillId="12" borderId="10" xfId="1" applyFont="1" applyFill="1" applyBorder="1">
      <alignment vertical="center"/>
    </xf>
    <xf numFmtId="38" fontId="47" fillId="12" borderId="154" xfId="1" applyFont="1" applyFill="1" applyBorder="1">
      <alignment vertical="center"/>
    </xf>
    <xf numFmtId="38" fontId="47" fillId="12" borderId="19" xfId="1" applyFont="1" applyFill="1" applyBorder="1" applyAlignment="1">
      <alignment horizontal="center" vertical="center"/>
    </xf>
    <xf numFmtId="38" fontId="47" fillId="12" borderId="9" xfId="1" applyFont="1" applyFill="1" applyBorder="1">
      <alignment vertical="center"/>
    </xf>
    <xf numFmtId="176" fontId="47" fillId="12" borderId="10" xfId="1" applyNumberFormat="1" applyFont="1" applyFill="1" applyBorder="1">
      <alignment vertical="center"/>
    </xf>
    <xf numFmtId="176" fontId="47" fillId="12" borderId="27" xfId="1" applyNumberFormat="1" applyFont="1" applyFill="1" applyBorder="1">
      <alignment vertical="center"/>
    </xf>
    <xf numFmtId="176" fontId="47" fillId="12" borderId="169" xfId="1" applyNumberFormat="1" applyFont="1" applyFill="1" applyBorder="1">
      <alignment vertical="center"/>
    </xf>
    <xf numFmtId="176" fontId="47" fillId="12" borderId="170" xfId="1" applyNumberFormat="1" applyFont="1" applyFill="1" applyBorder="1">
      <alignment vertical="center"/>
    </xf>
    <xf numFmtId="38" fontId="47" fillId="10" borderId="10" xfId="1" applyFont="1" applyFill="1" applyBorder="1">
      <alignment vertical="center"/>
    </xf>
    <xf numFmtId="38" fontId="47" fillId="10" borderId="27" xfId="1" applyFont="1" applyFill="1" applyBorder="1">
      <alignment vertical="center"/>
    </xf>
    <xf numFmtId="38" fontId="47" fillId="10" borderId="9" xfId="1" applyFont="1" applyFill="1" applyBorder="1">
      <alignment vertical="center"/>
    </xf>
    <xf numFmtId="176" fontId="47" fillId="10" borderId="10" xfId="1" applyNumberFormat="1" applyFont="1" applyFill="1" applyBorder="1">
      <alignment vertical="center"/>
    </xf>
    <xf numFmtId="176" fontId="47" fillId="10" borderId="27" xfId="1" applyNumberFormat="1" applyFont="1" applyFill="1" applyBorder="1">
      <alignment vertical="center"/>
    </xf>
    <xf numFmtId="176" fontId="47" fillId="10" borderId="169" xfId="1" applyNumberFormat="1" applyFont="1" applyFill="1" applyBorder="1">
      <alignment vertical="center"/>
    </xf>
    <xf numFmtId="176" fontId="47" fillId="10" borderId="170" xfId="1" applyNumberFormat="1" applyFont="1" applyFill="1" applyBorder="1">
      <alignment vertical="center"/>
    </xf>
    <xf numFmtId="38" fontId="47" fillId="12" borderId="27" xfId="1" applyFont="1" applyFill="1" applyBorder="1">
      <alignment vertical="center"/>
    </xf>
    <xf numFmtId="40" fontId="47" fillId="12" borderId="20" xfId="1" applyNumberFormat="1" applyFont="1" applyFill="1" applyBorder="1">
      <alignment vertical="center"/>
    </xf>
    <xf numFmtId="40" fontId="47" fillId="12" borderId="178" xfId="1" applyNumberFormat="1" applyFont="1" applyFill="1" applyBorder="1">
      <alignment vertical="center"/>
    </xf>
    <xf numFmtId="40" fontId="47" fillId="0" borderId="20" xfId="1" applyNumberFormat="1" applyFont="1" applyFill="1" applyBorder="1">
      <alignment vertical="center"/>
    </xf>
    <xf numFmtId="40" fontId="47" fillId="0" borderId="178" xfId="1" applyNumberFormat="1" applyFont="1" applyFill="1" applyBorder="1">
      <alignment vertical="center"/>
    </xf>
    <xf numFmtId="40" fontId="47" fillId="12" borderId="9" xfId="1" applyNumberFormat="1" applyFont="1" applyFill="1" applyBorder="1">
      <alignment vertical="center"/>
    </xf>
    <xf numFmtId="40" fontId="47" fillId="12" borderId="102" xfId="1" applyNumberFormat="1" applyFont="1" applyFill="1" applyBorder="1">
      <alignment vertical="center"/>
    </xf>
    <xf numFmtId="40" fontId="47" fillId="10" borderId="9" xfId="1" applyNumberFormat="1" applyFont="1" applyFill="1" applyBorder="1">
      <alignment vertical="center"/>
    </xf>
    <xf numFmtId="40" fontId="47" fillId="10" borderId="102" xfId="1" applyNumberFormat="1" applyFont="1" applyFill="1" applyBorder="1">
      <alignment vertical="center"/>
    </xf>
    <xf numFmtId="176" fontId="47" fillId="12" borderId="172" xfId="1" applyNumberFormat="1" applyFont="1" applyFill="1" applyBorder="1">
      <alignment vertical="center"/>
    </xf>
    <xf numFmtId="176" fontId="47" fillId="12" borderId="173" xfId="1" applyNumberFormat="1" applyFont="1" applyFill="1" applyBorder="1">
      <alignment vertical="center"/>
    </xf>
    <xf numFmtId="40" fontId="47" fillId="12" borderId="146" xfId="1" applyNumberFormat="1" applyFont="1" applyFill="1" applyBorder="1">
      <alignment vertical="center"/>
    </xf>
    <xf numFmtId="40" fontId="47" fillId="12" borderId="174" xfId="1" applyNumberFormat="1" applyFont="1" applyFill="1" applyBorder="1">
      <alignment vertical="center"/>
    </xf>
    <xf numFmtId="176" fontId="47" fillId="10" borderId="166" xfId="1" applyNumberFormat="1" applyFont="1" applyFill="1" applyBorder="1">
      <alignment vertical="center"/>
    </xf>
    <xf numFmtId="38" fontId="47" fillId="10" borderId="2" xfId="1" applyFont="1" applyFill="1" applyBorder="1">
      <alignment vertical="center"/>
    </xf>
    <xf numFmtId="0" fontId="47" fillId="10" borderId="171" xfId="0" applyFont="1" applyFill="1" applyBorder="1" applyAlignment="1">
      <alignment horizontal="center" vertical="center"/>
    </xf>
    <xf numFmtId="38" fontId="47" fillId="10" borderId="179" xfId="1" applyFont="1" applyFill="1" applyBorder="1">
      <alignment vertical="center"/>
    </xf>
    <xf numFmtId="38" fontId="47" fillId="10" borderId="0" xfId="1" applyFont="1" applyFill="1" applyBorder="1" applyAlignment="1">
      <alignment horizontal="center" vertical="center"/>
    </xf>
    <xf numFmtId="38" fontId="47" fillId="10" borderId="146" xfId="1" applyFont="1" applyFill="1" applyBorder="1">
      <alignment vertical="center"/>
    </xf>
    <xf numFmtId="176" fontId="47" fillId="10" borderId="179" xfId="1" applyNumberFormat="1" applyFont="1" applyFill="1" applyBorder="1">
      <alignment vertical="center"/>
    </xf>
    <xf numFmtId="0" fontId="47" fillId="12" borderId="101" xfId="0" applyFont="1" applyFill="1" applyBorder="1" applyAlignment="1">
      <alignment horizontal="center" vertical="center"/>
    </xf>
    <xf numFmtId="38" fontId="47" fillId="12" borderId="28" xfId="1" applyFont="1" applyFill="1" applyBorder="1" applyAlignment="1">
      <alignment horizontal="center" vertical="center"/>
    </xf>
    <xf numFmtId="0" fontId="47" fillId="12" borderId="104" xfId="0" applyFont="1" applyFill="1" applyBorder="1" applyAlignment="1">
      <alignment horizontal="center" vertical="center"/>
    </xf>
    <xf numFmtId="38" fontId="47" fillId="12" borderId="180" xfId="1" applyFont="1" applyFill="1" applyBorder="1">
      <alignment vertical="center"/>
    </xf>
    <xf numFmtId="38" fontId="47" fillId="12" borderId="181" xfId="1" applyFont="1" applyFill="1" applyBorder="1">
      <alignment vertical="center"/>
    </xf>
    <xf numFmtId="38" fontId="47" fillId="12" borderId="182" xfId="1" applyFont="1" applyFill="1" applyBorder="1" applyAlignment="1">
      <alignment horizontal="center" vertical="center"/>
    </xf>
    <xf numFmtId="38" fontId="47" fillId="12" borderId="183" xfId="1" applyFont="1" applyFill="1" applyBorder="1">
      <alignment vertical="center"/>
    </xf>
    <xf numFmtId="176" fontId="47" fillId="12" borderId="180" xfId="1" applyNumberFormat="1" applyFont="1" applyFill="1" applyBorder="1">
      <alignment vertical="center"/>
    </xf>
    <xf numFmtId="176" fontId="47" fillId="12" borderId="181" xfId="1" applyNumberFormat="1" applyFont="1" applyFill="1" applyBorder="1">
      <alignment vertical="center"/>
    </xf>
    <xf numFmtId="176" fontId="47" fillId="12" borderId="184" xfId="1" applyNumberFormat="1" applyFont="1" applyFill="1" applyBorder="1">
      <alignment vertical="center"/>
    </xf>
    <xf numFmtId="0" fontId="48" fillId="10" borderId="0" xfId="0" applyFont="1" applyFill="1" applyAlignment="1">
      <alignment horizontal="center" vertical="center"/>
    </xf>
    <xf numFmtId="38" fontId="48" fillId="10" borderId="0" xfId="1" applyFont="1" applyFill="1" applyBorder="1">
      <alignment vertical="center"/>
    </xf>
    <xf numFmtId="0" fontId="52" fillId="10" borderId="186" xfId="0" applyFont="1" applyFill="1" applyBorder="1" applyAlignment="1">
      <alignment horizontal="left" vertical="center"/>
    </xf>
    <xf numFmtId="0" fontId="52" fillId="10" borderId="187" xfId="0" applyFont="1" applyFill="1" applyBorder="1">
      <alignment vertical="center"/>
    </xf>
    <xf numFmtId="0" fontId="52" fillId="10" borderId="188" xfId="0" applyFont="1" applyFill="1" applyBorder="1">
      <alignment vertical="center"/>
    </xf>
    <xf numFmtId="0" fontId="52" fillId="10" borderId="189" xfId="0" applyFont="1" applyFill="1" applyBorder="1" applyAlignment="1">
      <alignment horizontal="left" vertical="center"/>
    </xf>
    <xf numFmtId="0" fontId="52" fillId="10" borderId="0" xfId="0" applyFont="1" applyFill="1">
      <alignment vertical="center"/>
    </xf>
    <xf numFmtId="0" fontId="52" fillId="10" borderId="190" xfId="0" applyFont="1" applyFill="1" applyBorder="1">
      <alignment vertical="center"/>
    </xf>
    <xf numFmtId="0" fontId="52" fillId="10" borderId="189" xfId="0" applyFont="1" applyFill="1" applyBorder="1" applyAlignment="1">
      <alignment horizontal="center" vertical="center"/>
    </xf>
    <xf numFmtId="0" fontId="55" fillId="10" borderId="189" xfId="0" applyFont="1" applyFill="1" applyBorder="1" applyAlignment="1">
      <alignment horizontal="left" vertical="center"/>
    </xf>
    <xf numFmtId="0" fontId="53" fillId="10" borderId="189" xfId="0" applyFont="1" applyFill="1" applyBorder="1">
      <alignment vertical="center"/>
    </xf>
    <xf numFmtId="0" fontId="52" fillId="10" borderId="189" xfId="0" applyFont="1" applyFill="1" applyBorder="1">
      <alignment vertical="center"/>
    </xf>
    <xf numFmtId="0" fontId="55" fillId="10" borderId="189" xfId="0" applyFont="1" applyFill="1" applyBorder="1">
      <alignment vertical="center"/>
    </xf>
    <xf numFmtId="38" fontId="35" fillId="11" borderId="0" xfId="3" applyFont="1" applyFill="1" applyAlignment="1">
      <alignment vertical="center"/>
    </xf>
    <xf numFmtId="0" fontId="53" fillId="10" borderId="189" xfId="0" applyFont="1" applyFill="1" applyBorder="1" applyAlignment="1">
      <alignment horizontal="left" vertical="center"/>
    </xf>
    <xf numFmtId="0" fontId="56" fillId="10" borderId="0" xfId="0" applyFont="1" applyFill="1" applyAlignment="1">
      <alignment horizontal="centerContinuous" vertical="center"/>
    </xf>
    <xf numFmtId="0" fontId="57" fillId="10" borderId="0" xfId="0" applyFont="1" applyFill="1" applyAlignment="1">
      <alignment horizontal="centerContinuous" vertical="center"/>
    </xf>
    <xf numFmtId="0" fontId="58" fillId="10" borderId="0" xfId="0" applyFont="1" applyFill="1" applyAlignment="1">
      <alignment horizontal="center" vertical="center"/>
    </xf>
    <xf numFmtId="0" fontId="51" fillId="10" borderId="0" xfId="0" applyFont="1" applyFill="1" applyAlignment="1"/>
    <xf numFmtId="0" fontId="51" fillId="10" borderId="0" xfId="0" applyFont="1" applyFill="1">
      <alignment vertical="center"/>
    </xf>
    <xf numFmtId="0" fontId="49" fillId="10" borderId="0" xfId="0" applyFont="1" applyFill="1">
      <alignment vertical="center"/>
    </xf>
    <xf numFmtId="0" fontId="59" fillId="10" borderId="0" xfId="0" applyFont="1" applyFill="1">
      <alignment vertical="center"/>
    </xf>
    <xf numFmtId="0" fontId="48" fillId="10" borderId="0" xfId="0" applyFont="1" applyFill="1">
      <alignment vertical="center"/>
    </xf>
    <xf numFmtId="0" fontId="51" fillId="10" borderId="0" xfId="0" applyFont="1" applyFill="1" applyAlignment="1">
      <alignment vertical="top"/>
    </xf>
    <xf numFmtId="0" fontId="49" fillId="10" borderId="0" xfId="0" applyFont="1" applyFill="1" applyAlignment="1">
      <alignment vertical="top"/>
    </xf>
    <xf numFmtId="0" fontId="48" fillId="10" borderId="0" xfId="0" applyFont="1" applyFill="1" applyAlignment="1">
      <alignment vertical="top"/>
    </xf>
    <xf numFmtId="0" fontId="60" fillId="10" borderId="7" xfId="0" applyFont="1" applyFill="1" applyBorder="1" applyAlignment="1">
      <alignment vertical="top"/>
    </xf>
    <xf numFmtId="0" fontId="60" fillId="10" borderId="0" xfId="0" applyFont="1" applyFill="1" applyAlignment="1">
      <alignment vertical="top"/>
    </xf>
    <xf numFmtId="0" fontId="60" fillId="10" borderId="0" xfId="0" applyFont="1" applyFill="1" applyAlignment="1">
      <alignment horizontal="right" vertical="top"/>
    </xf>
    <xf numFmtId="0" fontId="46" fillId="10" borderId="179" xfId="0" applyFont="1" applyFill="1" applyBorder="1" applyAlignment="1">
      <alignment horizontal="center" vertical="center"/>
    </xf>
    <xf numFmtId="38" fontId="47" fillId="10" borderId="145" xfId="1" applyFont="1" applyFill="1" applyBorder="1">
      <alignment vertical="center"/>
    </xf>
    <xf numFmtId="176" fontId="47" fillId="12" borderId="185" xfId="1" applyNumberFormat="1" applyFont="1" applyFill="1" applyBorder="1">
      <alignment vertical="center"/>
    </xf>
    <xf numFmtId="0" fontId="47" fillId="10" borderId="191" xfId="0" applyFont="1" applyFill="1" applyBorder="1" applyAlignment="1">
      <alignment horizontal="center" vertical="center"/>
    </xf>
    <xf numFmtId="0" fontId="47" fillId="10" borderId="191" xfId="0" applyFont="1" applyFill="1" applyBorder="1">
      <alignment vertical="center"/>
    </xf>
    <xf numFmtId="176" fontId="35" fillId="11" borderId="117" xfId="3" applyNumberFormat="1" applyFont="1" applyFill="1" applyBorder="1" applyAlignment="1">
      <alignment horizontal="right" vertical="center" shrinkToFit="1"/>
    </xf>
    <xf numFmtId="176" fontId="35" fillId="11" borderId="124" xfId="3" applyNumberFormat="1" applyFont="1" applyFill="1" applyBorder="1" applyAlignment="1">
      <alignment horizontal="right" vertical="center" shrinkToFit="1"/>
    </xf>
    <xf numFmtId="176" fontId="35" fillId="11" borderId="140" xfId="3" applyNumberFormat="1" applyFont="1" applyFill="1" applyBorder="1" applyAlignment="1">
      <alignment horizontal="right" vertical="center" shrinkToFit="1"/>
    </xf>
    <xf numFmtId="176" fontId="35" fillId="11" borderId="134" xfId="3" applyNumberFormat="1" applyFont="1" applyFill="1" applyBorder="1" applyAlignment="1">
      <alignment horizontal="right" vertical="center" shrinkToFit="1"/>
    </xf>
    <xf numFmtId="0" fontId="0" fillId="10" borderId="2" xfId="0" applyFill="1" applyBorder="1" applyAlignment="1" applyProtection="1">
      <alignment horizontal="center" vertical="center"/>
    </xf>
    <xf numFmtId="0" fontId="0" fillId="10" borderId="3" xfId="0" applyFill="1" applyBorder="1" applyAlignment="1" applyProtection="1">
      <alignment horizontal="center" vertical="center"/>
    </xf>
    <xf numFmtId="0" fontId="0" fillId="10" borderId="0" xfId="0" applyFill="1" applyBorder="1" applyAlignment="1" applyProtection="1">
      <alignment horizontal="center" vertical="center"/>
    </xf>
    <xf numFmtId="0" fontId="0" fillId="10" borderId="5" xfId="0" applyFill="1" applyBorder="1" applyAlignment="1" applyProtection="1">
      <alignment horizontal="center" vertical="center"/>
    </xf>
    <xf numFmtId="0" fontId="0" fillId="10" borderId="7" xfId="0" applyFill="1" applyBorder="1" applyAlignment="1" applyProtection="1">
      <alignment horizontal="center" vertical="center"/>
    </xf>
    <xf numFmtId="0" fontId="0" fillId="10" borderId="8" xfId="0" applyFill="1" applyBorder="1" applyAlignment="1" applyProtection="1">
      <alignment horizontal="center" vertical="center"/>
    </xf>
    <xf numFmtId="38" fontId="10" fillId="10" borderId="145" xfId="1" applyFont="1" applyFill="1" applyBorder="1" applyAlignment="1" applyProtection="1">
      <alignment horizontal="center" vertical="center"/>
    </xf>
    <xf numFmtId="38" fontId="10" fillId="10" borderId="144" xfId="1" applyFont="1" applyFill="1" applyBorder="1" applyAlignment="1" applyProtection="1">
      <alignment horizontal="center" vertical="center"/>
    </xf>
    <xf numFmtId="38" fontId="10" fillId="10" borderId="146" xfId="1" applyFont="1" applyFill="1" applyBorder="1" applyAlignment="1" applyProtection="1">
      <alignment horizontal="center" vertical="center"/>
    </xf>
    <xf numFmtId="38" fontId="10" fillId="10" borderId="128" xfId="1" applyFont="1" applyFill="1" applyBorder="1" applyAlignment="1" applyProtection="1">
      <alignment horizontal="center" vertical="center"/>
    </xf>
    <xf numFmtId="38" fontId="10" fillId="10" borderId="0" xfId="1" applyFont="1" applyFill="1" applyBorder="1" applyAlignment="1" applyProtection="1">
      <alignment horizontal="center" vertical="center"/>
    </xf>
    <xf numFmtId="38" fontId="10" fillId="10" borderId="13" xfId="1" applyFont="1" applyFill="1" applyBorder="1" applyAlignment="1" applyProtection="1">
      <alignment horizontal="center" vertical="center"/>
    </xf>
    <xf numFmtId="38" fontId="10" fillId="10" borderId="17" xfId="1" applyFont="1" applyFill="1" applyBorder="1" applyAlignment="1" applyProtection="1">
      <alignment horizontal="center" vertical="center"/>
    </xf>
    <xf numFmtId="38" fontId="10" fillId="10" borderId="18" xfId="1" applyFont="1" applyFill="1" applyBorder="1" applyAlignment="1" applyProtection="1">
      <alignment horizontal="center" vertical="center"/>
    </xf>
    <xf numFmtId="38" fontId="10" fillId="10" borderId="19" xfId="1" applyFont="1" applyFill="1" applyBorder="1" applyAlignment="1" applyProtection="1">
      <alignment horizontal="center" vertical="center"/>
    </xf>
    <xf numFmtId="38" fontId="10" fillId="10" borderId="20" xfId="1" applyFont="1" applyFill="1" applyBorder="1" applyAlignment="1" applyProtection="1">
      <alignment horizontal="center" vertical="center"/>
    </xf>
    <xf numFmtId="0" fontId="17" fillId="10" borderId="0" xfId="0" applyFont="1" applyFill="1" applyBorder="1" applyAlignment="1" applyProtection="1">
      <alignment horizontal="right" vertical="center"/>
      <protection locked="0"/>
    </xf>
    <xf numFmtId="3" fontId="17" fillId="10" borderId="0" xfId="0" applyNumberFormat="1" applyFont="1" applyFill="1" applyBorder="1" applyAlignment="1" applyProtection="1">
      <alignment horizontal="right" vertical="center"/>
      <protection locked="0"/>
    </xf>
    <xf numFmtId="0" fontId="4" fillId="10" borderId="0" xfId="0" applyFont="1" applyFill="1" applyAlignment="1" applyProtection="1">
      <alignment horizontal="center" vertical="center"/>
      <protection locked="0"/>
    </xf>
    <xf numFmtId="0" fontId="4" fillId="10" borderId="144" xfId="0" applyFont="1" applyFill="1" applyBorder="1" applyAlignment="1" applyProtection="1">
      <alignment horizontal="center" vertical="center"/>
      <protection locked="0"/>
    </xf>
    <xf numFmtId="0" fontId="14" fillId="10" borderId="27" xfId="0" applyFont="1" applyFill="1" applyBorder="1" applyAlignment="1" applyProtection="1">
      <alignment horizontal="center" vertical="center"/>
      <protection locked="0"/>
    </xf>
    <xf numFmtId="0" fontId="14" fillId="10" borderId="28" xfId="0" applyFont="1" applyFill="1" applyBorder="1" applyAlignment="1" applyProtection="1">
      <alignment horizontal="center" vertical="center"/>
      <protection locked="0"/>
    </xf>
    <xf numFmtId="0" fontId="14" fillId="10" borderId="9" xfId="0" applyFont="1" applyFill="1" applyBorder="1" applyAlignment="1" applyProtection="1">
      <alignment horizontal="center" vertical="center"/>
      <protection locked="0"/>
    </xf>
    <xf numFmtId="0" fontId="11" fillId="10" borderId="14" xfId="0" applyFont="1" applyFill="1" applyBorder="1" applyAlignment="1" applyProtection="1">
      <alignment horizontal="center" vertical="center" textRotation="255"/>
      <protection locked="0"/>
    </xf>
    <xf numFmtId="0" fontId="12" fillId="10" borderId="16" xfId="0" applyFont="1" applyFill="1" applyBorder="1" applyAlignment="1" applyProtection="1">
      <alignment horizontal="center" vertical="center" textRotation="255"/>
      <protection locked="0"/>
    </xf>
    <xf numFmtId="0" fontId="12" fillId="10" borderId="17" xfId="0" applyFont="1" applyFill="1" applyBorder="1" applyAlignment="1" applyProtection="1">
      <alignment horizontal="center" vertical="center" textRotation="255"/>
      <protection locked="0"/>
    </xf>
    <xf numFmtId="0" fontId="12" fillId="10" borderId="13" xfId="0" applyFont="1" applyFill="1" applyBorder="1" applyAlignment="1" applyProtection="1">
      <alignment horizontal="center" vertical="center" textRotation="255"/>
      <protection locked="0"/>
    </xf>
    <xf numFmtId="0" fontId="12" fillId="10" borderId="18" xfId="0" applyFont="1" applyFill="1" applyBorder="1" applyAlignment="1" applyProtection="1">
      <alignment horizontal="center" vertical="center" textRotation="255"/>
      <protection locked="0"/>
    </xf>
    <xf numFmtId="0" fontId="12" fillId="10" borderId="20" xfId="0" applyFont="1" applyFill="1" applyBorder="1" applyAlignment="1" applyProtection="1">
      <alignment horizontal="center" vertical="center" textRotation="255"/>
      <protection locked="0"/>
    </xf>
    <xf numFmtId="0" fontId="0" fillId="10" borderId="145" xfId="0" applyFill="1" applyBorder="1" applyAlignment="1" applyProtection="1">
      <alignment horizontal="center" vertical="center" shrinkToFit="1"/>
      <protection locked="0"/>
    </xf>
    <xf numFmtId="0" fontId="0" fillId="10" borderId="144" xfId="0" applyFill="1" applyBorder="1" applyAlignment="1" applyProtection="1">
      <alignment horizontal="center" vertical="center" shrinkToFit="1"/>
      <protection locked="0"/>
    </xf>
    <xf numFmtId="0" fontId="0" fillId="10" borderId="146" xfId="0" applyFill="1" applyBorder="1" applyAlignment="1" applyProtection="1">
      <alignment horizontal="center" vertical="center" shrinkToFit="1"/>
      <protection locked="0"/>
    </xf>
    <xf numFmtId="0" fontId="0" fillId="10" borderId="18" xfId="0" applyFill="1" applyBorder="1" applyAlignment="1" applyProtection="1">
      <alignment horizontal="center" vertical="center" shrinkToFit="1"/>
      <protection locked="0"/>
    </xf>
    <xf numFmtId="0" fontId="0" fillId="10" borderId="19" xfId="0" applyFill="1" applyBorder="1" applyAlignment="1" applyProtection="1">
      <alignment horizontal="center" vertical="center" shrinkToFit="1"/>
      <protection locked="0"/>
    </xf>
    <xf numFmtId="0" fontId="0" fillId="10" borderId="20" xfId="0" applyFill="1" applyBorder="1" applyAlignment="1" applyProtection="1">
      <alignment horizontal="center" vertical="center" shrinkToFit="1"/>
      <protection locked="0"/>
    </xf>
    <xf numFmtId="0" fontId="0" fillId="10" borderId="145" xfId="0" applyFill="1" applyBorder="1" applyAlignment="1" applyProtection="1">
      <alignment horizontal="center" vertical="center"/>
      <protection locked="0"/>
    </xf>
    <xf numFmtId="0" fontId="0" fillId="10" borderId="144" xfId="0" applyFill="1" applyBorder="1" applyAlignment="1" applyProtection="1">
      <alignment horizontal="center" vertical="center"/>
      <protection locked="0"/>
    </xf>
    <xf numFmtId="0" fontId="0" fillId="10" borderId="18" xfId="0" applyFill="1" applyBorder="1" applyAlignment="1" applyProtection="1">
      <alignment horizontal="center" vertical="center"/>
      <protection locked="0"/>
    </xf>
    <xf numFmtId="0" fontId="0" fillId="10" borderId="19" xfId="0" applyFill="1" applyBorder="1" applyAlignment="1" applyProtection="1">
      <alignment horizontal="center" vertical="center"/>
      <protection locked="0"/>
    </xf>
    <xf numFmtId="0" fontId="4" fillId="10" borderId="17" xfId="0" applyFont="1" applyFill="1" applyBorder="1" applyAlignment="1" applyProtection="1">
      <alignment horizontal="right" vertical="center"/>
      <protection locked="0"/>
    </xf>
    <xf numFmtId="0" fontId="4" fillId="10" borderId="0" xfId="0" applyFont="1" applyFill="1" applyBorder="1" applyAlignment="1" applyProtection="1">
      <alignment horizontal="right" vertical="center"/>
      <protection locked="0"/>
    </xf>
    <xf numFmtId="0" fontId="0" fillId="10" borderId="0" xfId="0" applyFill="1" applyAlignment="1" applyProtection="1">
      <alignment vertical="center" shrinkToFit="1"/>
      <protection locked="0"/>
    </xf>
    <xf numFmtId="0" fontId="0" fillId="0" borderId="0" xfId="0" applyAlignment="1">
      <alignment vertical="center" shrinkToFit="1"/>
    </xf>
    <xf numFmtId="0" fontId="3" fillId="10" borderId="0" xfId="0" applyFont="1" applyFill="1" applyAlignment="1" applyProtection="1">
      <alignment horizontal="center" vertical="center"/>
      <protection locked="0"/>
    </xf>
    <xf numFmtId="0" fontId="5" fillId="10" borderId="14" xfId="0" applyFont="1" applyFill="1" applyBorder="1" applyAlignment="1" applyProtection="1">
      <alignment horizontal="center" vertical="center" wrapText="1"/>
      <protection locked="0"/>
    </xf>
    <xf numFmtId="0" fontId="5" fillId="10" borderId="15" xfId="0" applyFont="1" applyFill="1" applyBorder="1" applyAlignment="1" applyProtection="1">
      <alignment horizontal="center" vertical="center"/>
      <protection locked="0"/>
    </xf>
    <xf numFmtId="0" fontId="5" fillId="10" borderId="16" xfId="0" applyFont="1" applyFill="1" applyBorder="1" applyAlignment="1" applyProtection="1">
      <alignment horizontal="center" vertical="center"/>
      <protection locked="0"/>
    </xf>
    <xf numFmtId="0" fontId="5" fillId="10" borderId="17" xfId="0" applyFont="1" applyFill="1" applyBorder="1" applyAlignment="1" applyProtection="1">
      <alignment horizontal="center" vertical="center"/>
      <protection locked="0"/>
    </xf>
    <xf numFmtId="0" fontId="5" fillId="10" borderId="0" xfId="0" applyFont="1" applyFill="1" applyBorder="1" applyAlignment="1" applyProtection="1">
      <alignment horizontal="center" vertical="center"/>
      <protection locked="0"/>
    </xf>
    <xf numFmtId="0" fontId="5" fillId="10" borderId="13" xfId="0" applyFont="1" applyFill="1" applyBorder="1" applyAlignment="1" applyProtection="1">
      <alignment horizontal="center" vertical="center"/>
      <protection locked="0"/>
    </xf>
    <xf numFmtId="0" fontId="5" fillId="10" borderId="18" xfId="0" applyFont="1" applyFill="1" applyBorder="1" applyAlignment="1" applyProtection="1">
      <alignment horizontal="center" vertical="center"/>
      <protection locked="0"/>
    </xf>
    <xf numFmtId="0" fontId="5" fillId="10" borderId="19" xfId="0" applyFont="1" applyFill="1" applyBorder="1" applyAlignment="1" applyProtection="1">
      <alignment horizontal="center" vertical="center"/>
      <protection locked="0"/>
    </xf>
    <xf numFmtId="0" fontId="5" fillId="10" borderId="20" xfId="0" applyFont="1" applyFill="1" applyBorder="1" applyAlignment="1" applyProtection="1">
      <alignment horizontal="center" vertical="center"/>
      <protection locked="0"/>
    </xf>
    <xf numFmtId="38" fontId="3" fillId="10" borderId="14" xfId="1" applyFont="1" applyFill="1" applyBorder="1" applyAlignment="1" applyProtection="1">
      <alignment horizontal="center" vertical="center"/>
      <protection locked="0"/>
    </xf>
    <xf numFmtId="38" fontId="3" fillId="10" borderId="15" xfId="1" applyFont="1" applyFill="1" applyBorder="1" applyAlignment="1" applyProtection="1">
      <alignment horizontal="center" vertical="center"/>
      <protection locked="0"/>
    </xf>
    <xf numFmtId="38" fontId="3" fillId="10" borderId="16" xfId="1" applyFont="1" applyFill="1" applyBorder="1" applyAlignment="1" applyProtection="1">
      <alignment horizontal="center" vertical="center"/>
      <protection locked="0"/>
    </xf>
    <xf numFmtId="38" fontId="3" fillId="10" borderId="17" xfId="1" applyFont="1" applyFill="1" applyBorder="1" applyAlignment="1" applyProtection="1">
      <alignment horizontal="center" vertical="center"/>
      <protection locked="0"/>
    </xf>
    <xf numFmtId="38" fontId="3" fillId="10" borderId="0" xfId="1" applyFont="1" applyFill="1" applyBorder="1" applyAlignment="1" applyProtection="1">
      <alignment horizontal="center" vertical="center"/>
      <protection locked="0"/>
    </xf>
    <xf numFmtId="38" fontId="3" fillId="10" borderId="13" xfId="1" applyFont="1" applyFill="1" applyBorder="1" applyAlignment="1" applyProtection="1">
      <alignment horizontal="center" vertical="center"/>
      <protection locked="0"/>
    </xf>
    <xf numFmtId="38" fontId="3" fillId="10" borderId="18" xfId="1" applyFont="1" applyFill="1" applyBorder="1" applyAlignment="1" applyProtection="1">
      <alignment horizontal="center" vertical="center"/>
      <protection locked="0"/>
    </xf>
    <xf numFmtId="38" fontId="3" fillId="10" borderId="19" xfId="1" applyFont="1" applyFill="1" applyBorder="1" applyAlignment="1" applyProtection="1">
      <alignment horizontal="center" vertical="center"/>
      <protection locked="0"/>
    </xf>
    <xf numFmtId="38" fontId="3" fillId="10" borderId="20" xfId="1" applyFont="1" applyFill="1" applyBorder="1" applyAlignment="1" applyProtection="1">
      <alignment horizontal="center" vertical="center"/>
      <protection locked="0"/>
    </xf>
    <xf numFmtId="0" fontId="11" fillId="10" borderId="27" xfId="0" applyFont="1" applyFill="1" applyBorder="1" applyAlignment="1" applyProtection="1">
      <alignment horizontal="left" vertical="center"/>
      <protection locked="0"/>
    </xf>
    <xf numFmtId="0" fontId="12" fillId="10" borderId="28" xfId="0" applyFont="1" applyFill="1" applyBorder="1" applyAlignment="1" applyProtection="1">
      <alignment horizontal="left" vertical="center"/>
      <protection locked="0"/>
    </xf>
    <xf numFmtId="0" fontId="12" fillId="10" borderId="9" xfId="0" applyFont="1" applyFill="1" applyBorder="1" applyAlignment="1" applyProtection="1">
      <alignment horizontal="left" vertical="center"/>
      <protection locked="0"/>
    </xf>
    <xf numFmtId="0" fontId="12" fillId="10" borderId="27" xfId="0" applyFont="1" applyFill="1" applyBorder="1" applyAlignment="1" applyProtection="1">
      <alignment horizontal="left" vertical="center" shrinkToFit="1"/>
      <protection locked="0"/>
    </xf>
    <xf numFmtId="0" fontId="12" fillId="10" borderId="28" xfId="0" applyFont="1" applyFill="1" applyBorder="1" applyAlignment="1" applyProtection="1">
      <alignment horizontal="left" vertical="center" shrinkToFit="1"/>
      <protection locked="0"/>
    </xf>
    <xf numFmtId="0" fontId="12" fillId="10" borderId="9" xfId="0" applyFont="1" applyFill="1" applyBorder="1" applyAlignment="1" applyProtection="1">
      <alignment horizontal="left" vertical="center" shrinkToFit="1"/>
      <protection locked="0"/>
    </xf>
    <xf numFmtId="0" fontId="14" fillId="10" borderId="27" xfId="0" applyFont="1" applyFill="1" applyBorder="1" applyAlignment="1" applyProtection="1">
      <alignment horizontal="left" vertical="center"/>
      <protection locked="0"/>
    </xf>
    <xf numFmtId="0" fontId="14" fillId="10" borderId="28" xfId="0" applyFont="1" applyFill="1" applyBorder="1" applyAlignment="1" applyProtection="1">
      <alignment horizontal="left" vertical="center"/>
      <protection locked="0"/>
    </xf>
    <xf numFmtId="0" fontId="14" fillId="10" borderId="9" xfId="0" applyFont="1" applyFill="1" applyBorder="1" applyAlignment="1" applyProtection="1">
      <alignment horizontal="left" vertical="center"/>
      <protection locked="0"/>
    </xf>
    <xf numFmtId="3" fontId="17" fillId="10" borderId="19" xfId="0" applyNumberFormat="1" applyFont="1" applyFill="1" applyBorder="1" applyAlignment="1" applyProtection="1">
      <alignment horizontal="right" vertical="center"/>
      <protection locked="0"/>
    </xf>
    <xf numFmtId="0" fontId="11" fillId="10" borderId="147" xfId="0" applyFont="1" applyFill="1" applyBorder="1" applyAlignment="1" applyProtection="1">
      <alignment vertical="center" textRotation="255" wrapText="1"/>
      <protection locked="0"/>
    </xf>
    <xf numFmtId="0" fontId="11" fillId="10" borderId="148" xfId="0" applyFont="1" applyFill="1" applyBorder="1" applyAlignment="1" applyProtection="1">
      <alignment vertical="center" textRotation="255" wrapText="1"/>
      <protection locked="0"/>
    </xf>
    <xf numFmtId="0" fontId="11" fillId="10" borderId="150" xfId="0" applyFont="1" applyFill="1" applyBorder="1" applyAlignment="1" applyProtection="1">
      <alignment vertical="center" textRotation="255" wrapText="1"/>
      <protection locked="0"/>
    </xf>
    <xf numFmtId="0" fontId="0" fillId="10" borderId="29" xfId="0" applyFill="1" applyBorder="1" applyAlignment="1" applyProtection="1">
      <alignment horizontal="center" vertical="center"/>
      <protection locked="0"/>
    </xf>
    <xf numFmtId="0" fontId="0" fillId="10" borderId="30" xfId="0" applyFill="1" applyBorder="1" applyAlignment="1" applyProtection="1">
      <alignment horizontal="center" vertical="center"/>
      <protection locked="0"/>
    </xf>
    <xf numFmtId="0" fontId="0" fillId="10" borderId="31" xfId="0" applyFill="1" applyBorder="1" applyAlignment="1" applyProtection="1">
      <alignment horizontal="center" vertical="center"/>
      <protection locked="0"/>
    </xf>
    <xf numFmtId="0" fontId="0" fillId="10" borderId="32" xfId="0" applyFill="1" applyBorder="1" applyAlignment="1" applyProtection="1">
      <alignment horizontal="center" vertical="center"/>
      <protection locked="0"/>
    </xf>
    <xf numFmtId="0" fontId="0" fillId="10" borderId="33" xfId="0" applyFill="1" applyBorder="1" applyAlignment="1" applyProtection="1">
      <alignment horizontal="center" vertical="center"/>
      <protection locked="0"/>
    </xf>
    <xf numFmtId="0" fontId="0" fillId="10" borderId="34" xfId="0" applyFill="1" applyBorder="1" applyAlignment="1" applyProtection="1">
      <alignment horizontal="center" vertical="center"/>
      <protection locked="0"/>
    </xf>
    <xf numFmtId="0" fontId="0" fillId="10" borderId="35" xfId="0" applyFill="1" applyBorder="1" applyAlignment="1" applyProtection="1">
      <alignment horizontal="center" vertical="center"/>
      <protection locked="0"/>
    </xf>
    <xf numFmtId="0" fontId="0" fillId="10" borderId="36" xfId="0" applyFill="1" applyBorder="1" applyAlignment="1" applyProtection="1">
      <alignment horizontal="center" vertical="center"/>
      <protection locked="0"/>
    </xf>
    <xf numFmtId="0" fontId="0" fillId="10" borderId="37" xfId="0" applyFill="1" applyBorder="1" applyAlignment="1" applyProtection="1">
      <alignment horizontal="center" vertical="center"/>
      <protection locked="0"/>
    </xf>
    <xf numFmtId="38" fontId="10" fillId="10" borderId="145" xfId="1" applyFont="1" applyFill="1" applyBorder="1" applyAlignment="1" applyProtection="1">
      <alignment horizontal="center" vertical="center"/>
      <protection locked="0"/>
    </xf>
    <xf numFmtId="38" fontId="10" fillId="10" borderId="144" xfId="1" applyFont="1" applyFill="1" applyBorder="1" applyAlignment="1" applyProtection="1">
      <alignment horizontal="center" vertical="center"/>
      <protection locked="0"/>
    </xf>
    <xf numFmtId="38" fontId="10" fillId="10" borderId="146" xfId="1" applyFont="1" applyFill="1" applyBorder="1" applyAlignment="1" applyProtection="1">
      <alignment horizontal="center" vertical="center"/>
      <protection locked="0"/>
    </xf>
    <xf numFmtId="38" fontId="10" fillId="10" borderId="17" xfId="1" applyFont="1" applyFill="1" applyBorder="1" applyAlignment="1" applyProtection="1">
      <alignment horizontal="center" vertical="center"/>
      <protection locked="0"/>
    </xf>
    <xf numFmtId="38" fontId="10" fillId="10" borderId="0" xfId="1" applyFont="1" applyFill="1" applyBorder="1" applyAlignment="1" applyProtection="1">
      <alignment horizontal="center" vertical="center"/>
      <protection locked="0"/>
    </xf>
    <xf numFmtId="38" fontId="10" fillId="10" borderId="13" xfId="1" applyFont="1" applyFill="1" applyBorder="1" applyAlignment="1" applyProtection="1">
      <alignment horizontal="center" vertical="center"/>
      <protection locked="0"/>
    </xf>
    <xf numFmtId="38" fontId="10" fillId="10" borderId="18" xfId="1" applyFont="1" applyFill="1" applyBorder="1" applyAlignment="1" applyProtection="1">
      <alignment horizontal="center" vertical="center"/>
      <protection locked="0"/>
    </xf>
    <xf numFmtId="38" fontId="10" fillId="10" borderId="19" xfId="1" applyFont="1" applyFill="1" applyBorder="1" applyAlignment="1" applyProtection="1">
      <alignment horizontal="center" vertical="center"/>
      <protection locked="0"/>
    </xf>
    <xf numFmtId="38" fontId="10" fillId="10" borderId="20" xfId="1" applyFont="1" applyFill="1" applyBorder="1" applyAlignment="1" applyProtection="1">
      <alignment horizontal="center" vertical="center"/>
      <protection locked="0"/>
    </xf>
    <xf numFmtId="0" fontId="4" fillId="10" borderId="19" xfId="0"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14" fillId="10" borderId="28" xfId="0" applyFont="1" applyFill="1" applyBorder="1" applyAlignment="1" applyProtection="1">
      <alignment horizontal="left" vertical="center" shrinkToFit="1"/>
      <protection locked="0"/>
    </xf>
    <xf numFmtId="0" fontId="0" fillId="0" borderId="28" xfId="0" applyBorder="1" applyAlignment="1">
      <alignment horizontal="left" vertical="center" shrinkToFit="1"/>
    </xf>
    <xf numFmtId="0" fontId="0" fillId="10" borderId="144" xfId="0" applyFill="1" applyBorder="1" applyAlignment="1" applyProtection="1">
      <alignment horizontal="center" vertical="center"/>
    </xf>
    <xf numFmtId="0" fontId="0" fillId="10" borderId="146" xfId="0" applyFill="1" applyBorder="1" applyAlignment="1" applyProtection="1">
      <alignment horizontal="center" vertical="center"/>
    </xf>
    <xf numFmtId="0" fontId="0" fillId="10" borderId="13" xfId="0" applyFill="1" applyBorder="1" applyAlignment="1" applyProtection="1">
      <alignment horizontal="center" vertical="center"/>
    </xf>
    <xf numFmtId="0" fontId="0" fillId="10" borderId="22" xfId="0" applyFill="1" applyBorder="1" applyAlignment="1" applyProtection="1">
      <alignment horizontal="center" vertical="center"/>
    </xf>
    <xf numFmtId="0" fontId="0" fillId="10" borderId="128" xfId="0" applyFill="1" applyBorder="1" applyAlignment="1" applyProtection="1">
      <alignment horizontal="center" vertical="center" shrinkToFit="1"/>
      <protection locked="0"/>
    </xf>
    <xf numFmtId="0" fontId="0" fillId="10" borderId="0" xfId="0" applyFill="1" applyBorder="1" applyAlignment="1" applyProtection="1">
      <alignment horizontal="center" vertical="center" shrinkToFit="1"/>
      <protection locked="0"/>
    </xf>
    <xf numFmtId="0" fontId="0" fillId="10" borderId="13" xfId="0" applyFill="1" applyBorder="1" applyAlignment="1" applyProtection="1">
      <alignment horizontal="center" vertical="center" shrinkToFit="1"/>
      <protection locked="0"/>
    </xf>
    <xf numFmtId="0" fontId="0" fillId="10" borderId="145" xfId="0" applyFill="1" applyBorder="1" applyAlignment="1" applyProtection="1">
      <alignment horizontal="center" vertical="center" textRotation="255"/>
      <protection locked="0"/>
    </xf>
    <xf numFmtId="0" fontId="0" fillId="10" borderId="144" xfId="0" applyFill="1" applyBorder="1" applyAlignment="1" applyProtection="1">
      <alignment horizontal="center" vertical="center" textRotation="255"/>
      <protection locked="0"/>
    </xf>
    <xf numFmtId="0" fontId="0" fillId="10" borderId="146" xfId="0" applyFill="1" applyBorder="1" applyAlignment="1" applyProtection="1">
      <alignment horizontal="center" vertical="center" textRotation="255"/>
      <protection locked="0"/>
    </xf>
    <xf numFmtId="0" fontId="0" fillId="10" borderId="128" xfId="0" applyFill="1" applyBorder="1" applyAlignment="1" applyProtection="1">
      <alignment horizontal="center" vertical="center" textRotation="255"/>
      <protection locked="0"/>
    </xf>
    <xf numFmtId="0" fontId="0" fillId="10" borderId="0" xfId="0" applyFill="1" applyBorder="1" applyAlignment="1" applyProtection="1">
      <alignment horizontal="center" vertical="center" textRotation="255"/>
      <protection locked="0"/>
    </xf>
    <xf numFmtId="0" fontId="0" fillId="10" borderId="13" xfId="0" applyFill="1" applyBorder="1" applyAlignment="1" applyProtection="1">
      <alignment horizontal="center" vertical="center" textRotation="255"/>
      <protection locked="0"/>
    </xf>
    <xf numFmtId="0" fontId="0" fillId="10" borderId="18" xfId="0" applyFill="1" applyBorder="1" applyAlignment="1" applyProtection="1">
      <alignment horizontal="center" vertical="center" textRotation="255"/>
      <protection locked="0"/>
    </xf>
    <xf numFmtId="0" fontId="0" fillId="10" borderId="19" xfId="0" applyFill="1" applyBorder="1" applyAlignment="1" applyProtection="1">
      <alignment horizontal="center" vertical="center" textRotation="255"/>
      <protection locked="0"/>
    </xf>
    <xf numFmtId="0" fontId="0" fillId="10" borderId="20" xfId="0" applyFill="1" applyBorder="1" applyAlignment="1" applyProtection="1">
      <alignment horizontal="center" vertical="center" textRotation="255"/>
      <protection locked="0"/>
    </xf>
    <xf numFmtId="0" fontId="0" fillId="10" borderId="147" xfId="0" applyFill="1" applyBorder="1" applyAlignment="1" applyProtection="1">
      <alignment horizontal="center" vertical="center" textRotation="255"/>
      <protection locked="0"/>
    </xf>
    <xf numFmtId="0" fontId="0" fillId="10" borderId="148" xfId="0" applyFill="1" applyBorder="1" applyAlignment="1" applyProtection="1">
      <alignment horizontal="center" vertical="center" textRotation="255"/>
      <protection locked="0"/>
    </xf>
    <xf numFmtId="0" fontId="0" fillId="10" borderId="12" xfId="0" applyFill="1" applyBorder="1" applyAlignment="1" applyProtection="1">
      <alignment horizontal="center" vertical="center" textRotation="255"/>
      <protection locked="0"/>
    </xf>
    <xf numFmtId="0" fontId="0" fillId="10" borderId="10" xfId="0" applyFill="1" applyBorder="1" applyAlignment="1" applyProtection="1">
      <alignment horizontal="center" vertical="center" textRotation="255"/>
      <protection locked="0"/>
    </xf>
    <xf numFmtId="38" fontId="3" fillId="10" borderId="23" xfId="0" applyNumberFormat="1" applyFont="1" applyFill="1" applyBorder="1" applyAlignment="1" applyProtection="1">
      <alignment vertical="center"/>
    </xf>
    <xf numFmtId="0" fontId="3" fillId="10" borderId="2" xfId="0" applyFont="1" applyFill="1" applyBorder="1" applyAlignment="1" applyProtection="1">
      <alignment vertical="center"/>
    </xf>
    <xf numFmtId="0" fontId="3" fillId="10" borderId="17" xfId="0" applyFont="1" applyFill="1" applyBorder="1" applyAlignment="1" applyProtection="1">
      <alignment vertical="center"/>
    </xf>
    <xf numFmtId="0" fontId="3" fillId="10" borderId="0" xfId="0" applyFont="1" applyFill="1" applyBorder="1" applyAlignment="1" applyProtection="1">
      <alignment vertical="center"/>
    </xf>
    <xf numFmtId="0" fontId="0" fillId="10" borderId="17" xfId="0" applyFill="1" applyBorder="1" applyAlignment="1">
      <alignment vertical="center"/>
    </xf>
    <xf numFmtId="0" fontId="0" fillId="10" borderId="0" xfId="0" applyFill="1" applyAlignment="1">
      <alignment vertical="center"/>
    </xf>
    <xf numFmtId="0" fontId="0" fillId="10" borderId="26" xfId="0" applyFill="1" applyBorder="1" applyAlignment="1">
      <alignment vertical="center"/>
    </xf>
    <xf numFmtId="0" fontId="0" fillId="10" borderId="7" xfId="0" applyFill="1" applyBorder="1" applyAlignment="1">
      <alignment vertical="center"/>
    </xf>
    <xf numFmtId="0" fontId="9" fillId="10" borderId="145" xfId="0" applyFont="1" applyFill="1" applyBorder="1" applyAlignment="1" applyProtection="1">
      <alignment horizontal="center" vertical="center" textRotation="255" wrapText="1"/>
      <protection locked="0"/>
    </xf>
    <xf numFmtId="0" fontId="9" fillId="10" borderId="144" xfId="0" applyFont="1" applyFill="1" applyBorder="1" applyAlignment="1" applyProtection="1">
      <alignment horizontal="center" vertical="center" textRotation="255" wrapText="1"/>
      <protection locked="0"/>
    </xf>
    <xf numFmtId="0" fontId="9" fillId="10" borderId="146" xfId="0" applyFont="1" applyFill="1" applyBorder="1" applyAlignment="1" applyProtection="1">
      <alignment horizontal="center" vertical="center" textRotation="255" wrapText="1"/>
      <protection locked="0"/>
    </xf>
    <xf numFmtId="0" fontId="9" fillId="10" borderId="17" xfId="0" applyFont="1" applyFill="1" applyBorder="1" applyAlignment="1" applyProtection="1">
      <alignment horizontal="center" vertical="center" textRotation="255" wrapText="1"/>
      <protection locked="0"/>
    </xf>
    <xf numFmtId="0" fontId="9" fillId="10" borderId="0" xfId="0" applyFont="1" applyFill="1" applyBorder="1" applyAlignment="1" applyProtection="1">
      <alignment horizontal="center" vertical="center" textRotation="255" wrapText="1"/>
      <protection locked="0"/>
    </xf>
    <xf numFmtId="0" fontId="9" fillId="10" borderId="13" xfId="0" applyFont="1" applyFill="1" applyBorder="1" applyAlignment="1" applyProtection="1">
      <alignment horizontal="center" vertical="center" textRotation="255" wrapText="1"/>
      <protection locked="0"/>
    </xf>
    <xf numFmtId="0" fontId="9" fillId="10" borderId="26" xfId="0" applyFont="1" applyFill="1" applyBorder="1" applyAlignment="1" applyProtection="1">
      <alignment horizontal="center" vertical="center" textRotation="255" wrapText="1"/>
      <protection locked="0"/>
    </xf>
    <xf numFmtId="0" fontId="9" fillId="10" borderId="7" xfId="0" applyFont="1" applyFill="1" applyBorder="1" applyAlignment="1" applyProtection="1">
      <alignment horizontal="center" vertical="center" textRotation="255" wrapText="1"/>
      <protection locked="0"/>
    </xf>
    <xf numFmtId="0" fontId="9" fillId="10" borderId="22" xfId="0" applyFont="1" applyFill="1" applyBorder="1" applyAlignment="1" applyProtection="1">
      <alignment horizontal="center" vertical="center" textRotation="255" wrapText="1"/>
      <protection locked="0"/>
    </xf>
    <xf numFmtId="38" fontId="3" fillId="10" borderId="145" xfId="0" applyNumberFormat="1" applyFont="1" applyFill="1" applyBorder="1" applyAlignment="1" applyProtection="1">
      <alignment vertical="center"/>
    </xf>
    <xf numFmtId="38" fontId="3" fillId="10" borderId="144" xfId="0" applyNumberFormat="1" applyFont="1" applyFill="1" applyBorder="1" applyAlignment="1" applyProtection="1">
      <alignment vertical="center"/>
    </xf>
    <xf numFmtId="38" fontId="3" fillId="10" borderId="17" xfId="0" applyNumberFormat="1" applyFont="1" applyFill="1" applyBorder="1" applyAlignment="1" applyProtection="1">
      <alignment vertical="center"/>
    </xf>
    <xf numFmtId="38" fontId="3" fillId="10" borderId="0" xfId="0" applyNumberFormat="1" applyFont="1" applyFill="1" applyBorder="1" applyAlignment="1" applyProtection="1">
      <alignment vertical="center"/>
    </xf>
    <xf numFmtId="38" fontId="3" fillId="10" borderId="26" xfId="0" applyNumberFormat="1" applyFont="1" applyFill="1" applyBorder="1" applyAlignment="1" applyProtection="1">
      <alignment vertical="center"/>
    </xf>
    <xf numFmtId="38" fontId="3" fillId="10" borderId="7" xfId="0" applyNumberFormat="1" applyFont="1" applyFill="1" applyBorder="1" applyAlignment="1" applyProtection="1">
      <alignment vertical="center"/>
    </xf>
    <xf numFmtId="0" fontId="6" fillId="10" borderId="1" xfId="0" applyFont="1" applyFill="1" applyBorder="1" applyAlignment="1" applyProtection="1">
      <alignment horizontal="center" vertical="top" textRotation="255" wrapText="1"/>
      <protection locked="0"/>
    </xf>
    <xf numFmtId="0" fontId="6" fillId="10" borderId="2" xfId="0" applyFont="1" applyFill="1" applyBorder="1" applyAlignment="1" applyProtection="1">
      <alignment horizontal="center" vertical="top" textRotation="255" wrapText="1"/>
      <protection locked="0"/>
    </xf>
    <xf numFmtId="0" fontId="6" fillId="10" borderId="21" xfId="0" applyFont="1" applyFill="1" applyBorder="1" applyAlignment="1" applyProtection="1">
      <alignment horizontal="center" vertical="top" textRotation="255" wrapText="1"/>
      <protection locked="0"/>
    </xf>
    <xf numFmtId="0" fontId="6" fillId="10" borderId="4" xfId="0" applyFont="1" applyFill="1" applyBorder="1" applyAlignment="1" applyProtection="1">
      <alignment horizontal="center" vertical="top" textRotation="255" wrapText="1"/>
      <protection locked="0"/>
    </xf>
    <xf numFmtId="0" fontId="6" fillId="10" borderId="0" xfId="0" applyFont="1" applyFill="1" applyBorder="1" applyAlignment="1" applyProtection="1">
      <alignment horizontal="center" vertical="top" textRotation="255" wrapText="1"/>
      <protection locked="0"/>
    </xf>
    <xf numFmtId="0" fontId="6" fillId="10" borderId="13" xfId="0" applyFont="1" applyFill="1" applyBorder="1" applyAlignment="1" applyProtection="1">
      <alignment horizontal="center" vertical="top" textRotation="255" wrapText="1"/>
      <protection locked="0"/>
    </xf>
    <xf numFmtId="0" fontId="6" fillId="10" borderId="6" xfId="0" applyFont="1" applyFill="1" applyBorder="1" applyAlignment="1" applyProtection="1">
      <alignment horizontal="center" vertical="top" textRotation="255" wrapText="1"/>
      <protection locked="0"/>
    </xf>
    <xf numFmtId="0" fontId="6" fillId="10" borderId="7" xfId="0" applyFont="1" applyFill="1" applyBorder="1" applyAlignment="1" applyProtection="1">
      <alignment horizontal="center" vertical="top" textRotation="255" wrapText="1"/>
      <protection locked="0"/>
    </xf>
    <xf numFmtId="0" fontId="6" fillId="10" borderId="22" xfId="0" applyFont="1" applyFill="1" applyBorder="1" applyAlignment="1" applyProtection="1">
      <alignment horizontal="center" vertical="top" textRotation="255" wrapText="1"/>
      <protection locked="0"/>
    </xf>
    <xf numFmtId="179" fontId="11" fillId="10" borderId="0" xfId="0" applyNumberFormat="1" applyFont="1" applyFill="1" applyBorder="1" applyAlignment="1" applyProtection="1">
      <alignment horizontal="right" vertical="center" shrinkToFit="1"/>
      <protection locked="0"/>
    </xf>
    <xf numFmtId="0" fontId="0" fillId="0" borderId="0" xfId="0" applyAlignment="1">
      <alignment horizontal="right" vertical="center" shrinkToFit="1"/>
    </xf>
    <xf numFmtId="0" fontId="0" fillId="10" borderId="145" xfId="0" applyFont="1" applyFill="1" applyBorder="1" applyAlignment="1" applyProtection="1">
      <alignment horizontal="left" vertical="top"/>
      <protection locked="0"/>
    </xf>
    <xf numFmtId="0" fontId="45" fillId="0" borderId="144" xfId="0" applyFont="1" applyBorder="1" applyAlignment="1">
      <alignment horizontal="left" vertical="top"/>
    </xf>
    <xf numFmtId="0" fontId="45" fillId="0" borderId="146" xfId="0" applyFont="1" applyBorder="1" applyAlignment="1">
      <alignment horizontal="left" vertical="top"/>
    </xf>
    <xf numFmtId="0" fontId="4" fillId="10" borderId="128"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13" xfId="0" applyBorder="1" applyAlignment="1">
      <alignment horizontal="left" vertical="top" wrapText="1"/>
    </xf>
    <xf numFmtId="0" fontId="0" fillId="0" borderId="17" xfId="0" applyBorder="1" applyAlignment="1">
      <alignment horizontal="left" vertical="top" wrapText="1"/>
    </xf>
    <xf numFmtId="0" fontId="0" fillId="0" borderId="154"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1" fillId="10" borderId="145" xfId="0" applyFont="1" applyFill="1" applyBorder="1" applyAlignment="1" applyProtection="1">
      <alignment horizontal="center" vertical="top" textRotation="255" wrapText="1"/>
      <protection locked="0"/>
    </xf>
    <xf numFmtId="0" fontId="11" fillId="10" borderId="144" xfId="0" applyFont="1" applyFill="1" applyBorder="1" applyAlignment="1" applyProtection="1">
      <alignment horizontal="center" vertical="top" textRotation="255" wrapText="1"/>
      <protection locked="0"/>
    </xf>
    <xf numFmtId="0" fontId="11" fillId="10" borderId="128" xfId="0" applyFont="1" applyFill="1" applyBorder="1" applyAlignment="1" applyProtection="1">
      <alignment horizontal="center" vertical="top" textRotation="255" wrapText="1"/>
      <protection locked="0"/>
    </xf>
    <xf numFmtId="0" fontId="11" fillId="10" borderId="0" xfId="0" applyFont="1" applyFill="1" applyBorder="1" applyAlignment="1" applyProtection="1">
      <alignment horizontal="center" vertical="top" textRotation="255" wrapText="1"/>
      <protection locked="0"/>
    </xf>
    <xf numFmtId="0" fontId="11" fillId="10" borderId="18" xfId="0" applyFont="1" applyFill="1" applyBorder="1" applyAlignment="1" applyProtection="1">
      <alignment horizontal="center" vertical="top" textRotation="255" wrapText="1"/>
      <protection locked="0"/>
    </xf>
    <xf numFmtId="0" fontId="11" fillId="10" borderId="19" xfId="0" applyFont="1" applyFill="1" applyBorder="1" applyAlignment="1" applyProtection="1">
      <alignment horizontal="center" vertical="top" textRotation="255" wrapText="1"/>
      <protection locked="0"/>
    </xf>
    <xf numFmtId="0" fontId="11" fillId="10" borderId="145" xfId="0" applyFont="1" applyFill="1" applyBorder="1" applyAlignment="1" applyProtection="1">
      <alignment horizontal="center" vertical="center" textRotation="255"/>
      <protection locked="0"/>
    </xf>
    <xf numFmtId="0" fontId="12" fillId="10" borderId="146" xfId="0" applyFont="1" applyFill="1" applyBorder="1" applyAlignment="1" applyProtection="1">
      <alignment horizontal="center" vertical="center" textRotation="255"/>
      <protection locked="0"/>
    </xf>
    <xf numFmtId="0" fontId="0" fillId="10" borderId="17" xfId="0" applyFill="1" applyBorder="1" applyAlignment="1" applyProtection="1">
      <alignment horizontal="center" vertical="center" textRotation="255"/>
      <protection locked="0"/>
    </xf>
    <xf numFmtId="0" fontId="12" fillId="10" borderId="151" xfId="0" applyFont="1" applyFill="1" applyBorder="1" applyAlignment="1" applyProtection="1">
      <alignment horizontal="center" vertical="center" textRotation="255"/>
      <protection locked="0"/>
    </xf>
    <xf numFmtId="0" fontId="12" fillId="10" borderId="148" xfId="0" applyFont="1" applyFill="1" applyBorder="1" applyAlignment="1" applyProtection="1">
      <alignment horizontal="center" vertical="center" textRotation="255"/>
      <protection locked="0"/>
    </xf>
    <xf numFmtId="0" fontId="12" fillId="10" borderId="12" xfId="0" applyFont="1" applyFill="1" applyBorder="1" applyAlignment="1" applyProtection="1">
      <alignment horizontal="center" vertical="center" textRotation="255"/>
      <protection locked="0"/>
    </xf>
    <xf numFmtId="38" fontId="3" fillId="10" borderId="23" xfId="0" applyNumberFormat="1" applyFont="1" applyFill="1" applyBorder="1" applyAlignment="1" applyProtection="1">
      <alignment horizontal="right" vertical="center"/>
    </xf>
    <xf numFmtId="0" fontId="3" fillId="10" borderId="2" xfId="0" applyFont="1" applyFill="1" applyBorder="1" applyAlignment="1" applyProtection="1">
      <alignment horizontal="right" vertical="center"/>
    </xf>
    <xf numFmtId="0" fontId="3" fillId="10" borderId="128" xfId="0" applyFont="1" applyFill="1" applyBorder="1" applyAlignment="1" applyProtection="1">
      <alignment horizontal="right" vertical="center"/>
    </xf>
    <xf numFmtId="0" fontId="3" fillId="10" borderId="0" xfId="0" applyFont="1" applyFill="1" applyBorder="1" applyAlignment="1" applyProtection="1">
      <alignment horizontal="right" vertical="center"/>
    </xf>
    <xf numFmtId="0" fontId="3" fillId="10" borderId="18" xfId="0" applyFont="1" applyFill="1" applyBorder="1" applyAlignment="1" applyProtection="1">
      <alignment horizontal="right" vertical="center"/>
    </xf>
    <xf numFmtId="0" fontId="3" fillId="10" borderId="19" xfId="0" applyFont="1" applyFill="1" applyBorder="1" applyAlignment="1" applyProtection="1">
      <alignment horizontal="right" vertical="center"/>
    </xf>
    <xf numFmtId="0" fontId="5" fillId="10" borderId="145" xfId="0" applyFont="1" applyFill="1" applyBorder="1" applyAlignment="1" applyProtection="1">
      <alignment horizontal="center" vertical="center" wrapText="1"/>
      <protection locked="0"/>
    </xf>
    <xf numFmtId="0" fontId="5" fillId="10" borderId="144" xfId="0" applyFont="1" applyFill="1" applyBorder="1" applyAlignment="1" applyProtection="1">
      <alignment horizontal="center" vertical="center"/>
      <protection locked="0"/>
    </xf>
    <xf numFmtId="0" fontId="5" fillId="10" borderId="146" xfId="0" applyFont="1" applyFill="1" applyBorder="1" applyAlignment="1" applyProtection="1">
      <alignment horizontal="center" vertical="center"/>
      <protection locked="0"/>
    </xf>
    <xf numFmtId="0" fontId="5" fillId="10" borderId="128" xfId="0" applyFont="1" applyFill="1" applyBorder="1" applyAlignment="1" applyProtection="1">
      <alignment horizontal="center" vertical="center"/>
      <protection locked="0"/>
    </xf>
    <xf numFmtId="38" fontId="3" fillId="10" borderId="145" xfId="1" applyFont="1" applyFill="1" applyBorder="1" applyAlignment="1" applyProtection="1">
      <alignment horizontal="center" vertical="center"/>
      <protection locked="0"/>
    </xf>
    <xf numFmtId="38" fontId="3" fillId="10" borderId="144" xfId="1" applyFont="1" applyFill="1" applyBorder="1" applyAlignment="1" applyProtection="1">
      <alignment horizontal="center" vertical="center"/>
      <protection locked="0"/>
    </xf>
    <xf numFmtId="38" fontId="3" fillId="10" borderId="146" xfId="1" applyFont="1" applyFill="1" applyBorder="1" applyAlignment="1" applyProtection="1">
      <alignment horizontal="center" vertical="center"/>
      <protection locked="0"/>
    </xf>
    <xf numFmtId="0" fontId="12" fillId="10" borderId="146" xfId="0" applyFont="1" applyFill="1" applyBorder="1" applyAlignment="1" applyProtection="1">
      <alignment horizontal="center" vertical="top" textRotation="255"/>
      <protection locked="0"/>
    </xf>
    <xf numFmtId="0" fontId="12" fillId="10" borderId="128" xfId="0" applyFont="1" applyFill="1" applyBorder="1" applyAlignment="1" applyProtection="1">
      <alignment horizontal="center" vertical="top" textRotation="255"/>
      <protection locked="0"/>
    </xf>
    <xf numFmtId="0" fontId="12" fillId="10" borderId="13" xfId="0" applyFont="1" applyFill="1" applyBorder="1" applyAlignment="1" applyProtection="1">
      <alignment horizontal="center" vertical="top" textRotation="255"/>
      <protection locked="0"/>
    </xf>
    <xf numFmtId="0" fontId="12" fillId="10" borderId="18" xfId="0" applyFont="1" applyFill="1" applyBorder="1" applyAlignment="1" applyProtection="1">
      <alignment horizontal="center" vertical="top" textRotation="255"/>
      <protection locked="0"/>
    </xf>
    <xf numFmtId="0" fontId="12" fillId="10" borderId="20" xfId="0" applyFont="1" applyFill="1" applyBorder="1" applyAlignment="1" applyProtection="1">
      <alignment horizontal="center" vertical="top" textRotation="255"/>
      <protection locked="0"/>
    </xf>
    <xf numFmtId="0" fontId="12" fillId="10" borderId="147" xfId="0" applyFont="1" applyFill="1" applyBorder="1" applyAlignment="1" applyProtection="1">
      <alignment horizontal="center" vertical="center" textRotation="255"/>
      <protection locked="0"/>
    </xf>
    <xf numFmtId="38" fontId="10" fillId="10" borderId="128" xfId="1" applyFont="1" applyFill="1" applyBorder="1" applyAlignment="1" applyProtection="1">
      <alignment horizontal="center" vertical="center"/>
      <protection locked="0"/>
    </xf>
    <xf numFmtId="0" fontId="11" fillId="10" borderId="147" xfId="0" applyFont="1" applyFill="1" applyBorder="1" applyAlignment="1" applyProtection="1">
      <alignment horizontal="center" vertical="center" textRotation="255"/>
      <protection locked="0"/>
    </xf>
    <xf numFmtId="38" fontId="3" fillId="10" borderId="145" xfId="0" applyNumberFormat="1" applyFont="1" applyFill="1" applyBorder="1" applyAlignment="1" applyProtection="1">
      <alignment horizontal="right" vertical="center"/>
    </xf>
    <xf numFmtId="0" fontId="3" fillId="10" borderId="144" xfId="0" applyFont="1" applyFill="1" applyBorder="1" applyAlignment="1" applyProtection="1">
      <alignment horizontal="right" vertical="center"/>
    </xf>
    <xf numFmtId="0" fontId="0" fillId="10" borderId="19" xfId="0" applyFill="1" applyBorder="1" applyAlignment="1" applyProtection="1">
      <alignment horizontal="center" vertical="center"/>
    </xf>
    <xf numFmtId="0" fontId="0" fillId="10" borderId="20" xfId="0" applyFill="1" applyBorder="1" applyAlignment="1" applyProtection="1">
      <alignment horizontal="center" vertical="center"/>
    </xf>
    <xf numFmtId="0" fontId="9" fillId="10" borderId="145" xfId="0" applyFont="1" applyFill="1" applyBorder="1" applyAlignment="1" applyProtection="1">
      <alignment horizontal="center" vertical="top" textRotation="255" wrapText="1"/>
      <protection locked="0"/>
    </xf>
    <xf numFmtId="0" fontId="9" fillId="10" borderId="146" xfId="0" applyFont="1" applyFill="1" applyBorder="1" applyAlignment="1" applyProtection="1">
      <alignment horizontal="center" vertical="top" textRotation="255"/>
      <protection locked="0"/>
    </xf>
    <xf numFmtId="0" fontId="9" fillId="10" borderId="128" xfId="0" applyFont="1" applyFill="1" applyBorder="1" applyAlignment="1" applyProtection="1">
      <alignment horizontal="center" vertical="top" textRotation="255"/>
      <protection locked="0"/>
    </xf>
    <xf numFmtId="0" fontId="9" fillId="10" borderId="13" xfId="0" applyFont="1" applyFill="1" applyBorder="1" applyAlignment="1" applyProtection="1">
      <alignment horizontal="center" vertical="top" textRotation="255"/>
      <protection locked="0"/>
    </xf>
    <xf numFmtId="0" fontId="9" fillId="10" borderId="26" xfId="0" applyFont="1" applyFill="1" applyBorder="1" applyAlignment="1" applyProtection="1">
      <alignment horizontal="center" vertical="top" textRotation="255"/>
      <protection locked="0"/>
    </xf>
    <xf numFmtId="0" fontId="9" fillId="10" borderId="22" xfId="0" applyFont="1" applyFill="1" applyBorder="1" applyAlignment="1" applyProtection="1">
      <alignment horizontal="center" vertical="top" textRotation="255"/>
      <protection locked="0"/>
    </xf>
    <xf numFmtId="0" fontId="0" fillId="10" borderId="24" xfId="0" applyFill="1" applyBorder="1" applyAlignment="1" applyProtection="1">
      <alignment horizontal="center" vertical="center"/>
    </xf>
    <xf numFmtId="0" fontId="12" fillId="10" borderId="153" xfId="0" applyFont="1" applyFill="1" applyBorder="1" applyAlignment="1" applyProtection="1">
      <alignment horizontal="center" vertical="center" textRotation="255"/>
      <protection locked="0"/>
    </xf>
    <xf numFmtId="0" fontId="3" fillId="10" borderId="17" xfId="0" applyFont="1" applyFill="1" applyBorder="1" applyAlignment="1" applyProtection="1">
      <alignment horizontal="right" vertical="center"/>
    </xf>
    <xf numFmtId="0" fontId="3" fillId="10" borderId="26" xfId="0" applyFont="1" applyFill="1" applyBorder="1" applyAlignment="1" applyProtection="1">
      <alignment horizontal="right" vertical="center"/>
    </xf>
    <xf numFmtId="0" fontId="3" fillId="10" borderId="7" xfId="0" applyFont="1" applyFill="1" applyBorder="1" applyAlignment="1" applyProtection="1">
      <alignment horizontal="right" vertical="center"/>
    </xf>
    <xf numFmtId="0" fontId="0" fillId="10" borderId="152" xfId="0" applyFill="1" applyBorder="1" applyAlignment="1" applyProtection="1">
      <alignment horizontal="center" vertical="center"/>
    </xf>
    <xf numFmtId="0" fontId="7" fillId="10" borderId="21" xfId="0" applyFont="1" applyFill="1" applyBorder="1" applyAlignment="1" applyProtection="1">
      <alignment horizontal="center" vertical="top" textRotation="255"/>
      <protection locked="0"/>
    </xf>
    <xf numFmtId="0" fontId="7" fillId="10" borderId="4" xfId="0" applyFont="1" applyFill="1" applyBorder="1" applyAlignment="1" applyProtection="1">
      <alignment horizontal="center" vertical="top" textRotation="255"/>
      <protection locked="0"/>
    </xf>
    <xf numFmtId="0" fontId="7" fillId="10" borderId="13" xfId="0" applyFont="1" applyFill="1" applyBorder="1" applyAlignment="1" applyProtection="1">
      <alignment horizontal="center" vertical="top" textRotation="255"/>
      <protection locked="0"/>
    </xf>
    <xf numFmtId="0" fontId="7" fillId="10" borderId="6" xfId="0" applyFont="1" applyFill="1" applyBorder="1" applyAlignment="1" applyProtection="1">
      <alignment horizontal="center" vertical="top" textRotation="255"/>
      <protection locked="0"/>
    </xf>
    <xf numFmtId="0" fontId="7" fillId="10" borderId="22" xfId="0" applyFont="1" applyFill="1" applyBorder="1" applyAlignment="1" applyProtection="1">
      <alignment horizontal="center" vertical="top" textRotation="255"/>
      <protection locked="0"/>
    </xf>
    <xf numFmtId="38" fontId="29" fillId="0" borderId="0" xfId="3" applyFont="1" applyAlignment="1">
      <alignment vertical="top" wrapText="1"/>
    </xf>
    <xf numFmtId="0" fontId="20" fillId="0" borderId="0" xfId="2" applyFont="1" applyAlignment="1">
      <alignment horizontal="center" vertical="center"/>
    </xf>
    <xf numFmtId="0" fontId="23" fillId="0" borderId="0" xfId="2" applyFont="1" applyAlignment="1">
      <alignment horizontal="center"/>
    </xf>
    <xf numFmtId="0" fontId="24" fillId="0" borderId="0" xfId="2" applyFont="1" applyBorder="1" applyAlignment="1">
      <alignment horizontal="center" vertical="center"/>
    </xf>
    <xf numFmtId="0" fontId="22" fillId="2" borderId="38" xfId="2" applyFont="1" applyFill="1" applyBorder="1" applyAlignment="1">
      <alignment horizontal="center" vertical="center"/>
    </xf>
    <xf numFmtId="0" fontId="22" fillId="2" borderId="41" xfId="2" applyFont="1" applyFill="1" applyBorder="1" applyAlignment="1">
      <alignment horizontal="center" vertical="center"/>
    </xf>
    <xf numFmtId="0" fontId="22" fillId="3" borderId="39" xfId="2" applyFont="1" applyFill="1" applyBorder="1" applyAlignment="1">
      <alignment horizontal="center"/>
    </xf>
    <xf numFmtId="0" fontId="22" fillId="3" borderId="40" xfId="2" applyFont="1" applyFill="1" applyBorder="1" applyAlignment="1">
      <alignment horizontal="center"/>
    </xf>
    <xf numFmtId="0" fontId="22" fillId="4" borderId="38" xfId="2" applyFont="1" applyFill="1" applyBorder="1" applyAlignment="1">
      <alignment horizontal="center"/>
    </xf>
    <xf numFmtId="0" fontId="22" fillId="4" borderId="39" xfId="2" applyFont="1" applyFill="1" applyBorder="1" applyAlignment="1">
      <alignment horizontal="center"/>
    </xf>
    <xf numFmtId="0" fontId="22" fillId="4" borderId="40" xfId="2" applyFont="1" applyFill="1" applyBorder="1" applyAlignment="1">
      <alignment horizontal="center"/>
    </xf>
    <xf numFmtId="0" fontId="24" fillId="0" borderId="0" xfId="2" applyFont="1" applyFill="1" applyBorder="1" applyAlignment="1">
      <alignment horizontal="center" vertical="center"/>
    </xf>
    <xf numFmtId="0" fontId="25" fillId="0" borderId="0" xfId="2" applyFont="1" applyAlignment="1">
      <alignment horizontal="center" vertical="center"/>
    </xf>
    <xf numFmtId="0" fontId="25" fillId="0" borderId="46" xfId="2" applyFont="1" applyBorder="1" applyAlignment="1">
      <alignment horizontal="center" vertical="center"/>
    </xf>
    <xf numFmtId="38" fontId="30" fillId="0" borderId="0" xfId="3" applyFont="1" applyAlignment="1" applyProtection="1">
      <alignment vertical="center" wrapText="1"/>
    </xf>
    <xf numFmtId="0" fontId="23" fillId="0" borderId="0" xfId="2" applyFont="1" applyAlignment="1" applyProtection="1">
      <alignment horizontal="center"/>
    </xf>
    <xf numFmtId="0" fontId="24" fillId="0" borderId="0" xfId="2" applyFont="1" applyFill="1" applyBorder="1" applyAlignment="1" applyProtection="1">
      <alignment horizontal="center" vertical="center"/>
    </xf>
    <xf numFmtId="0" fontId="25" fillId="0" borderId="0" xfId="2" applyFont="1" applyAlignment="1" applyProtection="1">
      <alignment horizontal="center" vertical="center"/>
    </xf>
    <xf numFmtId="0" fontId="25" fillId="0" borderId="46" xfId="2" applyFont="1" applyBorder="1" applyAlignment="1" applyProtection="1">
      <alignment horizontal="center" vertical="center"/>
    </xf>
    <xf numFmtId="0" fontId="22" fillId="3" borderId="54" xfId="2" applyFont="1" applyFill="1" applyBorder="1" applyAlignment="1" applyProtection="1">
      <alignment horizontal="center" vertical="center"/>
    </xf>
    <xf numFmtId="0" fontId="22" fillId="3" borderId="136" xfId="2" applyFont="1" applyFill="1" applyBorder="1" applyAlignment="1" applyProtection="1">
      <alignment horizontal="center" vertical="center"/>
    </xf>
    <xf numFmtId="0" fontId="22" fillId="3" borderId="137" xfId="2" applyFont="1" applyFill="1" applyBorder="1" applyAlignment="1" applyProtection="1">
      <alignment horizontal="center" vertical="center"/>
    </xf>
    <xf numFmtId="0" fontId="53" fillId="10" borderId="189" xfId="0" applyFont="1" applyFill="1" applyBorder="1" applyAlignment="1">
      <alignment horizontal="left" vertical="center"/>
    </xf>
    <xf numFmtId="0" fontId="53" fillId="10" borderId="0" xfId="0" applyFont="1" applyFill="1" applyAlignment="1">
      <alignment horizontal="left" vertical="center"/>
    </xf>
    <xf numFmtId="0" fontId="53" fillId="10" borderId="190" xfId="0" applyFont="1" applyFill="1" applyBorder="1" applyAlignment="1">
      <alignment horizontal="left" vertical="center"/>
    </xf>
    <xf numFmtId="0" fontId="48" fillId="10" borderId="28" xfId="0" applyFont="1" applyFill="1" applyBorder="1" applyAlignment="1">
      <alignment horizontal="center" vertical="center"/>
    </xf>
    <xf numFmtId="0" fontId="48" fillId="10" borderId="167" xfId="0" applyFont="1" applyFill="1" applyBorder="1" applyAlignment="1">
      <alignment horizontal="center" vertical="center"/>
    </xf>
    <xf numFmtId="0" fontId="46" fillId="10" borderId="101" xfId="0" applyFont="1" applyFill="1" applyBorder="1" applyAlignment="1">
      <alignment horizontal="center" vertical="center"/>
    </xf>
    <xf numFmtId="0" fontId="46" fillId="10" borderId="10" xfId="0" applyFont="1" applyFill="1" applyBorder="1" applyAlignment="1">
      <alignment horizontal="center" vertical="center"/>
    </xf>
    <xf numFmtId="10" fontId="46" fillId="10" borderId="27" xfId="6" applyNumberFormat="1" applyFont="1" applyFill="1" applyBorder="1" applyAlignment="1">
      <alignment horizontal="center" vertical="center"/>
    </xf>
    <xf numFmtId="10" fontId="46" fillId="10" borderId="9" xfId="6" applyNumberFormat="1" applyFont="1" applyFill="1" applyBorder="1" applyAlignment="1">
      <alignment horizontal="center" vertical="center"/>
    </xf>
    <xf numFmtId="10" fontId="46" fillId="10" borderId="28" xfId="6" applyNumberFormat="1" applyFont="1" applyFill="1" applyBorder="1" applyAlignment="1">
      <alignment horizontal="center" vertical="center"/>
    </xf>
    <xf numFmtId="10" fontId="46" fillId="10" borderId="166" xfId="6" applyNumberFormat="1" applyFont="1" applyFill="1" applyBorder="1" applyAlignment="1">
      <alignment horizontal="center" vertical="center"/>
    </xf>
    <xf numFmtId="10" fontId="46" fillId="10" borderId="165" xfId="6" applyNumberFormat="1" applyFont="1" applyFill="1" applyBorder="1" applyAlignment="1">
      <alignment horizontal="center" vertical="center"/>
    </xf>
    <xf numFmtId="181" fontId="46" fillId="10" borderId="28" xfId="0" applyNumberFormat="1" applyFont="1" applyFill="1" applyBorder="1" applyAlignment="1">
      <alignment horizontal="center" vertical="center"/>
    </xf>
    <xf numFmtId="181" fontId="46" fillId="10" borderId="167" xfId="0" applyNumberFormat="1" applyFont="1" applyFill="1" applyBorder="1" applyAlignment="1">
      <alignment horizontal="center" vertical="center"/>
    </xf>
    <xf numFmtId="0" fontId="46" fillId="10" borderId="23" xfId="0" applyFont="1" applyFill="1" applyBorder="1" applyAlignment="1">
      <alignment horizontal="center" vertical="center"/>
    </xf>
    <xf numFmtId="0" fontId="46" fillId="10" borderId="2" xfId="0" applyFont="1" applyFill="1" applyBorder="1" applyAlignment="1">
      <alignment horizontal="center" vertical="center"/>
    </xf>
    <xf numFmtId="0" fontId="46" fillId="10" borderId="21" xfId="0" applyFont="1" applyFill="1" applyBorder="1" applyAlignment="1">
      <alignment horizontal="center" vertical="center"/>
    </xf>
    <xf numFmtId="0" fontId="46" fillId="10" borderId="128" xfId="0" applyFont="1" applyFill="1" applyBorder="1" applyAlignment="1">
      <alignment horizontal="center" vertical="center"/>
    </xf>
    <xf numFmtId="0" fontId="46" fillId="10" borderId="0" xfId="0" applyFont="1" applyFill="1" applyAlignment="1">
      <alignment horizontal="center" vertical="center"/>
    </xf>
    <xf numFmtId="0" fontId="46" fillId="10" borderId="13" xfId="0" applyFont="1" applyFill="1" applyBorder="1" applyAlignment="1">
      <alignment horizontal="center" vertical="center"/>
    </xf>
    <xf numFmtId="0" fontId="46" fillId="10" borderId="154" xfId="0" applyFont="1" applyFill="1" applyBorder="1" applyAlignment="1">
      <alignment horizontal="center" vertical="center"/>
    </xf>
    <xf numFmtId="0" fontId="46" fillId="10" borderId="19" xfId="0" applyFont="1" applyFill="1" applyBorder="1" applyAlignment="1">
      <alignment horizontal="center" vertical="center"/>
    </xf>
    <xf numFmtId="0" fontId="46" fillId="10" borderId="20" xfId="0" applyFont="1" applyFill="1" applyBorder="1" applyAlignment="1">
      <alignment horizontal="center" vertical="center"/>
    </xf>
    <xf numFmtId="0" fontId="47" fillId="10" borderId="95" xfId="0" applyFont="1" applyFill="1" applyBorder="1" applyAlignment="1">
      <alignment horizontal="center" vertical="center"/>
    </xf>
    <xf numFmtId="0" fontId="47" fillId="10" borderId="94" xfId="0" applyFont="1" applyFill="1" applyBorder="1" applyAlignment="1">
      <alignment horizontal="center" vertical="center"/>
    </xf>
    <xf numFmtId="0" fontId="48" fillId="10" borderId="27" xfId="0" applyFont="1" applyFill="1" applyBorder="1" applyAlignment="1">
      <alignment horizontal="center" vertical="center" wrapText="1"/>
    </xf>
    <xf numFmtId="0" fontId="48" fillId="10" borderId="9" xfId="0" applyFont="1" applyFill="1" applyBorder="1" applyAlignment="1">
      <alignment horizontal="center" vertical="center"/>
    </xf>
    <xf numFmtId="0" fontId="48" fillId="10" borderId="166" xfId="0" applyFont="1" applyFill="1" applyBorder="1" applyAlignment="1">
      <alignment horizontal="center" vertical="center" wrapText="1"/>
    </xf>
    <xf numFmtId="0" fontId="48" fillId="10" borderId="165" xfId="0" applyFont="1" applyFill="1" applyBorder="1" applyAlignment="1">
      <alignment horizontal="center" vertical="center" wrapText="1"/>
    </xf>
    <xf numFmtId="0" fontId="49" fillId="10" borderId="0" xfId="0" applyFont="1" applyFill="1" applyAlignment="1">
      <alignment horizontal="left" vertical="center"/>
    </xf>
    <xf numFmtId="0" fontId="50" fillId="10" borderId="0" xfId="0" applyFont="1" applyFill="1" applyAlignment="1">
      <alignment horizontal="left" vertical="center"/>
    </xf>
    <xf numFmtId="38" fontId="35" fillId="0" borderId="110" xfId="3" applyFont="1" applyFill="1" applyBorder="1" applyAlignment="1">
      <alignment horizontal="center" vertical="center"/>
    </xf>
    <xf numFmtId="38" fontId="35" fillId="0" borderId="112" xfId="3" quotePrefix="1" applyFont="1" applyFill="1" applyBorder="1" applyAlignment="1">
      <alignment horizontal="center" vertical="center"/>
    </xf>
    <xf numFmtId="38" fontId="35" fillId="0" borderId="1" xfId="3" applyFont="1" applyFill="1" applyBorder="1" applyAlignment="1">
      <alignment horizontal="center" vertical="center"/>
    </xf>
    <xf numFmtId="38" fontId="35" fillId="0" borderId="2" xfId="3" applyFont="1" applyFill="1" applyBorder="1" applyAlignment="1">
      <alignment horizontal="center" vertical="center"/>
    </xf>
    <xf numFmtId="38" fontId="35" fillId="0" borderId="4" xfId="3" applyFont="1" applyFill="1" applyBorder="1" applyAlignment="1">
      <alignment horizontal="center" vertical="center"/>
    </xf>
    <xf numFmtId="38" fontId="35" fillId="0" borderId="0" xfId="3" applyFont="1" applyFill="1" applyBorder="1" applyAlignment="1">
      <alignment horizontal="center" vertical="center"/>
    </xf>
    <xf numFmtId="38" fontId="35" fillId="0" borderId="111" xfId="3" applyFont="1" applyFill="1" applyBorder="1" applyAlignment="1">
      <alignment horizontal="center" vertical="center"/>
    </xf>
    <xf numFmtId="38" fontId="35" fillId="0" borderId="19" xfId="3" applyFont="1" applyFill="1" applyBorder="1" applyAlignment="1">
      <alignment horizontal="center" vertical="center"/>
    </xf>
    <xf numFmtId="38" fontId="35" fillId="0" borderId="93" xfId="3" applyFont="1" applyFill="1" applyBorder="1" applyAlignment="1">
      <alignment horizontal="center" vertical="center"/>
    </xf>
    <xf numFmtId="38" fontId="35" fillId="0" borderId="94" xfId="3" applyFont="1" applyFill="1" applyBorder="1" applyAlignment="1">
      <alignment horizontal="center" vertical="center"/>
    </xf>
    <xf numFmtId="38" fontId="38" fillId="0" borderId="95" xfId="3" applyFont="1" applyFill="1" applyBorder="1" applyAlignment="1">
      <alignment horizontal="center" vertical="center"/>
    </xf>
    <xf numFmtId="0" fontId="19" fillId="0" borderId="96" xfId="4" applyFont="1" applyFill="1" applyBorder="1" applyAlignment="1">
      <alignment horizontal="center" vertical="center"/>
    </xf>
    <xf numFmtId="38" fontId="35" fillId="0" borderId="97" xfId="3" applyFont="1" applyBorder="1" applyAlignment="1">
      <alignment horizontal="center" vertical="center"/>
    </xf>
    <xf numFmtId="38" fontId="35" fillId="0" borderId="98" xfId="3" applyFont="1" applyBorder="1" applyAlignment="1">
      <alignment horizontal="center" vertical="center"/>
    </xf>
    <xf numFmtId="38" fontId="35" fillId="0" borderId="99" xfId="3" applyFont="1" applyFill="1" applyBorder="1" applyAlignment="1">
      <alignment horizontal="center" vertical="center" wrapText="1"/>
    </xf>
    <xf numFmtId="38" fontId="35" fillId="0" borderId="15" xfId="3" applyFont="1" applyFill="1" applyBorder="1" applyAlignment="1">
      <alignment horizontal="center" vertical="center" wrapText="1"/>
    </xf>
    <xf numFmtId="38" fontId="35" fillId="0" borderId="103" xfId="3" applyFont="1" applyFill="1" applyBorder="1" applyAlignment="1">
      <alignment horizontal="center" vertical="center" wrapText="1"/>
    </xf>
    <xf numFmtId="38" fontId="35" fillId="0" borderId="0" xfId="3" applyFont="1" applyFill="1" applyBorder="1" applyAlignment="1">
      <alignment horizontal="center" vertical="center" wrapText="1"/>
    </xf>
    <xf numFmtId="38" fontId="35" fillId="0" borderId="106" xfId="3" applyFont="1" applyFill="1" applyBorder="1" applyAlignment="1">
      <alignment horizontal="center" vertical="center" wrapText="1"/>
    </xf>
    <xf numFmtId="38" fontId="35" fillId="0" borderId="19" xfId="3" applyFont="1" applyFill="1" applyBorder="1" applyAlignment="1">
      <alignment horizontal="center" vertical="center" wrapText="1"/>
    </xf>
    <xf numFmtId="176" fontId="35" fillId="0" borderId="100" xfId="3" applyNumberFormat="1" applyFont="1" applyFill="1" applyBorder="1" applyAlignment="1">
      <alignment horizontal="center" vertical="center" wrapText="1"/>
    </xf>
    <xf numFmtId="176" fontId="35" fillId="0" borderId="25" xfId="3" applyNumberFormat="1" applyFont="1" applyFill="1" applyBorder="1" applyAlignment="1">
      <alignment horizontal="center" vertical="center" wrapText="1"/>
    </xf>
    <xf numFmtId="176" fontId="35" fillId="0" borderId="17" xfId="3" applyNumberFormat="1" applyFont="1" applyFill="1" applyBorder="1" applyAlignment="1">
      <alignment horizontal="center" vertical="center" wrapText="1"/>
    </xf>
    <xf numFmtId="176" fontId="35" fillId="0" borderId="5" xfId="3" applyNumberFormat="1" applyFont="1" applyFill="1" applyBorder="1" applyAlignment="1">
      <alignment horizontal="center" vertical="center" wrapText="1"/>
    </xf>
    <xf numFmtId="0" fontId="19" fillId="0" borderId="18" xfId="4" applyFill="1" applyBorder="1" applyAlignment="1">
      <alignment horizontal="center" vertical="center" wrapText="1"/>
    </xf>
    <xf numFmtId="0" fontId="19" fillId="0" borderId="24" xfId="4" applyFill="1" applyBorder="1" applyAlignment="1">
      <alignment horizontal="center" vertical="center" wrapText="1"/>
    </xf>
    <xf numFmtId="10" fontId="34" fillId="7" borderId="107" xfId="5" quotePrefix="1" applyNumberFormat="1" applyFont="1" applyFill="1" applyBorder="1" applyAlignment="1" applyProtection="1">
      <alignment horizontal="center" vertical="center"/>
    </xf>
    <xf numFmtId="10" fontId="34" fillId="7" borderId="108" xfId="5" quotePrefix="1" applyNumberFormat="1" applyFont="1" applyFill="1" applyBorder="1" applyAlignment="1" applyProtection="1">
      <alignment horizontal="center" vertical="center"/>
    </xf>
    <xf numFmtId="10" fontId="34" fillId="7" borderId="18" xfId="5" quotePrefix="1" applyNumberFormat="1" applyFont="1" applyFill="1" applyBorder="1" applyAlignment="1" applyProtection="1">
      <alignment horizontal="center" vertical="center"/>
    </xf>
    <xf numFmtId="10" fontId="34" fillId="7" borderId="19" xfId="5" quotePrefix="1" applyNumberFormat="1" applyFont="1" applyFill="1" applyBorder="1" applyAlignment="1" applyProtection="1">
      <alignment horizontal="center" vertical="center"/>
    </xf>
    <xf numFmtId="178" fontId="34" fillId="7" borderId="100" xfId="5" quotePrefix="1" applyNumberFormat="1" applyFont="1" applyFill="1" applyBorder="1" applyAlignment="1" applyProtection="1">
      <alignment horizontal="center" vertical="center"/>
    </xf>
    <xf numFmtId="178" fontId="34" fillId="7" borderId="25" xfId="5" quotePrefix="1" applyNumberFormat="1" applyFont="1" applyFill="1" applyBorder="1" applyAlignment="1" applyProtection="1">
      <alignment horizontal="center" vertical="center"/>
    </xf>
    <xf numFmtId="178" fontId="34" fillId="7" borderId="18" xfId="5" quotePrefix="1" applyNumberFormat="1" applyFont="1" applyFill="1" applyBorder="1" applyAlignment="1" applyProtection="1">
      <alignment horizontal="center" vertical="center"/>
    </xf>
    <xf numFmtId="178" fontId="34" fillId="7" borderId="24" xfId="5" quotePrefix="1" applyNumberFormat="1" applyFont="1" applyFill="1" applyBorder="1" applyAlignment="1" applyProtection="1">
      <alignment horizontal="center" vertical="center"/>
    </xf>
    <xf numFmtId="38" fontId="49" fillId="10" borderId="0" xfId="1" applyFont="1" applyFill="1" applyBorder="1" applyAlignment="1">
      <alignment horizontal="left" vertical="top" wrapText="1"/>
    </xf>
    <xf numFmtId="0" fontId="51" fillId="10" borderId="0" xfId="0" applyFont="1" applyFill="1" applyAlignment="1">
      <alignment horizontal="left" vertical="center"/>
    </xf>
    <xf numFmtId="38" fontId="40" fillId="0" borderId="4" xfId="3" applyFont="1" applyBorder="1" applyAlignment="1">
      <alignment vertical="center" wrapText="1"/>
    </xf>
    <xf numFmtId="38" fontId="40" fillId="0" borderId="0" xfId="3" applyFont="1" applyAlignment="1">
      <alignment vertical="center" wrapText="1"/>
    </xf>
    <xf numFmtId="0" fontId="41" fillId="0" borderId="0" xfId="4" applyFont="1" applyAlignment="1">
      <alignment horizontal="center" vertical="center" wrapText="1"/>
    </xf>
    <xf numFmtId="0" fontId="47" fillId="10" borderId="163" xfId="0" applyFont="1" applyFill="1" applyBorder="1" applyAlignment="1">
      <alignment horizontal="center" vertical="center" wrapText="1"/>
    </xf>
    <xf numFmtId="0" fontId="47" fillId="10" borderId="164" xfId="0" applyFont="1" applyFill="1" applyBorder="1" applyAlignment="1">
      <alignment horizontal="center" vertical="center"/>
    </xf>
    <xf numFmtId="0" fontId="46" fillId="10" borderId="94" xfId="0" applyFont="1" applyFill="1" applyBorder="1" applyAlignment="1">
      <alignment horizontal="center" vertical="center" wrapText="1"/>
    </xf>
    <xf numFmtId="0" fontId="46" fillId="10" borderId="96" xfId="0" applyFont="1" applyFill="1" applyBorder="1" applyAlignment="1">
      <alignment horizontal="center" vertical="center"/>
    </xf>
    <xf numFmtId="0" fontId="46" fillId="10" borderId="1" xfId="0" applyFont="1" applyFill="1" applyBorder="1" applyAlignment="1">
      <alignment horizontal="center" vertical="center"/>
    </xf>
    <xf numFmtId="0" fontId="46" fillId="10" borderId="111" xfId="0" applyFont="1" applyFill="1" applyBorder="1" applyAlignment="1">
      <alignment horizontal="center" vertical="center"/>
    </xf>
    <xf numFmtId="176" fontId="35" fillId="0" borderId="162" xfId="3" applyNumberFormat="1" applyFont="1" applyFill="1" applyBorder="1" applyAlignment="1">
      <alignment horizontal="center" vertical="center" wrapText="1" shrinkToFit="1"/>
    </xf>
    <xf numFmtId="176" fontId="35" fillId="0" borderId="152" xfId="3" applyNumberFormat="1" applyFont="1" applyFill="1" applyBorder="1" applyAlignment="1">
      <alignment horizontal="center" vertical="center" wrapText="1" shrinkToFit="1"/>
    </xf>
    <xf numFmtId="176" fontId="35" fillId="0" borderId="4" xfId="3" applyNumberFormat="1" applyFont="1" applyFill="1" applyBorder="1" applyAlignment="1">
      <alignment horizontal="center" vertical="center" wrapText="1" shrinkToFit="1"/>
    </xf>
    <xf numFmtId="176" fontId="35" fillId="0" borderId="5" xfId="3" applyNumberFormat="1" applyFont="1" applyFill="1" applyBorder="1" applyAlignment="1">
      <alignment horizontal="center" vertical="center" wrapText="1" shrinkToFit="1"/>
    </xf>
    <xf numFmtId="176" fontId="35" fillId="0" borderId="6" xfId="3" applyNumberFormat="1" applyFont="1" applyFill="1" applyBorder="1" applyAlignment="1">
      <alignment horizontal="center" vertical="center" wrapText="1" shrinkToFit="1"/>
    </xf>
    <xf numFmtId="176" fontId="35" fillId="0" borderId="8" xfId="3" applyNumberFormat="1" applyFont="1" applyFill="1" applyBorder="1" applyAlignment="1">
      <alignment horizontal="center" vertical="center" wrapText="1" shrinkToFit="1"/>
    </xf>
    <xf numFmtId="38" fontId="35" fillId="0" borderId="109" xfId="3" applyFont="1" applyFill="1" applyBorder="1" applyAlignment="1">
      <alignment horizontal="center" vertical="center"/>
    </xf>
    <xf numFmtId="38" fontId="35" fillId="0" borderId="100" xfId="3" applyFont="1" applyFill="1" applyBorder="1" applyAlignment="1">
      <alignment horizontal="center" vertical="center"/>
    </xf>
    <xf numFmtId="38" fontId="35" fillId="0" borderId="18" xfId="3" applyFont="1" applyFill="1" applyBorder="1" applyAlignment="1">
      <alignment horizontal="center" vertical="center"/>
    </xf>
    <xf numFmtId="38" fontId="35" fillId="0" borderId="18" xfId="3" quotePrefix="1" applyFont="1" applyFill="1" applyBorder="1" applyAlignment="1">
      <alignment horizontal="center" vertical="center"/>
    </xf>
    <xf numFmtId="38" fontId="35" fillId="0" borderId="110" xfId="3" quotePrefix="1" applyFont="1" applyFill="1" applyBorder="1" applyAlignment="1">
      <alignment horizontal="center" vertical="center"/>
    </xf>
    <xf numFmtId="38" fontId="35" fillId="0" borderId="15" xfId="3" applyFont="1" applyFill="1" applyBorder="1" applyAlignment="1">
      <alignment horizontal="center" vertical="center"/>
    </xf>
    <xf numFmtId="0" fontId="19" fillId="0" borderId="19" xfId="4" applyBorder="1" applyAlignment="1">
      <alignment horizontal="center" vertical="center"/>
    </xf>
  </cellXfs>
  <cellStyles count="7">
    <cellStyle name="パーセント" xfId="6" builtinId="5"/>
    <cellStyle name="パーセント 2" xfId="5" xr:uid="{00000000-0005-0000-0000-000000000000}"/>
    <cellStyle name="桁区切り" xfId="1" builtinId="6"/>
    <cellStyle name="桁区切り 2" xfId="3" xr:uid="{00000000-0005-0000-0000-000002000000}"/>
    <cellStyle name="標準" xfId="0" builtinId="0"/>
    <cellStyle name="標準 2" xfId="2" xr:uid="{00000000-0005-0000-0000-000004000000}"/>
    <cellStyle name="標準_Book3" xfId="4" xr:uid="{00000000-0005-0000-0000-000005000000}"/>
  </cellStyles>
  <dxfs count="0"/>
  <tableStyles count="0" defaultTableStyle="TableStyleMedium2" defaultPivotStyle="PivotStyleLight16"/>
  <colors>
    <mruColors>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39</xdr:row>
          <xdr:rowOff>152400</xdr:rowOff>
        </xdr:from>
        <xdr:to>
          <xdr:col>5</xdr:col>
          <xdr:colOff>19050</xdr:colOff>
          <xdr:row>41</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161925</xdr:rowOff>
        </xdr:from>
        <xdr:to>
          <xdr:col>7</xdr:col>
          <xdr:colOff>66675</xdr:colOff>
          <xdr:row>41</xdr:row>
          <xdr:rowOff>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85725</xdr:colOff>
          <xdr:row>39</xdr:row>
          <xdr:rowOff>47625</xdr:rowOff>
        </xdr:from>
        <xdr:to>
          <xdr:col>8</xdr:col>
          <xdr:colOff>0</xdr:colOff>
          <xdr:row>41</xdr:row>
          <xdr:rowOff>19050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（賃金支払い）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37</xdr:row>
          <xdr:rowOff>66675</xdr:rowOff>
        </xdr:from>
        <xdr:to>
          <xdr:col>5</xdr:col>
          <xdr:colOff>66675</xdr:colOff>
          <xdr:row>39</xdr:row>
          <xdr:rowOff>28575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66675</xdr:rowOff>
        </xdr:from>
        <xdr:to>
          <xdr:col>7</xdr:col>
          <xdr:colOff>57150</xdr:colOff>
          <xdr:row>39</xdr:row>
          <xdr:rowOff>28575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66675</xdr:colOff>
          <xdr:row>36</xdr:row>
          <xdr:rowOff>114300</xdr:rowOff>
        </xdr:from>
        <xdr:to>
          <xdr:col>7</xdr:col>
          <xdr:colOff>180975</xdr:colOff>
          <xdr:row>38</xdr:row>
          <xdr:rowOff>85725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時間配慮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38100</xdr:rowOff>
        </xdr:from>
        <xdr:to>
          <xdr:col>22</xdr:col>
          <xdr:colOff>114300</xdr:colOff>
          <xdr:row>40</xdr:row>
          <xdr:rowOff>152400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39</xdr:row>
          <xdr:rowOff>38100</xdr:rowOff>
        </xdr:from>
        <xdr:to>
          <xdr:col>25</xdr:col>
          <xdr:colOff>76200</xdr:colOff>
          <xdr:row>40</xdr:row>
          <xdr:rowOff>161925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37</xdr:row>
          <xdr:rowOff>95250</xdr:rowOff>
        </xdr:from>
        <xdr:to>
          <xdr:col>26</xdr:col>
          <xdr:colOff>0</xdr:colOff>
          <xdr:row>42</xdr:row>
          <xdr:rowOff>9525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25977</xdr:colOff>
      <xdr:row>36</xdr:row>
      <xdr:rowOff>75708</xdr:rowOff>
    </xdr:from>
    <xdr:to>
      <xdr:col>25</xdr:col>
      <xdr:colOff>173182</xdr:colOff>
      <xdr:row>39</xdr:row>
      <xdr:rowOff>59835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08318" y="8016094"/>
          <a:ext cx="943841" cy="43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通学費用の</a:t>
          </a:r>
          <a:endParaRPr kumimoji="1" lang="en-US" altLang="ja-JP" sz="900"/>
        </a:p>
        <a:p>
          <a:pPr algn="ctr"/>
          <a:r>
            <a:rPr kumimoji="1" lang="ja-JP" altLang="en-US" sz="900"/>
            <a:t>企業負担</a:t>
          </a:r>
        </a:p>
      </xdr:txBody>
    </xdr:sp>
    <xdr:clientData/>
  </xdr:twoCellAnchor>
  <mc:AlternateContent xmlns:mc="http://schemas.openxmlformats.org/markup-compatibility/2006">
    <mc:Choice xmlns:a14="http://schemas.microsoft.com/office/drawing/2010/main" Requires="a14">
      <xdr:twoCellAnchor editAs="oneCell">
        <xdr:from>
          <xdr:col>26</xdr:col>
          <xdr:colOff>142875</xdr:colOff>
          <xdr:row>37</xdr:row>
          <xdr:rowOff>0</xdr:rowOff>
        </xdr:from>
        <xdr:to>
          <xdr:col>29</xdr:col>
          <xdr:colOff>142875</xdr:colOff>
          <xdr:row>38</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123825</xdr:colOff>
          <xdr:row>37</xdr:row>
          <xdr:rowOff>0</xdr:rowOff>
        </xdr:from>
        <xdr:to>
          <xdr:col>32</xdr:col>
          <xdr:colOff>114300</xdr:colOff>
          <xdr:row>38</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37</xdr:row>
          <xdr:rowOff>0</xdr:rowOff>
        </xdr:from>
        <xdr:to>
          <xdr:col>36</xdr:col>
          <xdr:colOff>95250</xdr:colOff>
          <xdr:row>38</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a:t>
              </a:r>
            </a:p>
          </xdr:txBody>
        </xdr:sp>
        <xdr:clientData/>
      </xdr:twoCellAnchor>
    </mc:Choice>
    <mc:Fallback/>
  </mc:AlternateContent>
  <xdr:twoCellAnchor>
    <xdr:from>
      <xdr:col>2</xdr:col>
      <xdr:colOff>0</xdr:colOff>
      <xdr:row>27</xdr:row>
      <xdr:rowOff>8659</xdr:rowOff>
    </xdr:from>
    <xdr:to>
      <xdr:col>14</xdr:col>
      <xdr:colOff>0</xdr:colOff>
      <xdr:row>33</xdr:row>
      <xdr:rowOff>8659</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398318" y="5446568"/>
          <a:ext cx="2389909" cy="13161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8659</xdr:colOff>
      <xdr:row>27</xdr:row>
      <xdr:rowOff>0</xdr:rowOff>
    </xdr:from>
    <xdr:to>
      <xdr:col>30</xdr:col>
      <xdr:colOff>8659</xdr:colOff>
      <xdr:row>33</xdr:row>
      <xdr:rowOff>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3593523" y="5437909"/>
          <a:ext cx="2389909" cy="13161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39</xdr:row>
          <xdr:rowOff>152400</xdr:rowOff>
        </xdr:from>
        <xdr:to>
          <xdr:col>5</xdr:col>
          <xdr:colOff>19050</xdr:colOff>
          <xdr:row>41</xdr:row>
          <xdr:rowOff>0</xdr:rowOff>
        </xdr:to>
        <xdr:sp macro="" textlink="">
          <xdr:nvSpPr>
            <xdr:cNvPr id="15361" name="Option Button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161925</xdr:rowOff>
        </xdr:from>
        <xdr:to>
          <xdr:col>7</xdr:col>
          <xdr:colOff>66675</xdr:colOff>
          <xdr:row>41</xdr:row>
          <xdr:rowOff>0</xdr:rowOff>
        </xdr:to>
        <xdr:sp macro="" textlink="">
          <xdr:nvSpPr>
            <xdr:cNvPr id="15362" name="Option Button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85725</xdr:colOff>
          <xdr:row>39</xdr:row>
          <xdr:rowOff>47625</xdr:rowOff>
        </xdr:from>
        <xdr:to>
          <xdr:col>8</xdr:col>
          <xdr:colOff>0</xdr:colOff>
          <xdr:row>41</xdr:row>
          <xdr:rowOff>19050</xdr:rowOff>
        </xdr:to>
        <xdr:sp macro="" textlink="">
          <xdr:nvSpPr>
            <xdr:cNvPr id="15363" name="Group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（賃金支払い）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37</xdr:row>
          <xdr:rowOff>66675</xdr:rowOff>
        </xdr:from>
        <xdr:to>
          <xdr:col>5</xdr:col>
          <xdr:colOff>66675</xdr:colOff>
          <xdr:row>39</xdr:row>
          <xdr:rowOff>28575</xdr:rowOff>
        </xdr:to>
        <xdr:sp macro="" textlink="">
          <xdr:nvSpPr>
            <xdr:cNvPr id="15364" name="Option Button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66675</xdr:rowOff>
        </xdr:from>
        <xdr:to>
          <xdr:col>7</xdr:col>
          <xdr:colOff>57150</xdr:colOff>
          <xdr:row>39</xdr:row>
          <xdr:rowOff>28575</xdr:rowOff>
        </xdr:to>
        <xdr:sp macro="" textlink="">
          <xdr:nvSpPr>
            <xdr:cNvPr id="15365" name="Option Button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66675</xdr:colOff>
          <xdr:row>36</xdr:row>
          <xdr:rowOff>114300</xdr:rowOff>
        </xdr:from>
        <xdr:to>
          <xdr:col>7</xdr:col>
          <xdr:colOff>180975</xdr:colOff>
          <xdr:row>38</xdr:row>
          <xdr:rowOff>85725</xdr:rowOff>
        </xdr:to>
        <xdr:sp macro="" textlink="">
          <xdr:nvSpPr>
            <xdr:cNvPr id="15366" name="Group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時間配慮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38100</xdr:rowOff>
        </xdr:from>
        <xdr:to>
          <xdr:col>22</xdr:col>
          <xdr:colOff>114300</xdr:colOff>
          <xdr:row>40</xdr:row>
          <xdr:rowOff>152400</xdr:rowOff>
        </xdr:to>
        <xdr:sp macro="" textlink="">
          <xdr:nvSpPr>
            <xdr:cNvPr id="15367" name="Option Button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39</xdr:row>
          <xdr:rowOff>38100</xdr:rowOff>
        </xdr:from>
        <xdr:to>
          <xdr:col>25</xdr:col>
          <xdr:colOff>76200</xdr:colOff>
          <xdr:row>40</xdr:row>
          <xdr:rowOff>161925</xdr:rowOff>
        </xdr:to>
        <xdr:sp macro="" textlink="">
          <xdr:nvSpPr>
            <xdr:cNvPr id="15368" name="Option Button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37</xdr:row>
          <xdr:rowOff>95250</xdr:rowOff>
        </xdr:from>
        <xdr:to>
          <xdr:col>26</xdr:col>
          <xdr:colOff>0</xdr:colOff>
          <xdr:row>42</xdr:row>
          <xdr:rowOff>9525</xdr:rowOff>
        </xdr:to>
        <xdr:sp macro="" textlink="">
          <xdr:nvSpPr>
            <xdr:cNvPr id="15369" name="Group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25977</xdr:colOff>
      <xdr:row>36</xdr:row>
      <xdr:rowOff>75708</xdr:rowOff>
    </xdr:from>
    <xdr:to>
      <xdr:col>25</xdr:col>
      <xdr:colOff>173182</xdr:colOff>
      <xdr:row>39</xdr:row>
      <xdr:rowOff>59835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226502" y="7390908"/>
          <a:ext cx="947305" cy="4318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通学費用の</a:t>
          </a:r>
          <a:endParaRPr kumimoji="1" lang="en-US" altLang="ja-JP" sz="900"/>
        </a:p>
        <a:p>
          <a:pPr algn="ctr"/>
          <a:r>
            <a:rPr kumimoji="1" lang="ja-JP" altLang="en-US" sz="900"/>
            <a:t>企業負担</a:t>
          </a:r>
        </a:p>
      </xdr:txBody>
    </xdr:sp>
    <xdr:clientData/>
  </xdr:twoCellAnchor>
  <mc:AlternateContent xmlns:mc="http://schemas.openxmlformats.org/markup-compatibility/2006">
    <mc:Choice xmlns:a14="http://schemas.microsoft.com/office/drawing/2010/main" Requires="a14">
      <xdr:twoCellAnchor editAs="oneCell">
        <xdr:from>
          <xdr:col>26</xdr:col>
          <xdr:colOff>142875</xdr:colOff>
          <xdr:row>37</xdr:row>
          <xdr:rowOff>0</xdr:rowOff>
        </xdr:from>
        <xdr:to>
          <xdr:col>29</xdr:col>
          <xdr:colOff>142875</xdr:colOff>
          <xdr:row>38</xdr:row>
          <xdr:rowOff>38100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123825</xdr:colOff>
          <xdr:row>37</xdr:row>
          <xdr:rowOff>0</xdr:rowOff>
        </xdr:from>
        <xdr:to>
          <xdr:col>32</xdr:col>
          <xdr:colOff>114300</xdr:colOff>
          <xdr:row>38</xdr:row>
          <xdr:rowOff>38100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教科書代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37</xdr:row>
          <xdr:rowOff>0</xdr:rowOff>
        </xdr:from>
        <xdr:to>
          <xdr:col>36</xdr:col>
          <xdr:colOff>95250</xdr:colOff>
          <xdr:row>38</xdr:row>
          <xdr:rowOff>38100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交通費</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0</xdr:colOff>
      <xdr:row>67</xdr:row>
      <xdr:rowOff>0</xdr:rowOff>
    </xdr:from>
    <xdr:to>
      <xdr:col>10</xdr:col>
      <xdr:colOff>521805</xdr:colOff>
      <xdr:row>68</xdr:row>
      <xdr:rowOff>39342</xdr:rowOff>
    </xdr:to>
    <xdr:sp macro="" textlink="">
      <xdr:nvSpPr>
        <xdr:cNvPr id="3" name="矢印: 右 2">
          <a:extLst>
            <a:ext uri="{FF2B5EF4-FFF2-40B4-BE49-F238E27FC236}">
              <a16:creationId xmlns:a16="http://schemas.microsoft.com/office/drawing/2014/main" id="{15ECE87C-E21F-409C-B2D7-B48BB2336DFB}"/>
            </a:ext>
          </a:extLst>
        </xdr:cNvPr>
        <xdr:cNvSpPr/>
      </xdr:nvSpPr>
      <xdr:spPr>
        <a:xfrm>
          <a:off x="12982575" y="10544175"/>
          <a:ext cx="521805" cy="1822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trlProps/ctrlProp21.xml" Type="http://schemas.openxmlformats.org/officeDocument/2006/relationships/ctrlProp"/><Relationship Id="rId13" Target="../ctrlProps/ctrlProp22.xml" Type="http://schemas.openxmlformats.org/officeDocument/2006/relationships/ctrlProp"/><Relationship Id="rId14" Target="../ctrlProps/ctrlProp23.xml" Type="http://schemas.openxmlformats.org/officeDocument/2006/relationships/ctrlProp"/><Relationship Id="rId15" Target="../ctrlProps/ctrlProp24.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66"/>
  <sheetViews>
    <sheetView tabSelected="1" view="pageBreakPreview" zoomScale="110" zoomScaleNormal="110" zoomScaleSheetLayoutView="110" workbookViewId="0">
      <selection sqref="A1:AL2"/>
    </sheetView>
  </sheetViews>
  <sheetFormatPr defaultRowHeight="13.5"/>
  <cols>
    <col min="1" max="56" width="2.625" style="220" customWidth="1"/>
    <col min="57" max="16384" width="9" style="220"/>
  </cols>
  <sheetData>
    <row r="1" spans="1:48" ht="13.5" customHeight="1">
      <c r="A1" s="474" t="s">
        <v>128</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row>
    <row r="2" spans="1:48" ht="13.5" customHeight="1">
      <c r="A2" s="474"/>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row>
    <row r="3" spans="1:48" ht="39" customHeight="1">
      <c r="A3" s="221"/>
      <c r="B3" s="221"/>
      <c r="C3" s="222"/>
      <c r="D3" s="221"/>
      <c r="E3" s="221"/>
      <c r="F3" s="221"/>
      <c r="G3" s="221"/>
      <c r="H3" s="221"/>
      <c r="I3" s="221"/>
      <c r="J3" s="221"/>
      <c r="K3" s="221"/>
      <c r="L3" s="221"/>
      <c r="M3" s="221"/>
      <c r="N3" s="221"/>
      <c r="O3" s="221"/>
      <c r="P3" s="221"/>
      <c r="Q3" s="221"/>
      <c r="R3" s="221"/>
      <c r="S3" s="221"/>
      <c r="T3" s="221"/>
      <c r="U3" s="221"/>
      <c r="V3" s="221"/>
      <c r="W3" s="221"/>
    </row>
    <row r="4" spans="1:48" ht="21">
      <c r="A4" s="223" t="s">
        <v>0</v>
      </c>
      <c r="X4" s="224" t="s">
        <v>38</v>
      </c>
      <c r="Y4" s="224"/>
      <c r="Z4" s="224"/>
      <c r="AA4" s="224"/>
      <c r="AB4" s="224"/>
      <c r="AC4" s="524" t="s">
        <v>39</v>
      </c>
      <c r="AD4" s="525"/>
      <c r="AE4" s="525"/>
      <c r="AF4" s="525"/>
      <c r="AG4" s="525"/>
      <c r="AH4" s="525"/>
      <c r="AI4" s="525"/>
      <c r="AJ4" s="525"/>
      <c r="AK4" s="525"/>
      <c r="AL4" s="525"/>
    </row>
    <row r="5" spans="1:48" ht="21" customHeight="1">
      <c r="A5" s="223"/>
      <c r="X5" s="225" t="s">
        <v>43</v>
      </c>
      <c r="Y5" s="225"/>
      <c r="Z5" s="225"/>
      <c r="AA5" s="225"/>
      <c r="AB5" s="225"/>
      <c r="AC5" s="526" t="s">
        <v>41</v>
      </c>
      <c r="AD5" s="527"/>
      <c r="AE5" s="527"/>
      <c r="AF5" s="527"/>
      <c r="AG5" s="527"/>
      <c r="AH5" s="527"/>
      <c r="AI5" s="527"/>
      <c r="AJ5" s="527"/>
      <c r="AK5" s="527"/>
      <c r="AL5" s="527"/>
    </row>
    <row r="6" spans="1:48" ht="21" customHeight="1">
      <c r="A6" s="226" t="s">
        <v>18</v>
      </c>
      <c r="B6" s="222"/>
      <c r="C6" s="222"/>
      <c r="D6" s="222"/>
      <c r="E6" s="222"/>
      <c r="F6" s="499" t="s">
        <v>44</v>
      </c>
      <c r="G6" s="500"/>
      <c r="H6" s="500"/>
      <c r="I6" s="500"/>
      <c r="J6" s="500"/>
      <c r="K6" s="500"/>
      <c r="L6" s="500"/>
      <c r="M6" s="500"/>
      <c r="N6" s="501"/>
      <c r="P6" s="222"/>
      <c r="Q6" s="222"/>
      <c r="R6" s="222"/>
      <c r="S6" s="222"/>
      <c r="T6" s="222"/>
      <c r="U6" s="222"/>
      <c r="V6" s="222"/>
      <c r="W6" s="222"/>
      <c r="X6" s="225" t="s">
        <v>40</v>
      </c>
      <c r="Y6" s="225"/>
      <c r="Z6" s="225"/>
      <c r="AA6" s="225"/>
      <c r="AB6" s="225"/>
      <c r="AC6" s="526" t="s">
        <v>42</v>
      </c>
      <c r="AD6" s="527"/>
      <c r="AE6" s="527"/>
      <c r="AF6" s="527"/>
      <c r="AG6" s="527"/>
      <c r="AH6" s="527"/>
      <c r="AI6" s="527"/>
      <c r="AJ6" s="527"/>
      <c r="AK6" s="527"/>
      <c r="AL6" s="527"/>
      <c r="AN6" s="227" t="s">
        <v>53</v>
      </c>
      <c r="AO6" s="228"/>
      <c r="AP6" s="228"/>
      <c r="AQ6" s="228"/>
      <c r="AR6" s="228"/>
      <c r="AS6" s="228"/>
      <c r="AT6" s="228"/>
      <c r="AU6" s="228"/>
      <c r="AV6" s="229"/>
    </row>
    <row r="7" spans="1:48" ht="8.25" customHeight="1">
      <c r="A7" s="222"/>
      <c r="B7" s="222"/>
      <c r="C7" s="222"/>
      <c r="D7" s="222"/>
      <c r="E7" s="222"/>
      <c r="F7" s="222"/>
      <c r="G7" s="222"/>
      <c r="H7" s="502"/>
      <c r="I7" s="502"/>
      <c r="J7" s="502"/>
      <c r="K7" s="50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N7" s="230"/>
      <c r="AO7" s="228"/>
      <c r="AP7" s="228"/>
      <c r="AQ7" s="228"/>
      <c r="AR7" s="228"/>
      <c r="AS7" s="228"/>
      <c r="AT7" s="228"/>
      <c r="AU7" s="228"/>
      <c r="AV7" s="229"/>
    </row>
    <row r="8" spans="1:48" ht="17.25" customHeight="1">
      <c r="A8" s="475" t="s">
        <v>28</v>
      </c>
      <c r="B8" s="476"/>
      <c r="C8" s="476"/>
      <c r="D8" s="476"/>
      <c r="E8" s="476"/>
      <c r="F8" s="476"/>
      <c r="G8" s="476"/>
      <c r="H8" s="477"/>
      <c r="I8" s="484"/>
      <c r="J8" s="485"/>
      <c r="K8" s="485"/>
      <c r="L8" s="485"/>
      <c r="M8" s="485"/>
      <c r="N8" s="485"/>
      <c r="O8" s="485"/>
      <c r="P8" s="485"/>
      <c r="Q8" s="485"/>
      <c r="R8" s="486"/>
      <c r="T8" s="226"/>
      <c r="X8" s="226" t="s">
        <v>104</v>
      </c>
      <c r="AN8" s="230" t="s">
        <v>44</v>
      </c>
      <c r="AO8" s="228"/>
      <c r="AP8" s="228"/>
      <c r="AQ8" s="228"/>
      <c r="AR8" s="228"/>
      <c r="AS8" s="228"/>
      <c r="AT8" s="228"/>
      <c r="AU8" s="228"/>
      <c r="AV8" s="229"/>
    </row>
    <row r="9" spans="1:48" ht="17.25" customHeight="1">
      <c r="A9" s="478"/>
      <c r="B9" s="479"/>
      <c r="C9" s="479"/>
      <c r="D9" s="479"/>
      <c r="E9" s="479"/>
      <c r="F9" s="479"/>
      <c r="G9" s="479"/>
      <c r="H9" s="480"/>
      <c r="I9" s="487"/>
      <c r="J9" s="488"/>
      <c r="K9" s="488"/>
      <c r="L9" s="488"/>
      <c r="M9" s="488"/>
      <c r="N9" s="488"/>
      <c r="O9" s="488"/>
      <c r="P9" s="488"/>
      <c r="Q9" s="488"/>
      <c r="R9" s="489"/>
      <c r="T9" s="222"/>
      <c r="X9" s="222" t="s">
        <v>103</v>
      </c>
      <c r="AN9" s="230" t="s">
        <v>45</v>
      </c>
      <c r="AO9" s="228"/>
      <c r="AP9" s="228"/>
      <c r="AQ9" s="228"/>
      <c r="AR9" s="228"/>
      <c r="AS9" s="228"/>
      <c r="AT9" s="228"/>
      <c r="AU9" s="228"/>
      <c r="AV9" s="229"/>
    </row>
    <row r="10" spans="1:48" ht="13.5" customHeight="1">
      <c r="A10" s="481"/>
      <c r="B10" s="482"/>
      <c r="C10" s="482"/>
      <c r="D10" s="482"/>
      <c r="E10" s="482"/>
      <c r="F10" s="482"/>
      <c r="G10" s="482"/>
      <c r="H10" s="483"/>
      <c r="I10" s="490"/>
      <c r="J10" s="491"/>
      <c r="K10" s="491"/>
      <c r="L10" s="491"/>
      <c r="M10" s="491"/>
      <c r="N10" s="491"/>
      <c r="O10" s="491"/>
      <c r="P10" s="491"/>
      <c r="Q10" s="491"/>
      <c r="R10" s="492"/>
      <c r="AN10" s="230" t="s">
        <v>46</v>
      </c>
      <c r="AO10" s="228"/>
      <c r="AP10" s="228"/>
      <c r="AQ10" s="228"/>
      <c r="AR10" s="228"/>
      <c r="AS10" s="228"/>
      <c r="AT10" s="228"/>
      <c r="AU10" s="228"/>
      <c r="AV10" s="229"/>
    </row>
    <row r="11" spans="1:48" ht="13.5" customHeight="1">
      <c r="AN11" s="230" t="s">
        <v>47</v>
      </c>
      <c r="AO11" s="228"/>
      <c r="AP11" s="228"/>
      <c r="AQ11" s="228"/>
      <c r="AR11" s="228"/>
      <c r="AS11" s="228"/>
      <c r="AT11" s="228"/>
      <c r="AU11" s="228"/>
      <c r="AV11" s="229"/>
    </row>
    <row r="12" spans="1:48" ht="13.5" customHeight="1">
      <c r="A12" s="592" t="s">
        <v>21</v>
      </c>
      <c r="B12" s="593"/>
      <c r="C12" s="503" t="s">
        <v>110</v>
      </c>
      <c r="D12" s="493" t="s">
        <v>4</v>
      </c>
      <c r="E12" s="494"/>
      <c r="F12" s="494"/>
      <c r="G12" s="494"/>
      <c r="H12" s="495"/>
      <c r="I12" s="496" t="s">
        <v>114</v>
      </c>
      <c r="J12" s="497"/>
      <c r="K12" s="497"/>
      <c r="L12" s="497"/>
      <c r="M12" s="498"/>
      <c r="N12" s="493" t="s">
        <v>5</v>
      </c>
      <c r="O12" s="494"/>
      <c r="P12" s="494"/>
      <c r="Q12" s="494"/>
      <c r="R12" s="495"/>
      <c r="S12" s="493" t="s">
        <v>6</v>
      </c>
      <c r="T12" s="494"/>
      <c r="U12" s="494"/>
      <c r="V12" s="494"/>
      <c r="W12" s="495"/>
      <c r="X12" s="230"/>
      <c r="Y12" s="228"/>
      <c r="Z12" s="228"/>
      <c r="AA12" s="228"/>
      <c r="AB12" s="228"/>
      <c r="AC12" s="228"/>
      <c r="AD12" s="228"/>
      <c r="AE12" s="228"/>
      <c r="AF12" s="228"/>
      <c r="AG12" s="228"/>
      <c r="AH12" s="228"/>
      <c r="AI12" s="228"/>
      <c r="AJ12" s="228"/>
      <c r="AK12" s="228"/>
      <c r="AL12" s="229"/>
      <c r="AN12" s="230" t="s">
        <v>48</v>
      </c>
      <c r="AO12" s="228"/>
      <c r="AP12" s="228"/>
      <c r="AQ12" s="228"/>
      <c r="AR12" s="228"/>
      <c r="AS12" s="228"/>
      <c r="AT12" s="228"/>
      <c r="AU12" s="228"/>
      <c r="AV12" s="229"/>
    </row>
    <row r="13" spans="1:48" ht="13.5" customHeight="1">
      <c r="A13" s="594"/>
      <c r="B13" s="595"/>
      <c r="C13" s="504"/>
      <c r="D13" s="437" t="str">
        <f>内訳シート!$C$6</f>
        <v/>
      </c>
      <c r="E13" s="438"/>
      <c r="F13" s="438"/>
      <c r="G13" s="438"/>
      <c r="H13" s="439"/>
      <c r="I13" s="437">
        <f>内訳シート!$D$6</f>
        <v>0</v>
      </c>
      <c r="J13" s="438"/>
      <c r="K13" s="438"/>
      <c r="L13" s="438"/>
      <c r="M13" s="439"/>
      <c r="N13" s="506"/>
      <c r="O13" s="507"/>
      <c r="P13" s="507"/>
      <c r="Q13" s="507"/>
      <c r="R13" s="508"/>
      <c r="S13" s="515"/>
      <c r="T13" s="516"/>
      <c r="U13" s="516"/>
      <c r="V13" s="516"/>
      <c r="W13" s="517"/>
      <c r="X13" s="556" t="s">
        <v>16</v>
      </c>
      <c r="Y13" s="557"/>
      <c r="Z13" s="558"/>
      <c r="AA13" s="565">
        <f>SUM(D13,I13,S13)</f>
        <v>0</v>
      </c>
      <c r="AB13" s="566"/>
      <c r="AC13" s="566"/>
      <c r="AD13" s="566"/>
      <c r="AE13" s="566"/>
      <c r="AF13" s="566"/>
      <c r="AG13" s="566"/>
      <c r="AH13" s="566"/>
      <c r="AI13" s="528" t="s">
        <v>7</v>
      </c>
      <c r="AJ13" s="528"/>
      <c r="AK13" s="528"/>
      <c r="AL13" s="529"/>
      <c r="AN13" s="230" t="s">
        <v>49</v>
      </c>
      <c r="AO13" s="228"/>
      <c r="AP13" s="228"/>
      <c r="AQ13" s="228"/>
      <c r="AR13" s="228"/>
      <c r="AS13" s="228"/>
      <c r="AT13" s="228"/>
      <c r="AU13" s="228"/>
      <c r="AV13" s="229"/>
    </row>
    <row r="14" spans="1:48" ht="13.5" customHeight="1">
      <c r="A14" s="594"/>
      <c r="B14" s="595"/>
      <c r="C14" s="504"/>
      <c r="D14" s="440"/>
      <c r="E14" s="441"/>
      <c r="F14" s="441"/>
      <c r="G14" s="441"/>
      <c r="H14" s="442"/>
      <c r="I14" s="443"/>
      <c r="J14" s="441"/>
      <c r="K14" s="441"/>
      <c r="L14" s="441"/>
      <c r="M14" s="442"/>
      <c r="N14" s="509"/>
      <c r="O14" s="510"/>
      <c r="P14" s="510"/>
      <c r="Q14" s="510"/>
      <c r="R14" s="511"/>
      <c r="S14" s="518"/>
      <c r="T14" s="519"/>
      <c r="U14" s="519"/>
      <c r="V14" s="519"/>
      <c r="W14" s="520"/>
      <c r="X14" s="559"/>
      <c r="Y14" s="560"/>
      <c r="Z14" s="561"/>
      <c r="AA14" s="567"/>
      <c r="AB14" s="568"/>
      <c r="AC14" s="568"/>
      <c r="AD14" s="568"/>
      <c r="AE14" s="568"/>
      <c r="AF14" s="568"/>
      <c r="AG14" s="568"/>
      <c r="AH14" s="568"/>
      <c r="AI14" s="433"/>
      <c r="AJ14" s="433"/>
      <c r="AK14" s="433"/>
      <c r="AL14" s="530"/>
    </row>
    <row r="15" spans="1:48" ht="13.5" customHeight="1">
      <c r="A15" s="594"/>
      <c r="B15" s="595"/>
      <c r="C15" s="504"/>
      <c r="D15" s="443"/>
      <c r="E15" s="441"/>
      <c r="F15" s="441"/>
      <c r="G15" s="441"/>
      <c r="H15" s="442"/>
      <c r="I15" s="443"/>
      <c r="J15" s="441"/>
      <c r="K15" s="441"/>
      <c r="L15" s="441"/>
      <c r="M15" s="442"/>
      <c r="N15" s="509"/>
      <c r="O15" s="510"/>
      <c r="P15" s="510"/>
      <c r="Q15" s="510"/>
      <c r="R15" s="511"/>
      <c r="S15" s="518"/>
      <c r="T15" s="519"/>
      <c r="U15" s="519"/>
      <c r="V15" s="519"/>
      <c r="W15" s="520"/>
      <c r="X15" s="559"/>
      <c r="Y15" s="560"/>
      <c r="Z15" s="561"/>
      <c r="AA15" s="567"/>
      <c r="AB15" s="568"/>
      <c r="AC15" s="568"/>
      <c r="AD15" s="568"/>
      <c r="AE15" s="568"/>
      <c r="AF15" s="568"/>
      <c r="AG15" s="568"/>
      <c r="AH15" s="568"/>
      <c r="AI15" s="433"/>
      <c r="AJ15" s="433"/>
      <c r="AK15" s="433"/>
      <c r="AL15" s="530"/>
    </row>
    <row r="16" spans="1:48" ht="13.5" customHeight="1">
      <c r="A16" s="594"/>
      <c r="B16" s="595"/>
      <c r="C16" s="504"/>
      <c r="D16" s="443"/>
      <c r="E16" s="441"/>
      <c r="F16" s="441"/>
      <c r="G16" s="441"/>
      <c r="H16" s="442"/>
      <c r="I16" s="443"/>
      <c r="J16" s="441"/>
      <c r="K16" s="441"/>
      <c r="L16" s="441"/>
      <c r="M16" s="442"/>
      <c r="N16" s="509"/>
      <c r="O16" s="510"/>
      <c r="P16" s="510"/>
      <c r="Q16" s="510"/>
      <c r="R16" s="511"/>
      <c r="S16" s="518"/>
      <c r="T16" s="519"/>
      <c r="U16" s="519"/>
      <c r="V16" s="519"/>
      <c r="W16" s="520"/>
      <c r="X16" s="559"/>
      <c r="Y16" s="560"/>
      <c r="Z16" s="561"/>
      <c r="AA16" s="567"/>
      <c r="AB16" s="568"/>
      <c r="AC16" s="568"/>
      <c r="AD16" s="568"/>
      <c r="AE16" s="568"/>
      <c r="AF16" s="568"/>
      <c r="AG16" s="568"/>
      <c r="AH16" s="568"/>
      <c r="AI16" s="433"/>
      <c r="AJ16" s="433"/>
      <c r="AK16" s="433"/>
      <c r="AL16" s="530"/>
    </row>
    <row r="17" spans="1:38" ht="13.5" customHeight="1">
      <c r="A17" s="594"/>
      <c r="B17" s="595"/>
      <c r="C17" s="504"/>
      <c r="D17" s="443"/>
      <c r="E17" s="441"/>
      <c r="F17" s="441"/>
      <c r="G17" s="441"/>
      <c r="H17" s="442"/>
      <c r="I17" s="443"/>
      <c r="J17" s="441"/>
      <c r="K17" s="441"/>
      <c r="L17" s="441"/>
      <c r="M17" s="442"/>
      <c r="N17" s="509"/>
      <c r="O17" s="510"/>
      <c r="P17" s="510"/>
      <c r="Q17" s="510"/>
      <c r="R17" s="511"/>
      <c r="S17" s="518"/>
      <c r="T17" s="519"/>
      <c r="U17" s="519"/>
      <c r="V17" s="519"/>
      <c r="W17" s="520"/>
      <c r="X17" s="559"/>
      <c r="Y17" s="560"/>
      <c r="Z17" s="561"/>
      <c r="AA17" s="567"/>
      <c r="AB17" s="568"/>
      <c r="AC17" s="568"/>
      <c r="AD17" s="568"/>
      <c r="AE17" s="568"/>
      <c r="AF17" s="568"/>
      <c r="AG17" s="568"/>
      <c r="AH17" s="568"/>
      <c r="AI17" s="433"/>
      <c r="AJ17" s="433"/>
      <c r="AK17" s="433"/>
      <c r="AL17" s="530"/>
    </row>
    <row r="18" spans="1:38" ht="13.5" customHeight="1" thickBot="1">
      <c r="A18" s="596"/>
      <c r="B18" s="597"/>
      <c r="C18" s="505"/>
      <c r="D18" s="444"/>
      <c r="E18" s="445"/>
      <c r="F18" s="445"/>
      <c r="G18" s="445"/>
      <c r="H18" s="446"/>
      <c r="I18" s="444"/>
      <c r="J18" s="445"/>
      <c r="K18" s="445"/>
      <c r="L18" s="445"/>
      <c r="M18" s="446"/>
      <c r="N18" s="512"/>
      <c r="O18" s="513"/>
      <c r="P18" s="513"/>
      <c r="Q18" s="513"/>
      <c r="R18" s="514"/>
      <c r="S18" s="521"/>
      <c r="T18" s="522"/>
      <c r="U18" s="522"/>
      <c r="V18" s="522"/>
      <c r="W18" s="523"/>
      <c r="X18" s="562"/>
      <c r="Y18" s="563"/>
      <c r="Z18" s="564"/>
      <c r="AA18" s="569"/>
      <c r="AB18" s="570"/>
      <c r="AC18" s="570"/>
      <c r="AD18" s="570"/>
      <c r="AE18" s="570"/>
      <c r="AF18" s="570"/>
      <c r="AG18" s="570"/>
      <c r="AH18" s="570"/>
      <c r="AI18" s="435"/>
      <c r="AJ18" s="435"/>
      <c r="AK18" s="435"/>
      <c r="AL18" s="531"/>
    </row>
    <row r="19" spans="1:38" ht="13.5" customHeight="1" thickTop="1">
      <c r="X19" s="571" t="s">
        <v>17</v>
      </c>
      <c r="Y19" s="572"/>
      <c r="Z19" s="573"/>
      <c r="AA19" s="548">
        <f>I8-AA13</f>
        <v>0</v>
      </c>
      <c r="AB19" s="549"/>
      <c r="AC19" s="549"/>
      <c r="AD19" s="549"/>
      <c r="AE19" s="549"/>
      <c r="AF19" s="549"/>
      <c r="AG19" s="549"/>
      <c r="AH19" s="549"/>
      <c r="AI19" s="431" t="s">
        <v>7</v>
      </c>
      <c r="AJ19" s="431"/>
      <c r="AK19" s="431"/>
      <c r="AL19" s="432"/>
    </row>
    <row r="20" spans="1:38" ht="14.25" customHeight="1">
      <c r="A20" s="226" t="s">
        <v>52</v>
      </c>
      <c r="X20" s="574"/>
      <c r="Y20" s="575"/>
      <c r="Z20" s="576"/>
      <c r="AA20" s="550"/>
      <c r="AB20" s="551"/>
      <c r="AC20" s="551"/>
      <c r="AD20" s="551"/>
      <c r="AE20" s="551"/>
      <c r="AF20" s="551"/>
      <c r="AG20" s="551"/>
      <c r="AH20" s="551"/>
      <c r="AI20" s="433"/>
      <c r="AJ20" s="433"/>
      <c r="AK20" s="433"/>
      <c r="AL20" s="434"/>
    </row>
    <row r="21" spans="1:38">
      <c r="X21" s="574"/>
      <c r="Y21" s="575"/>
      <c r="Z21" s="576"/>
      <c r="AA21" s="550"/>
      <c r="AB21" s="551"/>
      <c r="AC21" s="551"/>
      <c r="AD21" s="551"/>
      <c r="AE21" s="551"/>
      <c r="AF21" s="551"/>
      <c r="AG21" s="551"/>
      <c r="AH21" s="551"/>
      <c r="AI21" s="433"/>
      <c r="AJ21" s="433"/>
      <c r="AK21" s="433"/>
      <c r="AL21" s="434"/>
    </row>
    <row r="22" spans="1:38" ht="14.25">
      <c r="A22" s="222" t="s">
        <v>8</v>
      </c>
      <c r="X22" s="574"/>
      <c r="Y22" s="575"/>
      <c r="Z22" s="576"/>
      <c r="AA22" s="552"/>
      <c r="AB22" s="553"/>
      <c r="AC22" s="553"/>
      <c r="AD22" s="553"/>
      <c r="AE22" s="553"/>
      <c r="AF22" s="553"/>
      <c r="AG22" s="553"/>
      <c r="AH22" s="553"/>
      <c r="AI22" s="433"/>
      <c r="AJ22" s="433"/>
      <c r="AK22" s="433"/>
      <c r="AL22" s="434"/>
    </row>
    <row r="23" spans="1:38" ht="14.25">
      <c r="B23" s="226" t="s">
        <v>9</v>
      </c>
      <c r="X23" s="574"/>
      <c r="Y23" s="575"/>
      <c r="Z23" s="576"/>
      <c r="AA23" s="552"/>
      <c r="AB23" s="553"/>
      <c r="AC23" s="553"/>
      <c r="AD23" s="553"/>
      <c r="AE23" s="553"/>
      <c r="AF23" s="553"/>
      <c r="AG23" s="553"/>
      <c r="AH23" s="553"/>
      <c r="AI23" s="433"/>
      <c r="AJ23" s="433"/>
      <c r="AK23" s="433"/>
      <c r="AL23" s="434"/>
    </row>
    <row r="24" spans="1:38" ht="14.25" thickBot="1">
      <c r="X24" s="577"/>
      <c r="Y24" s="578"/>
      <c r="Z24" s="579"/>
      <c r="AA24" s="554"/>
      <c r="AB24" s="555"/>
      <c r="AC24" s="555"/>
      <c r="AD24" s="555"/>
      <c r="AE24" s="555"/>
      <c r="AF24" s="555"/>
      <c r="AG24" s="555"/>
      <c r="AH24" s="555"/>
      <c r="AI24" s="435"/>
      <c r="AJ24" s="435"/>
      <c r="AK24" s="435"/>
      <c r="AL24" s="436"/>
    </row>
    <row r="25" spans="1:38" ht="15" thickTop="1">
      <c r="A25" s="226" t="s">
        <v>127</v>
      </c>
    </row>
    <row r="26" spans="1:38" ht="21">
      <c r="A26" s="223" t="s">
        <v>26</v>
      </c>
    </row>
    <row r="28" spans="1:38">
      <c r="A28" s="454" t="s">
        <v>22</v>
      </c>
      <c r="B28" s="455"/>
      <c r="C28" s="231"/>
      <c r="D28" s="231"/>
      <c r="E28" s="231"/>
      <c r="F28" s="231"/>
      <c r="G28" s="231"/>
      <c r="H28" s="231"/>
      <c r="I28" s="231"/>
      <c r="J28" s="231"/>
      <c r="K28" s="231"/>
      <c r="L28" s="231"/>
      <c r="M28" s="231"/>
      <c r="N28" s="232"/>
      <c r="Q28" s="454" t="s">
        <v>23</v>
      </c>
      <c r="R28" s="455"/>
      <c r="S28" s="231"/>
      <c r="T28" s="231"/>
      <c r="U28" s="231"/>
      <c r="V28" s="231"/>
      <c r="W28" s="231"/>
      <c r="X28" s="231"/>
      <c r="Y28" s="231"/>
      <c r="Z28" s="231"/>
      <c r="AA28" s="231"/>
      <c r="AB28" s="231"/>
      <c r="AC28" s="231"/>
      <c r="AD28" s="232"/>
    </row>
    <row r="29" spans="1:38" ht="18.75">
      <c r="A29" s="456"/>
      <c r="B29" s="457"/>
      <c r="C29" s="470" t="s">
        <v>24</v>
      </c>
      <c r="D29" s="471"/>
      <c r="E29" s="471"/>
      <c r="F29" s="471"/>
      <c r="G29" s="471"/>
      <c r="H29" s="448"/>
      <c r="I29" s="447"/>
      <c r="J29" s="447"/>
      <c r="K29" s="447"/>
      <c r="L29" s="233"/>
      <c r="M29" s="234" t="s">
        <v>25</v>
      </c>
      <c r="N29" s="235"/>
      <c r="Q29" s="456"/>
      <c r="R29" s="457"/>
      <c r="S29" s="470" t="s">
        <v>24</v>
      </c>
      <c r="T29" s="471"/>
      <c r="U29" s="471"/>
      <c r="V29" s="471"/>
      <c r="W29" s="471"/>
      <c r="X29" s="448"/>
      <c r="Y29" s="447"/>
      <c r="Z29" s="447"/>
      <c r="AA29" s="447"/>
      <c r="AB29" s="233"/>
      <c r="AC29" s="234" t="s">
        <v>25</v>
      </c>
      <c r="AD29" s="235"/>
    </row>
    <row r="30" spans="1:38" ht="18.75" customHeight="1">
      <c r="A30" s="456"/>
      <c r="B30" s="457"/>
      <c r="C30" s="236"/>
      <c r="D30" s="233"/>
      <c r="E30" s="233" t="s">
        <v>10</v>
      </c>
      <c r="F30" s="233"/>
      <c r="G30" s="233"/>
      <c r="H30" s="233"/>
      <c r="I30" s="233"/>
      <c r="J30" s="447"/>
      <c r="K30" s="447"/>
      <c r="L30" s="233"/>
      <c r="M30" s="234" t="s">
        <v>3</v>
      </c>
      <c r="N30" s="235"/>
      <c r="Q30" s="456"/>
      <c r="R30" s="457"/>
      <c r="S30" s="236"/>
      <c r="T30" s="233"/>
      <c r="U30" s="233" t="s">
        <v>10</v>
      </c>
      <c r="V30" s="233"/>
      <c r="W30" s="233"/>
      <c r="X30" s="233"/>
      <c r="Y30" s="233"/>
      <c r="Z30" s="447"/>
      <c r="AA30" s="447"/>
      <c r="AB30" s="233"/>
      <c r="AC30" s="234" t="s">
        <v>3</v>
      </c>
      <c r="AD30" s="235"/>
    </row>
    <row r="31" spans="1:38" ht="18.75">
      <c r="A31" s="456"/>
      <c r="B31" s="457"/>
      <c r="C31" s="236"/>
      <c r="D31" s="233"/>
      <c r="E31" s="233" t="s">
        <v>11</v>
      </c>
      <c r="F31" s="233"/>
      <c r="G31" s="233"/>
      <c r="H31" s="233"/>
      <c r="I31" s="233"/>
      <c r="J31" s="447"/>
      <c r="K31" s="447"/>
      <c r="L31" s="233"/>
      <c r="M31" s="234" t="s">
        <v>12</v>
      </c>
      <c r="N31" s="235"/>
      <c r="Q31" s="456"/>
      <c r="R31" s="457"/>
      <c r="S31" s="236"/>
      <c r="T31" s="233"/>
      <c r="U31" s="233" t="s">
        <v>11</v>
      </c>
      <c r="V31" s="233"/>
      <c r="W31" s="233"/>
      <c r="X31" s="233"/>
      <c r="Y31" s="233"/>
      <c r="Z31" s="447"/>
      <c r="AA31" s="447"/>
      <c r="AB31" s="233"/>
      <c r="AC31" s="234" t="s">
        <v>12</v>
      </c>
      <c r="AD31" s="235"/>
    </row>
    <row r="32" spans="1:38" ht="18.75">
      <c r="A32" s="456"/>
      <c r="B32" s="457"/>
      <c r="C32" s="234" t="s">
        <v>19</v>
      </c>
      <c r="D32" s="233"/>
      <c r="E32" s="233"/>
      <c r="F32" s="233"/>
      <c r="G32" s="233"/>
      <c r="H32" s="233"/>
      <c r="I32" s="233"/>
      <c r="J32" s="447"/>
      <c r="K32" s="447"/>
      <c r="L32" s="233"/>
      <c r="M32" s="234" t="s">
        <v>20</v>
      </c>
      <c r="N32" s="235"/>
      <c r="Q32" s="456"/>
      <c r="R32" s="457"/>
      <c r="S32" s="233" t="s">
        <v>19</v>
      </c>
      <c r="T32" s="233"/>
      <c r="U32" s="233"/>
      <c r="V32" s="233"/>
      <c r="W32" s="233"/>
      <c r="X32" s="233"/>
      <c r="Y32" s="233"/>
      <c r="Z32" s="447"/>
      <c r="AA32" s="447"/>
      <c r="AB32" s="233"/>
      <c r="AC32" s="234" t="s">
        <v>20</v>
      </c>
      <c r="AD32" s="235"/>
    </row>
    <row r="33" spans="1:38">
      <c r="A33" s="458"/>
      <c r="B33" s="459"/>
      <c r="C33" s="237"/>
      <c r="D33" s="237"/>
      <c r="E33" s="237"/>
      <c r="F33" s="237"/>
      <c r="G33" s="237"/>
      <c r="H33" s="237"/>
      <c r="I33" s="237"/>
      <c r="J33" s="237"/>
      <c r="K33" s="237"/>
      <c r="L33" s="237"/>
      <c r="M33" s="237"/>
      <c r="N33" s="238"/>
      <c r="Q33" s="458"/>
      <c r="R33" s="459"/>
      <c r="S33" s="237"/>
      <c r="T33" s="237"/>
      <c r="U33" s="237"/>
      <c r="V33" s="237"/>
      <c r="W33" s="237"/>
      <c r="X33" s="237"/>
      <c r="Y33" s="237"/>
      <c r="Z33" s="237"/>
      <c r="AA33" s="237"/>
      <c r="AB33" s="237"/>
      <c r="AC33" s="237"/>
      <c r="AD33" s="238"/>
    </row>
    <row r="35" spans="1:38" ht="21" customHeight="1">
      <c r="A35" s="239" t="s">
        <v>27</v>
      </c>
      <c r="AA35" s="240"/>
      <c r="AB35" s="240"/>
      <c r="AC35" s="241"/>
      <c r="AE35" s="240"/>
      <c r="AF35" s="240"/>
      <c r="AG35" s="240"/>
      <c r="AH35" s="241"/>
      <c r="AI35" s="240"/>
      <c r="AJ35" s="240"/>
    </row>
    <row r="37" spans="1:38">
      <c r="A37" s="454" t="s">
        <v>32</v>
      </c>
      <c r="B37" s="455"/>
      <c r="C37" s="242"/>
      <c r="D37" s="242"/>
      <c r="E37" s="242"/>
      <c r="F37" s="242"/>
      <c r="G37" s="242"/>
      <c r="H37" s="242"/>
      <c r="I37" s="242"/>
      <c r="J37" s="242"/>
      <c r="K37" s="242"/>
      <c r="L37" s="242"/>
      <c r="M37" s="242"/>
      <c r="N37" s="242"/>
      <c r="O37" s="242"/>
      <c r="P37" s="242"/>
      <c r="Q37" s="242"/>
      <c r="R37" s="242"/>
      <c r="S37" s="242"/>
      <c r="T37" s="242"/>
      <c r="U37" s="242"/>
      <c r="V37" s="243"/>
      <c r="W37" s="244"/>
      <c r="X37" s="244"/>
      <c r="Y37" s="244"/>
      <c r="Z37" s="245"/>
      <c r="AA37" s="242"/>
      <c r="AB37" s="242"/>
      <c r="AC37" s="242"/>
      <c r="AD37" s="242"/>
      <c r="AE37" s="242"/>
      <c r="AF37" s="242"/>
      <c r="AG37" s="242"/>
      <c r="AH37" s="242"/>
      <c r="AI37" s="242"/>
      <c r="AJ37" s="242"/>
      <c r="AK37" s="242"/>
      <c r="AL37" s="245"/>
    </row>
    <row r="38" spans="1:38">
      <c r="A38" s="456"/>
      <c r="B38" s="457"/>
      <c r="C38" s="240"/>
      <c r="D38" s="240"/>
      <c r="E38" s="240"/>
      <c r="F38" s="240"/>
      <c r="G38" s="240"/>
      <c r="H38" s="240"/>
      <c r="I38" s="240" t="s">
        <v>50</v>
      </c>
      <c r="L38" s="240"/>
      <c r="M38" s="240" t="s">
        <v>37</v>
      </c>
      <c r="O38" s="240"/>
      <c r="P38" s="240" t="s">
        <v>35</v>
      </c>
      <c r="Q38" s="472"/>
      <c r="R38" s="473"/>
      <c r="S38" s="473"/>
      <c r="T38" s="473"/>
      <c r="U38" s="240" t="s">
        <v>36</v>
      </c>
      <c r="V38" s="246"/>
      <c r="W38" s="247"/>
      <c r="X38" s="247"/>
      <c r="Y38" s="247"/>
      <c r="Z38" s="235"/>
      <c r="AK38" s="240"/>
      <c r="AL38" s="248"/>
    </row>
    <row r="39" spans="1:38" ht="8.25" customHeight="1">
      <c r="A39" s="456"/>
      <c r="B39" s="457"/>
      <c r="C39" s="240"/>
      <c r="E39" s="249"/>
      <c r="F39" s="250"/>
      <c r="G39" s="250"/>
      <c r="H39" s="240"/>
      <c r="I39" s="240"/>
      <c r="J39" s="240"/>
      <c r="K39" s="240"/>
      <c r="L39" s="240"/>
      <c r="M39" s="240"/>
      <c r="N39" s="240"/>
      <c r="O39" s="240"/>
      <c r="P39" s="240"/>
      <c r="Q39" s="240"/>
      <c r="R39" s="240"/>
      <c r="S39" s="240"/>
      <c r="T39" s="240"/>
      <c r="U39" s="251"/>
      <c r="V39" s="246"/>
      <c r="W39" s="247"/>
      <c r="X39" s="247"/>
      <c r="Y39" s="247"/>
      <c r="Z39" s="252"/>
      <c r="AA39" s="240"/>
      <c r="AB39" s="240"/>
      <c r="AC39" s="240"/>
      <c r="AD39" s="240"/>
      <c r="AE39" s="240"/>
      <c r="AF39" s="240"/>
      <c r="AG39" s="240"/>
      <c r="AH39" s="240"/>
      <c r="AI39" s="240"/>
      <c r="AJ39" s="240"/>
      <c r="AK39" s="240"/>
      <c r="AL39" s="248"/>
    </row>
    <row r="40" spans="1:38">
      <c r="A40" s="456"/>
      <c r="B40" s="457"/>
      <c r="C40" s="240"/>
      <c r="D40" s="240"/>
      <c r="E40" s="240"/>
      <c r="F40" s="240"/>
      <c r="G40" s="240"/>
      <c r="H40" s="240"/>
      <c r="I40" s="240"/>
      <c r="J40" s="275"/>
      <c r="K40" s="240" t="s">
        <v>30</v>
      </c>
      <c r="M40" s="240" t="s">
        <v>31</v>
      </c>
      <c r="O40" s="240"/>
      <c r="P40" s="240" t="s">
        <v>35</v>
      </c>
      <c r="Q40" s="472"/>
      <c r="R40" s="473"/>
      <c r="S40" s="473"/>
      <c r="T40" s="473"/>
      <c r="U40" s="240" t="s">
        <v>36</v>
      </c>
      <c r="V40" s="246"/>
      <c r="W40" s="247"/>
      <c r="X40" s="247"/>
      <c r="Y40" s="247"/>
      <c r="Z40" s="235"/>
      <c r="AB40" s="240" t="s">
        <v>33</v>
      </c>
      <c r="AC40" s="240"/>
      <c r="AD40" s="240"/>
      <c r="AE40" s="240"/>
      <c r="AF40" s="580"/>
      <c r="AG40" s="581"/>
      <c r="AH40" s="581"/>
      <c r="AI40" s="581"/>
      <c r="AJ40" s="240" t="s">
        <v>34</v>
      </c>
      <c r="AK40" s="240"/>
      <c r="AL40" s="248"/>
    </row>
    <row r="41" spans="1:38">
      <c r="A41" s="456"/>
      <c r="B41" s="457"/>
      <c r="C41" s="240"/>
      <c r="D41" s="249"/>
      <c r="E41" s="250"/>
      <c r="F41" s="250"/>
      <c r="G41" s="240"/>
      <c r="I41" s="240"/>
      <c r="J41" s="240"/>
      <c r="K41" s="240"/>
      <c r="M41" s="240"/>
      <c r="O41" s="240"/>
      <c r="P41" s="240"/>
      <c r="R41" s="240"/>
      <c r="S41" s="240"/>
      <c r="T41" s="240"/>
      <c r="U41" s="236"/>
      <c r="V41" s="246"/>
      <c r="W41" s="247"/>
      <c r="X41" s="247"/>
      <c r="Y41" s="247"/>
      <c r="Z41" s="235"/>
      <c r="AA41" s="240"/>
      <c r="AB41" s="240"/>
      <c r="AC41" s="240"/>
      <c r="AD41" s="240"/>
      <c r="AE41" s="240"/>
      <c r="AF41" s="240"/>
      <c r="AG41" s="240"/>
      <c r="AH41" s="240"/>
      <c r="AI41" s="240"/>
      <c r="AJ41" s="240"/>
      <c r="AK41" s="240"/>
      <c r="AL41" s="248"/>
    </row>
    <row r="42" spans="1:38">
      <c r="A42" s="458"/>
      <c r="B42" s="459"/>
      <c r="C42" s="253"/>
      <c r="D42" s="253"/>
      <c r="E42" s="253"/>
      <c r="F42" s="253"/>
      <c r="G42" s="253"/>
      <c r="H42" s="253"/>
      <c r="I42" s="253"/>
      <c r="J42" s="253"/>
      <c r="K42" s="253"/>
      <c r="L42" s="253"/>
      <c r="M42" s="253"/>
      <c r="N42" s="253"/>
      <c r="O42" s="253"/>
      <c r="P42" s="253"/>
      <c r="Q42" s="253"/>
      <c r="R42" s="253"/>
      <c r="S42" s="253"/>
      <c r="T42" s="253"/>
      <c r="U42" s="253"/>
      <c r="V42" s="254"/>
      <c r="W42" s="255"/>
      <c r="X42" s="255"/>
      <c r="Y42" s="255"/>
      <c r="Z42" s="256"/>
      <c r="AA42" s="253"/>
      <c r="AB42" s="253"/>
      <c r="AC42" s="253"/>
      <c r="AD42" s="253"/>
      <c r="AE42" s="253"/>
      <c r="AF42" s="253"/>
      <c r="AG42" s="253"/>
      <c r="AH42" s="253"/>
      <c r="AI42" s="253"/>
      <c r="AJ42" s="253"/>
      <c r="AK42" s="253"/>
      <c r="AL42" s="256"/>
    </row>
    <row r="44" spans="1:38" ht="21" customHeight="1">
      <c r="A44" s="239" t="s">
        <v>105</v>
      </c>
    </row>
    <row r="45" spans="1:38" ht="21">
      <c r="A45" s="239"/>
    </row>
    <row r="46" spans="1:38" ht="14.25">
      <c r="A46" s="451" t="s">
        <v>51</v>
      </c>
      <c r="B46" s="452"/>
      <c r="C46" s="452"/>
      <c r="D46" s="452"/>
      <c r="E46" s="452"/>
      <c r="F46" s="452"/>
      <c r="G46" s="452"/>
      <c r="H46" s="452"/>
      <c r="I46" s="453"/>
      <c r="J46" s="451" t="s">
        <v>1</v>
      </c>
      <c r="K46" s="452"/>
      <c r="L46" s="452"/>
      <c r="M46" s="453"/>
      <c r="N46" s="451" t="s">
        <v>51</v>
      </c>
      <c r="O46" s="452"/>
      <c r="P46" s="452"/>
      <c r="Q46" s="452"/>
      <c r="R46" s="452"/>
      <c r="S46" s="452"/>
      <c r="T46" s="452"/>
      <c r="U46" s="452"/>
      <c r="V46" s="453"/>
      <c r="W46" s="451" t="s">
        <v>1</v>
      </c>
      <c r="X46" s="452"/>
      <c r="Y46" s="452"/>
      <c r="Z46" s="453"/>
      <c r="AA46" s="222"/>
      <c r="AB46" s="222"/>
      <c r="AC46" s="222"/>
      <c r="AD46" s="222"/>
      <c r="AE46" s="222"/>
      <c r="AF46" s="222"/>
      <c r="AG46" s="222"/>
      <c r="AH46" s="222"/>
      <c r="AI46" s="222"/>
      <c r="AJ46" s="222"/>
      <c r="AK46" s="222"/>
      <c r="AL46" s="222"/>
    </row>
    <row r="47" spans="1:38" ht="13.5" customHeight="1">
      <c r="A47" s="460"/>
      <c r="B47" s="461"/>
      <c r="C47" s="461"/>
      <c r="D47" s="461"/>
      <c r="E47" s="461"/>
      <c r="F47" s="461"/>
      <c r="G47" s="461"/>
      <c r="H47" s="461"/>
      <c r="I47" s="462"/>
      <c r="J47" s="466"/>
      <c r="K47" s="467"/>
      <c r="L47" s="467"/>
      <c r="M47" s="257" t="s">
        <v>29</v>
      </c>
      <c r="N47" s="460"/>
      <c r="O47" s="461"/>
      <c r="P47" s="461"/>
      <c r="Q47" s="461"/>
      <c r="R47" s="461"/>
      <c r="S47" s="461"/>
      <c r="T47" s="461"/>
      <c r="U47" s="461"/>
      <c r="V47" s="462"/>
      <c r="W47" s="466"/>
      <c r="X47" s="467"/>
      <c r="Y47" s="467"/>
      <c r="Z47" s="257" t="s">
        <v>29</v>
      </c>
      <c r="AD47" s="258"/>
      <c r="AE47" s="258"/>
      <c r="AF47" s="258"/>
      <c r="AG47" s="258"/>
      <c r="AH47" s="258"/>
      <c r="AI47" s="258"/>
      <c r="AJ47" s="258"/>
      <c r="AK47" s="258"/>
      <c r="AL47" s="258"/>
    </row>
    <row r="48" spans="1:38" s="222" customFormat="1" ht="14.25" customHeight="1">
      <c r="A48" s="463"/>
      <c r="B48" s="464"/>
      <c r="C48" s="464"/>
      <c r="D48" s="464"/>
      <c r="E48" s="464"/>
      <c r="F48" s="464"/>
      <c r="G48" s="464"/>
      <c r="H48" s="464"/>
      <c r="I48" s="465"/>
      <c r="J48" s="468"/>
      <c r="K48" s="469"/>
      <c r="L48" s="469"/>
      <c r="M48" s="259"/>
      <c r="N48" s="463"/>
      <c r="O48" s="464"/>
      <c r="P48" s="464"/>
      <c r="Q48" s="464"/>
      <c r="R48" s="464"/>
      <c r="S48" s="464"/>
      <c r="T48" s="464"/>
      <c r="U48" s="464"/>
      <c r="V48" s="465"/>
      <c r="W48" s="468"/>
      <c r="X48" s="469"/>
      <c r="Y48" s="469"/>
      <c r="Z48" s="259"/>
      <c r="AA48" s="220"/>
      <c r="AB48" s="220"/>
      <c r="AC48" s="258"/>
      <c r="AD48" s="258"/>
      <c r="AE48" s="258"/>
      <c r="AF48" s="258"/>
      <c r="AG48" s="258"/>
      <c r="AH48" s="258"/>
      <c r="AI48" s="258"/>
      <c r="AJ48" s="258"/>
      <c r="AK48" s="258"/>
      <c r="AL48" s="258"/>
    </row>
    <row r="49" spans="1:38">
      <c r="A49" s="460"/>
      <c r="B49" s="461"/>
      <c r="C49" s="461"/>
      <c r="D49" s="461"/>
      <c r="E49" s="461"/>
      <c r="F49" s="461"/>
      <c r="G49" s="461"/>
      <c r="H49" s="461"/>
      <c r="I49" s="462"/>
      <c r="J49" s="466"/>
      <c r="K49" s="467"/>
      <c r="L49" s="467"/>
      <c r="M49" s="257" t="s">
        <v>29</v>
      </c>
      <c r="N49" s="460"/>
      <c r="O49" s="461"/>
      <c r="P49" s="461"/>
      <c r="Q49" s="461"/>
      <c r="R49" s="461"/>
      <c r="S49" s="461"/>
      <c r="T49" s="461"/>
      <c r="U49" s="461"/>
      <c r="V49" s="462"/>
      <c r="W49" s="466"/>
      <c r="X49" s="467"/>
      <c r="Y49" s="467"/>
      <c r="Z49" s="257" t="s">
        <v>29</v>
      </c>
      <c r="AC49" s="258"/>
      <c r="AD49" s="260"/>
      <c r="AE49" s="260"/>
      <c r="AF49" s="260"/>
      <c r="AG49" s="260"/>
      <c r="AH49" s="260"/>
      <c r="AI49" s="260"/>
      <c r="AJ49" s="260"/>
      <c r="AK49" s="260"/>
      <c r="AL49" s="260"/>
    </row>
    <row r="50" spans="1:38">
      <c r="A50" s="463"/>
      <c r="B50" s="464"/>
      <c r="C50" s="464"/>
      <c r="D50" s="464"/>
      <c r="E50" s="464"/>
      <c r="F50" s="464"/>
      <c r="G50" s="464"/>
      <c r="H50" s="464"/>
      <c r="I50" s="465"/>
      <c r="J50" s="468"/>
      <c r="K50" s="469"/>
      <c r="L50" s="469"/>
      <c r="M50" s="259"/>
      <c r="N50" s="463"/>
      <c r="O50" s="464"/>
      <c r="P50" s="464"/>
      <c r="Q50" s="464"/>
      <c r="R50" s="464"/>
      <c r="S50" s="464"/>
      <c r="T50" s="464"/>
      <c r="U50" s="464"/>
      <c r="V50" s="465"/>
      <c r="W50" s="468"/>
      <c r="X50" s="469"/>
      <c r="Y50" s="469"/>
      <c r="Z50" s="259"/>
      <c r="AC50" s="544" t="s">
        <v>109</v>
      </c>
      <c r="AD50" s="547" t="s">
        <v>106</v>
      </c>
      <c r="AE50" s="460"/>
      <c r="AF50" s="461"/>
      <c r="AG50" s="461"/>
      <c r="AH50" s="461"/>
      <c r="AI50" s="461"/>
      <c r="AJ50" s="461"/>
      <c r="AK50" s="461"/>
      <c r="AL50" s="462"/>
    </row>
    <row r="51" spans="1:38">
      <c r="A51" s="460"/>
      <c r="B51" s="461"/>
      <c r="C51" s="461"/>
      <c r="D51" s="461"/>
      <c r="E51" s="461"/>
      <c r="F51" s="461"/>
      <c r="G51" s="461"/>
      <c r="H51" s="461"/>
      <c r="I51" s="462"/>
      <c r="J51" s="466"/>
      <c r="K51" s="467"/>
      <c r="L51" s="467"/>
      <c r="M51" s="257" t="s">
        <v>29</v>
      </c>
      <c r="N51" s="460"/>
      <c r="O51" s="461"/>
      <c r="P51" s="461"/>
      <c r="Q51" s="461"/>
      <c r="R51" s="461"/>
      <c r="S51" s="461"/>
      <c r="T51" s="461"/>
      <c r="U51" s="461"/>
      <c r="V51" s="462"/>
      <c r="W51" s="466"/>
      <c r="X51" s="467"/>
      <c r="Y51" s="467"/>
      <c r="Z51" s="257" t="s">
        <v>29</v>
      </c>
      <c r="AC51" s="545"/>
      <c r="AD51" s="547"/>
      <c r="AE51" s="532"/>
      <c r="AF51" s="533"/>
      <c r="AG51" s="533"/>
      <c r="AH51" s="533"/>
      <c r="AI51" s="533"/>
      <c r="AJ51" s="533"/>
      <c r="AK51" s="533"/>
      <c r="AL51" s="534"/>
    </row>
    <row r="52" spans="1:38">
      <c r="A52" s="463"/>
      <c r="B52" s="464"/>
      <c r="C52" s="464"/>
      <c r="D52" s="464"/>
      <c r="E52" s="464"/>
      <c r="F52" s="464"/>
      <c r="G52" s="464"/>
      <c r="H52" s="464"/>
      <c r="I52" s="465"/>
      <c r="J52" s="468"/>
      <c r="K52" s="469"/>
      <c r="L52" s="469"/>
      <c r="M52" s="259"/>
      <c r="N52" s="463"/>
      <c r="O52" s="464"/>
      <c r="P52" s="464"/>
      <c r="Q52" s="464"/>
      <c r="R52" s="464"/>
      <c r="S52" s="464"/>
      <c r="T52" s="464"/>
      <c r="U52" s="464"/>
      <c r="V52" s="465"/>
      <c r="W52" s="468"/>
      <c r="X52" s="469"/>
      <c r="Y52" s="469"/>
      <c r="Z52" s="259"/>
      <c r="AC52" s="545"/>
      <c r="AD52" s="547"/>
      <c r="AE52" s="532"/>
      <c r="AF52" s="533"/>
      <c r="AG52" s="533"/>
      <c r="AH52" s="533"/>
      <c r="AI52" s="533"/>
      <c r="AJ52" s="533"/>
      <c r="AK52" s="533"/>
      <c r="AL52" s="534"/>
    </row>
    <row r="53" spans="1:38" ht="13.5" customHeight="1">
      <c r="A53" s="460"/>
      <c r="B53" s="461"/>
      <c r="C53" s="461"/>
      <c r="D53" s="461"/>
      <c r="E53" s="461"/>
      <c r="F53" s="461"/>
      <c r="G53" s="461"/>
      <c r="H53" s="461"/>
      <c r="I53" s="462"/>
      <c r="J53" s="466"/>
      <c r="K53" s="467"/>
      <c r="L53" s="467"/>
      <c r="M53" s="257" t="s">
        <v>29</v>
      </c>
      <c r="N53" s="460"/>
      <c r="O53" s="461"/>
      <c r="P53" s="461"/>
      <c r="Q53" s="461"/>
      <c r="R53" s="461"/>
      <c r="S53" s="461"/>
      <c r="T53" s="461"/>
      <c r="U53" s="461"/>
      <c r="V53" s="462"/>
      <c r="W53" s="466"/>
      <c r="X53" s="467"/>
      <c r="Y53" s="467"/>
      <c r="Z53" s="257" t="s">
        <v>29</v>
      </c>
      <c r="AC53" s="545"/>
      <c r="AD53" s="547"/>
      <c r="AE53" s="532"/>
      <c r="AF53" s="533"/>
      <c r="AG53" s="533"/>
      <c r="AH53" s="533"/>
      <c r="AI53" s="533"/>
      <c r="AJ53" s="533"/>
      <c r="AK53" s="533"/>
      <c r="AL53" s="534"/>
    </row>
    <row r="54" spans="1:38">
      <c r="A54" s="463"/>
      <c r="B54" s="464"/>
      <c r="C54" s="464"/>
      <c r="D54" s="464"/>
      <c r="E54" s="464"/>
      <c r="F54" s="464"/>
      <c r="G54" s="464"/>
      <c r="H54" s="464"/>
      <c r="I54" s="465"/>
      <c r="J54" s="468"/>
      <c r="K54" s="469"/>
      <c r="L54" s="469"/>
      <c r="M54" s="259"/>
      <c r="N54" s="463"/>
      <c r="O54" s="464"/>
      <c r="P54" s="464"/>
      <c r="Q54" s="464"/>
      <c r="R54" s="464"/>
      <c r="S54" s="464"/>
      <c r="T54" s="464"/>
      <c r="U54" s="464"/>
      <c r="V54" s="465"/>
      <c r="W54" s="468"/>
      <c r="X54" s="469"/>
      <c r="Y54" s="469"/>
      <c r="Z54" s="259"/>
      <c r="AC54" s="545"/>
      <c r="AD54" s="547"/>
      <c r="AE54" s="463"/>
      <c r="AF54" s="464"/>
      <c r="AG54" s="464"/>
      <c r="AH54" s="464"/>
      <c r="AI54" s="464"/>
      <c r="AJ54" s="464"/>
      <c r="AK54" s="464"/>
      <c r="AL54" s="465"/>
    </row>
    <row r="55" spans="1:38">
      <c r="A55" s="460"/>
      <c r="B55" s="461"/>
      <c r="C55" s="461"/>
      <c r="D55" s="461"/>
      <c r="E55" s="461"/>
      <c r="F55" s="461"/>
      <c r="G55" s="461"/>
      <c r="H55" s="461"/>
      <c r="I55" s="462"/>
      <c r="J55" s="466"/>
      <c r="K55" s="467"/>
      <c r="L55" s="467"/>
      <c r="M55" s="257" t="s">
        <v>29</v>
      </c>
      <c r="N55" s="460"/>
      <c r="O55" s="461"/>
      <c r="P55" s="461"/>
      <c r="Q55" s="461"/>
      <c r="R55" s="461"/>
      <c r="S55" s="461"/>
      <c r="T55" s="461"/>
      <c r="U55" s="461"/>
      <c r="V55" s="462"/>
      <c r="W55" s="466"/>
      <c r="X55" s="467"/>
      <c r="Y55" s="467"/>
      <c r="Z55" s="257" t="s">
        <v>29</v>
      </c>
      <c r="AC55" s="545"/>
      <c r="AD55" s="547" t="s">
        <v>108</v>
      </c>
      <c r="AE55" s="535"/>
      <c r="AF55" s="536"/>
      <c r="AG55" s="536"/>
      <c r="AH55" s="536"/>
      <c r="AI55" s="536"/>
      <c r="AJ55" s="536"/>
      <c r="AK55" s="536"/>
      <c r="AL55" s="537"/>
    </row>
    <row r="56" spans="1:38">
      <c r="A56" s="463"/>
      <c r="B56" s="464"/>
      <c r="C56" s="464"/>
      <c r="D56" s="464"/>
      <c r="E56" s="464"/>
      <c r="F56" s="464"/>
      <c r="G56" s="464"/>
      <c r="H56" s="464"/>
      <c r="I56" s="465"/>
      <c r="J56" s="468"/>
      <c r="K56" s="469"/>
      <c r="L56" s="469"/>
      <c r="M56" s="259"/>
      <c r="N56" s="463"/>
      <c r="O56" s="464"/>
      <c r="P56" s="464"/>
      <c r="Q56" s="464"/>
      <c r="R56" s="464"/>
      <c r="S56" s="464"/>
      <c r="T56" s="464"/>
      <c r="U56" s="464"/>
      <c r="V56" s="465"/>
      <c r="W56" s="468"/>
      <c r="X56" s="469"/>
      <c r="Y56" s="469"/>
      <c r="Z56" s="259"/>
      <c r="AC56" s="545"/>
      <c r="AD56" s="547"/>
      <c r="AE56" s="538"/>
      <c r="AF56" s="539"/>
      <c r="AG56" s="539"/>
      <c r="AH56" s="539"/>
      <c r="AI56" s="539"/>
      <c r="AJ56" s="539"/>
      <c r="AK56" s="539"/>
      <c r="AL56" s="540"/>
    </row>
    <row r="57" spans="1:38" ht="14.25" customHeight="1">
      <c r="A57" s="226"/>
      <c r="B57" s="226"/>
      <c r="C57" s="226"/>
      <c r="D57" s="226"/>
      <c r="E57" s="226"/>
      <c r="F57" s="226"/>
      <c r="G57" s="226"/>
      <c r="H57" s="226"/>
      <c r="I57" s="226"/>
      <c r="J57" s="261" t="s">
        <v>14</v>
      </c>
      <c r="K57" s="226"/>
      <c r="L57" s="226"/>
      <c r="M57" s="262"/>
      <c r="N57" s="450"/>
      <c r="O57" s="450"/>
      <c r="P57" s="226" t="s">
        <v>2</v>
      </c>
      <c r="Q57" s="262"/>
      <c r="R57" s="450"/>
      <c r="S57" s="450"/>
      <c r="T57" s="226" t="s">
        <v>3</v>
      </c>
      <c r="U57" s="226"/>
      <c r="V57" s="226"/>
      <c r="W57" s="226"/>
      <c r="X57" s="226"/>
      <c r="Y57" s="226"/>
      <c r="Z57" s="226"/>
      <c r="AA57" s="226"/>
      <c r="AB57" s="226"/>
      <c r="AC57" s="545"/>
      <c r="AD57" s="547"/>
      <c r="AE57" s="538"/>
      <c r="AF57" s="539"/>
      <c r="AG57" s="539"/>
      <c r="AH57" s="539"/>
      <c r="AI57" s="539"/>
      <c r="AJ57" s="539"/>
      <c r="AK57" s="539"/>
      <c r="AL57" s="540"/>
    </row>
    <row r="58" spans="1:38" ht="14.25" customHeight="1">
      <c r="A58" s="226"/>
      <c r="B58" s="226" t="s">
        <v>13</v>
      </c>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63"/>
      <c r="AA58" s="263"/>
      <c r="AB58" s="263"/>
      <c r="AC58" s="545"/>
      <c r="AD58" s="547"/>
      <c r="AE58" s="538"/>
      <c r="AF58" s="539"/>
      <c r="AG58" s="539"/>
      <c r="AH58" s="539"/>
      <c r="AI58" s="539"/>
      <c r="AJ58" s="539"/>
      <c r="AK58" s="539"/>
      <c r="AL58" s="540"/>
    </row>
    <row r="59" spans="1:38" ht="14.25">
      <c r="A59" s="226"/>
      <c r="B59" s="226"/>
      <c r="C59" s="226"/>
      <c r="D59" s="226"/>
      <c r="E59" s="226"/>
      <c r="F59" s="226"/>
      <c r="G59" s="226"/>
      <c r="H59" s="226"/>
      <c r="I59" s="226"/>
      <c r="J59" s="261" t="s">
        <v>15</v>
      </c>
      <c r="K59" s="226"/>
      <c r="L59" s="226"/>
      <c r="M59" s="261"/>
      <c r="N59" s="449"/>
      <c r="O59" s="449"/>
      <c r="P59" s="226" t="s">
        <v>2</v>
      </c>
      <c r="Q59" s="261"/>
      <c r="R59" s="449"/>
      <c r="S59" s="449"/>
      <c r="T59" s="226" t="s">
        <v>3</v>
      </c>
      <c r="U59" s="226"/>
      <c r="V59" s="226"/>
      <c r="W59" s="226"/>
      <c r="X59" s="226"/>
      <c r="Y59" s="226"/>
      <c r="Z59" s="226"/>
      <c r="AA59" s="226"/>
      <c r="AB59" s="226"/>
      <c r="AC59" s="545"/>
      <c r="AD59" s="547"/>
      <c r="AE59" s="538"/>
      <c r="AF59" s="539"/>
      <c r="AG59" s="539"/>
      <c r="AH59" s="539"/>
      <c r="AI59" s="539"/>
      <c r="AJ59" s="539"/>
      <c r="AK59" s="539"/>
      <c r="AL59" s="540"/>
    </row>
    <row r="60" spans="1:38" ht="7.5" customHeight="1">
      <c r="A60" s="226"/>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545"/>
      <c r="AD60" s="547"/>
      <c r="AE60" s="538"/>
      <c r="AF60" s="539"/>
      <c r="AG60" s="539"/>
      <c r="AH60" s="539"/>
      <c r="AI60" s="539"/>
      <c r="AJ60" s="539"/>
      <c r="AK60" s="539"/>
      <c r="AL60" s="540"/>
    </row>
    <row r="61" spans="1:38" ht="13.5" customHeight="1">
      <c r="A61" s="582" t="s">
        <v>107</v>
      </c>
      <c r="B61" s="583"/>
      <c r="C61" s="583"/>
      <c r="D61" s="583"/>
      <c r="E61" s="583"/>
      <c r="F61" s="583"/>
      <c r="G61" s="583"/>
      <c r="H61" s="583"/>
      <c r="I61" s="583"/>
      <c r="J61" s="583"/>
      <c r="K61" s="583"/>
      <c r="L61" s="583"/>
      <c r="M61" s="583"/>
      <c r="N61" s="583"/>
      <c r="O61" s="583"/>
      <c r="P61" s="583"/>
      <c r="Q61" s="583"/>
      <c r="R61" s="583"/>
      <c r="S61" s="583"/>
      <c r="T61" s="583"/>
      <c r="U61" s="583"/>
      <c r="V61" s="583"/>
      <c r="W61" s="583"/>
      <c r="X61" s="583"/>
      <c r="Y61" s="583"/>
      <c r="Z61" s="584"/>
      <c r="AA61" s="264"/>
      <c r="AB61" s="265"/>
      <c r="AC61" s="545"/>
      <c r="AD61" s="547"/>
      <c r="AE61" s="538"/>
      <c r="AF61" s="539"/>
      <c r="AG61" s="539"/>
      <c r="AH61" s="539"/>
      <c r="AI61" s="539"/>
      <c r="AJ61" s="539"/>
      <c r="AK61" s="539"/>
      <c r="AL61" s="540"/>
    </row>
    <row r="62" spans="1:38" ht="13.5" customHeight="1">
      <c r="A62" s="585"/>
      <c r="B62" s="586"/>
      <c r="C62" s="586"/>
      <c r="D62" s="586"/>
      <c r="E62" s="586"/>
      <c r="F62" s="586"/>
      <c r="G62" s="586"/>
      <c r="H62" s="586"/>
      <c r="I62" s="586"/>
      <c r="J62" s="586"/>
      <c r="K62" s="586"/>
      <c r="L62" s="586"/>
      <c r="M62" s="586"/>
      <c r="N62" s="586"/>
      <c r="O62" s="586"/>
      <c r="P62" s="586"/>
      <c r="Q62" s="586"/>
      <c r="R62" s="586"/>
      <c r="S62" s="586"/>
      <c r="T62" s="586"/>
      <c r="U62" s="586"/>
      <c r="V62" s="586"/>
      <c r="W62" s="586"/>
      <c r="X62" s="586"/>
      <c r="Y62" s="586"/>
      <c r="Z62" s="587"/>
      <c r="AA62" s="264"/>
      <c r="AB62" s="265"/>
      <c r="AC62" s="545"/>
      <c r="AD62" s="547"/>
      <c r="AE62" s="538"/>
      <c r="AF62" s="539"/>
      <c r="AG62" s="539"/>
      <c r="AH62" s="539"/>
      <c r="AI62" s="539"/>
      <c r="AJ62" s="539"/>
      <c r="AK62" s="539"/>
      <c r="AL62" s="540"/>
    </row>
    <row r="63" spans="1:38" ht="13.5" customHeight="1">
      <c r="A63" s="588"/>
      <c r="B63" s="586"/>
      <c r="C63" s="586"/>
      <c r="D63" s="586"/>
      <c r="E63" s="586"/>
      <c r="F63" s="586"/>
      <c r="G63" s="586"/>
      <c r="H63" s="586"/>
      <c r="I63" s="586"/>
      <c r="J63" s="586"/>
      <c r="K63" s="586"/>
      <c r="L63" s="586"/>
      <c r="M63" s="586"/>
      <c r="N63" s="586"/>
      <c r="O63" s="586"/>
      <c r="P63" s="586"/>
      <c r="Q63" s="586"/>
      <c r="R63" s="586"/>
      <c r="S63" s="586"/>
      <c r="T63" s="586"/>
      <c r="U63" s="586"/>
      <c r="V63" s="586"/>
      <c r="W63" s="586"/>
      <c r="X63" s="586"/>
      <c r="Y63" s="586"/>
      <c r="Z63" s="587"/>
      <c r="AA63" s="264"/>
      <c r="AB63" s="265"/>
      <c r="AC63" s="545"/>
      <c r="AD63" s="547"/>
      <c r="AE63" s="538"/>
      <c r="AF63" s="539"/>
      <c r="AG63" s="539"/>
      <c r="AH63" s="539"/>
      <c r="AI63" s="539"/>
      <c r="AJ63" s="539"/>
      <c r="AK63" s="539"/>
      <c r="AL63" s="540"/>
    </row>
    <row r="64" spans="1:38" ht="13.5" customHeight="1">
      <c r="A64" s="589"/>
      <c r="B64" s="590"/>
      <c r="C64" s="590"/>
      <c r="D64" s="590"/>
      <c r="E64" s="590"/>
      <c r="F64" s="590"/>
      <c r="G64" s="590"/>
      <c r="H64" s="590"/>
      <c r="I64" s="590"/>
      <c r="J64" s="590"/>
      <c r="K64" s="590"/>
      <c r="L64" s="590"/>
      <c r="M64" s="590"/>
      <c r="N64" s="590"/>
      <c r="O64" s="590"/>
      <c r="P64" s="590"/>
      <c r="Q64" s="590"/>
      <c r="R64" s="590"/>
      <c r="S64" s="590"/>
      <c r="T64" s="590"/>
      <c r="U64" s="590"/>
      <c r="V64" s="590"/>
      <c r="W64" s="590"/>
      <c r="X64" s="590"/>
      <c r="Y64" s="590"/>
      <c r="Z64" s="591"/>
      <c r="AA64" s="264"/>
      <c r="AB64" s="265"/>
      <c r="AC64" s="546"/>
      <c r="AD64" s="547"/>
      <c r="AE64" s="541"/>
      <c r="AF64" s="542"/>
      <c r="AG64" s="542"/>
      <c r="AH64" s="542"/>
      <c r="AI64" s="542"/>
      <c r="AJ64" s="542"/>
      <c r="AK64" s="542"/>
      <c r="AL64" s="543"/>
    </row>
    <row r="65" spans="30:38">
      <c r="AD65" s="258"/>
      <c r="AE65" s="258"/>
      <c r="AF65" s="258"/>
      <c r="AG65" s="258"/>
      <c r="AH65" s="258"/>
      <c r="AI65" s="258"/>
      <c r="AJ65" s="258"/>
      <c r="AK65" s="258"/>
      <c r="AL65" s="258"/>
    </row>
    <row r="66" spans="30:38">
      <c r="AD66" s="258"/>
      <c r="AE66" s="258"/>
      <c r="AF66" s="258"/>
      <c r="AG66" s="258"/>
      <c r="AH66" s="258"/>
      <c r="AI66" s="258"/>
      <c r="AJ66" s="258"/>
      <c r="AK66" s="258"/>
      <c r="AL66" s="258"/>
    </row>
  </sheetData>
  <sheetProtection algorithmName="SHA-512" hashValue="niD71FJjASuuit7TivNlHeDamL2yI2NY9mkq9P34mbL9ZWED8RyXVnB2w9W/pRsp7Ki1hGm9jJDhHAz/Pbb6Jg==" saltValue="hJ9EvhTs9UALq3ttoyEYlg==" spinCount="100000" sheet="1" objects="1" scenarios="1"/>
  <mergeCells count="75">
    <mergeCell ref="A47:I48"/>
    <mergeCell ref="J47:L48"/>
    <mergeCell ref="A49:I50"/>
    <mergeCell ref="J49:L50"/>
    <mergeCell ref="A46:I46"/>
    <mergeCell ref="J46:M46"/>
    <mergeCell ref="AD50:AD54"/>
    <mergeCell ref="AD55:AD64"/>
    <mergeCell ref="AA19:AH24"/>
    <mergeCell ref="X13:Z18"/>
    <mergeCell ref="AA13:AH18"/>
    <mergeCell ref="W53:Y54"/>
    <mergeCell ref="X19:Z24"/>
    <mergeCell ref="AF40:AI40"/>
    <mergeCell ref="A61:Z61"/>
    <mergeCell ref="A62:Z64"/>
    <mergeCell ref="A12:B18"/>
    <mergeCell ref="N46:V46"/>
    <mergeCell ref="A28:B33"/>
    <mergeCell ref="A37:B42"/>
    <mergeCell ref="J32:K32"/>
    <mergeCell ref="C29:G29"/>
    <mergeCell ref="AE50:AL54"/>
    <mergeCell ref="AE55:AL64"/>
    <mergeCell ref="A51:I52"/>
    <mergeCell ref="A53:I54"/>
    <mergeCell ref="J51:L52"/>
    <mergeCell ref="J53:L54"/>
    <mergeCell ref="AC50:AC64"/>
    <mergeCell ref="A55:I56"/>
    <mergeCell ref="J55:L56"/>
    <mergeCell ref="N49:V50"/>
    <mergeCell ref="N55:V56"/>
    <mergeCell ref="W55:Y56"/>
    <mergeCell ref="N59:O59"/>
    <mergeCell ref="N51:V52"/>
    <mergeCell ref="W51:Y52"/>
    <mergeCell ref="N53:V54"/>
    <mergeCell ref="A1:AL2"/>
    <mergeCell ref="A8:H10"/>
    <mergeCell ref="I8:R10"/>
    <mergeCell ref="D12:H12"/>
    <mergeCell ref="I12:M12"/>
    <mergeCell ref="N12:R12"/>
    <mergeCell ref="S12:W12"/>
    <mergeCell ref="F6:N6"/>
    <mergeCell ref="H7:K7"/>
    <mergeCell ref="C12:C18"/>
    <mergeCell ref="N13:R18"/>
    <mergeCell ref="S13:W18"/>
    <mergeCell ref="AC4:AL4"/>
    <mergeCell ref="AC5:AL5"/>
    <mergeCell ref="AC6:AL6"/>
    <mergeCell ref="AI13:AL18"/>
    <mergeCell ref="R59:S59"/>
    <mergeCell ref="R57:S57"/>
    <mergeCell ref="W46:Z46"/>
    <mergeCell ref="Z30:AA30"/>
    <mergeCell ref="Z31:AA31"/>
    <mergeCell ref="Z32:AA32"/>
    <mergeCell ref="Q28:R33"/>
    <mergeCell ref="X29:AA29"/>
    <mergeCell ref="N47:V48"/>
    <mergeCell ref="N57:O57"/>
    <mergeCell ref="W47:Y48"/>
    <mergeCell ref="W49:Y50"/>
    <mergeCell ref="S29:W29"/>
    <mergeCell ref="Q38:T38"/>
    <mergeCell ref="Q40:T40"/>
    <mergeCell ref="AI19:AL24"/>
    <mergeCell ref="D13:H18"/>
    <mergeCell ref="I13:M18"/>
    <mergeCell ref="J31:K31"/>
    <mergeCell ref="J30:K30"/>
    <mergeCell ref="H29:K29"/>
  </mergeCells>
  <phoneticPr fontId="2"/>
  <dataValidations count="1">
    <dataValidation type="list" allowBlank="1" showInputMessage="1" showErrorMessage="1" sqref="F6:N6" xr:uid="{00000000-0002-0000-0000-000000000000}">
      <formula1>$AN$7:$AN$13</formula1>
    </dataValidation>
  </dataValidations>
  <pageMargins left="0.70866141732283472" right="0.70866141732283472" top="0.55118110236220474" bottom="0.55118110236220474"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defaultSize="0" autoFill="0" autoLine="0" autoPict="0">
                <anchor moveWithCells="1">
                  <from>
                    <xdr:col>2</xdr:col>
                    <xdr:colOff>171450</xdr:colOff>
                    <xdr:row>39</xdr:row>
                    <xdr:rowOff>152400</xdr:rowOff>
                  </from>
                  <to>
                    <xdr:col>5</xdr:col>
                    <xdr:colOff>19050</xdr:colOff>
                    <xdr:row>41</xdr:row>
                    <xdr:rowOff>0</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5</xdr:col>
                    <xdr:colOff>57150</xdr:colOff>
                    <xdr:row>39</xdr:row>
                    <xdr:rowOff>161925</xdr:rowOff>
                  </from>
                  <to>
                    <xdr:col>7</xdr:col>
                    <xdr:colOff>66675</xdr:colOff>
                    <xdr:row>41</xdr:row>
                    <xdr:rowOff>0</xdr:rowOff>
                  </to>
                </anchor>
              </controlPr>
            </control>
          </mc:Choice>
        </mc:AlternateContent>
        <mc:AlternateContent xmlns:mc="http://schemas.openxmlformats.org/markup-compatibility/2006">
          <mc:Choice Requires="x14">
            <control shapeId="1030" r:id="rId6" name="Group Box 6">
              <controlPr defaultSize="0" autoFill="0" autoPict="0">
                <anchor>
                  <from>
                    <xdr:col>2</xdr:col>
                    <xdr:colOff>85725</xdr:colOff>
                    <xdr:row>39</xdr:row>
                    <xdr:rowOff>47625</xdr:rowOff>
                  </from>
                  <to>
                    <xdr:col>8</xdr:col>
                    <xdr:colOff>0</xdr:colOff>
                    <xdr:row>41</xdr:row>
                    <xdr:rowOff>19050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2</xdr:col>
                    <xdr:colOff>171450</xdr:colOff>
                    <xdr:row>37</xdr:row>
                    <xdr:rowOff>66675</xdr:rowOff>
                  </from>
                  <to>
                    <xdr:col>5</xdr:col>
                    <xdr:colOff>66675</xdr:colOff>
                    <xdr:row>39</xdr:row>
                    <xdr:rowOff>28575</xdr:rowOff>
                  </to>
                </anchor>
              </controlPr>
            </control>
          </mc:Choice>
        </mc:AlternateContent>
        <mc:AlternateContent xmlns:mc="http://schemas.openxmlformats.org/markup-compatibility/2006">
          <mc:Choice Requires="x14">
            <control shapeId="1033" r:id="rId8" name="Option Button 9">
              <controlPr defaultSize="0" autoFill="0" autoLine="0" autoPict="0">
                <anchor moveWithCells="1">
                  <from>
                    <xdr:col>5</xdr:col>
                    <xdr:colOff>47625</xdr:colOff>
                    <xdr:row>37</xdr:row>
                    <xdr:rowOff>66675</xdr:rowOff>
                  </from>
                  <to>
                    <xdr:col>7</xdr:col>
                    <xdr:colOff>57150</xdr:colOff>
                    <xdr:row>39</xdr:row>
                    <xdr:rowOff>28575</xdr:rowOff>
                  </to>
                </anchor>
              </controlPr>
            </control>
          </mc:Choice>
        </mc:AlternateContent>
        <mc:AlternateContent xmlns:mc="http://schemas.openxmlformats.org/markup-compatibility/2006">
          <mc:Choice Requires="x14">
            <control shapeId="1035" r:id="rId9" name="Group Box 11">
              <controlPr defaultSize="0" autoFill="0" autoPict="0">
                <anchor>
                  <from>
                    <xdr:col>2</xdr:col>
                    <xdr:colOff>66675</xdr:colOff>
                    <xdr:row>36</xdr:row>
                    <xdr:rowOff>114300</xdr:rowOff>
                  </from>
                  <to>
                    <xdr:col>7</xdr:col>
                    <xdr:colOff>180975</xdr:colOff>
                    <xdr:row>38</xdr:row>
                    <xdr:rowOff>85725</xdr:rowOff>
                  </to>
                </anchor>
              </controlPr>
            </control>
          </mc:Choice>
        </mc:AlternateContent>
        <mc:AlternateContent xmlns:mc="http://schemas.openxmlformats.org/markup-compatibility/2006">
          <mc:Choice Requires="x14">
            <control shapeId="1036" r:id="rId10" name="Option Button 12">
              <controlPr defaultSize="0" autoFill="0" autoLine="0" autoPict="0">
                <anchor moveWithCells="1">
                  <from>
                    <xdr:col>21</xdr:col>
                    <xdr:colOff>28575</xdr:colOff>
                    <xdr:row>39</xdr:row>
                    <xdr:rowOff>38100</xdr:rowOff>
                  </from>
                  <to>
                    <xdr:col>22</xdr:col>
                    <xdr:colOff>114300</xdr:colOff>
                    <xdr:row>40</xdr:row>
                    <xdr:rowOff>152400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from>
                    <xdr:col>23</xdr:col>
                    <xdr:colOff>76200</xdr:colOff>
                    <xdr:row>39</xdr:row>
                    <xdr:rowOff>38100</xdr:rowOff>
                  </from>
                  <to>
                    <xdr:col>25</xdr:col>
                    <xdr:colOff>76200</xdr:colOff>
                    <xdr:row>40</xdr:row>
                    <xdr:rowOff>161925</xdr:rowOff>
                  </to>
                </anchor>
              </controlPr>
            </control>
          </mc:Choice>
        </mc:AlternateContent>
        <mc:AlternateContent xmlns:mc="http://schemas.openxmlformats.org/markup-compatibility/2006">
          <mc:Choice Requires="x14">
            <control shapeId="1038" r:id="rId12" name="Group Box 14">
              <controlPr defaultSize="0" autoFill="0" autoPict="0">
                <anchor moveWithCells="1">
                  <from>
                    <xdr:col>20</xdr:col>
                    <xdr:colOff>161925</xdr:colOff>
                    <xdr:row>37</xdr:row>
                    <xdr:rowOff>95250</xdr:rowOff>
                  </from>
                  <to>
                    <xdr:col>26</xdr:col>
                    <xdr:colOff>0</xdr:colOff>
                    <xdr:row>42</xdr:row>
                    <xdr:rowOff>9525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26</xdr:col>
                    <xdr:colOff>142875</xdr:colOff>
                    <xdr:row>37</xdr:row>
                    <xdr:rowOff>0</xdr:rowOff>
                  </from>
                  <to>
                    <xdr:col>29</xdr:col>
                    <xdr:colOff>142875</xdr:colOff>
                    <xdr:row>38</xdr:row>
                    <xdr:rowOff>38100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29</xdr:col>
                    <xdr:colOff>123825</xdr:colOff>
                    <xdr:row>37</xdr:row>
                    <xdr:rowOff>0</xdr:rowOff>
                  </from>
                  <to>
                    <xdr:col>32</xdr:col>
                    <xdr:colOff>114300</xdr:colOff>
                    <xdr:row>38</xdr:row>
                    <xdr:rowOff>38100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33</xdr:col>
                    <xdr:colOff>104775</xdr:colOff>
                    <xdr:row>37</xdr:row>
                    <xdr:rowOff>0</xdr:rowOff>
                  </from>
                  <to>
                    <xdr:col>36</xdr:col>
                    <xdr:colOff>95250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66"/>
  <sheetViews>
    <sheetView view="pageBreakPreview" zoomScale="110" zoomScaleNormal="110" zoomScaleSheetLayoutView="110" workbookViewId="0">
      <selection activeCell="W10" sqref="W10"/>
    </sheetView>
  </sheetViews>
  <sheetFormatPr defaultRowHeight="13.5"/>
  <cols>
    <col min="1" max="56" width="2.625" style="220" customWidth="1"/>
    <col min="57" max="16384" width="9" style="220"/>
  </cols>
  <sheetData>
    <row r="1" spans="1:48" ht="13.5" customHeight="1">
      <c r="A1" s="474" t="s">
        <v>128</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row>
    <row r="2" spans="1:48" ht="13.5" customHeight="1">
      <c r="A2" s="474"/>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row>
    <row r="3" spans="1:48" ht="39" customHeight="1">
      <c r="A3" s="221"/>
      <c r="B3" s="221"/>
      <c r="C3" s="222"/>
      <c r="D3" s="221"/>
      <c r="E3" s="221"/>
      <c r="F3" s="221"/>
      <c r="G3" s="221"/>
      <c r="H3" s="221"/>
      <c r="I3" s="221"/>
      <c r="J3" s="221"/>
      <c r="K3" s="221"/>
      <c r="L3" s="221"/>
      <c r="M3" s="221"/>
      <c r="N3" s="221"/>
      <c r="O3" s="221"/>
      <c r="P3" s="221"/>
      <c r="Q3" s="221"/>
      <c r="R3" s="221"/>
      <c r="S3" s="221"/>
      <c r="T3" s="221"/>
      <c r="U3" s="221"/>
      <c r="V3" s="221"/>
      <c r="W3" s="221"/>
    </row>
    <row r="4" spans="1:48" ht="21">
      <c r="A4" s="223" t="s">
        <v>0</v>
      </c>
      <c r="X4" s="224" t="s">
        <v>38</v>
      </c>
      <c r="Y4" s="224"/>
      <c r="Z4" s="224"/>
      <c r="AA4" s="224"/>
      <c r="AB4" s="224"/>
      <c r="AC4" s="524" t="s">
        <v>39</v>
      </c>
      <c r="AD4" s="525"/>
      <c r="AE4" s="525"/>
      <c r="AF4" s="525"/>
      <c r="AG4" s="525"/>
      <c r="AH4" s="525"/>
      <c r="AI4" s="525"/>
      <c r="AJ4" s="525"/>
      <c r="AK4" s="525"/>
      <c r="AL4" s="525"/>
    </row>
    <row r="5" spans="1:48" ht="21" customHeight="1">
      <c r="A5" s="223"/>
      <c r="X5" s="225" t="s">
        <v>43</v>
      </c>
      <c r="Y5" s="225"/>
      <c r="Z5" s="225"/>
      <c r="AA5" s="225"/>
      <c r="AB5" s="225"/>
      <c r="AC5" s="526" t="s">
        <v>41</v>
      </c>
      <c r="AD5" s="527"/>
      <c r="AE5" s="527"/>
      <c r="AF5" s="527"/>
      <c r="AG5" s="527"/>
      <c r="AH5" s="527"/>
      <c r="AI5" s="527"/>
      <c r="AJ5" s="527"/>
      <c r="AK5" s="527"/>
      <c r="AL5" s="527"/>
    </row>
    <row r="6" spans="1:48" ht="21" customHeight="1">
      <c r="A6" s="226" t="s">
        <v>18</v>
      </c>
      <c r="B6" s="222"/>
      <c r="C6" s="222"/>
      <c r="D6" s="222"/>
      <c r="E6" s="222"/>
      <c r="F6" s="499" t="s">
        <v>44</v>
      </c>
      <c r="G6" s="500"/>
      <c r="H6" s="500"/>
      <c r="I6" s="500"/>
      <c r="J6" s="500"/>
      <c r="K6" s="500"/>
      <c r="L6" s="500"/>
      <c r="M6" s="500"/>
      <c r="N6" s="501"/>
      <c r="P6" s="222"/>
      <c r="Q6" s="222"/>
      <c r="R6" s="222"/>
      <c r="S6" s="222"/>
      <c r="T6" s="222"/>
      <c r="U6" s="222"/>
      <c r="V6" s="222"/>
      <c r="W6" s="222"/>
      <c r="X6" s="225" t="s">
        <v>40</v>
      </c>
      <c r="Y6" s="225"/>
      <c r="Z6" s="225"/>
      <c r="AA6" s="225"/>
      <c r="AB6" s="225"/>
      <c r="AC6" s="526" t="s">
        <v>42</v>
      </c>
      <c r="AD6" s="527"/>
      <c r="AE6" s="527"/>
      <c r="AF6" s="527"/>
      <c r="AG6" s="527"/>
      <c r="AH6" s="527"/>
      <c r="AI6" s="527"/>
      <c r="AJ6" s="527"/>
      <c r="AK6" s="527"/>
      <c r="AL6" s="527"/>
      <c r="AN6" s="227" t="s">
        <v>53</v>
      </c>
      <c r="AO6" s="228"/>
      <c r="AP6" s="228"/>
      <c r="AQ6" s="228"/>
      <c r="AR6" s="228"/>
      <c r="AS6" s="228"/>
      <c r="AT6" s="228"/>
      <c r="AU6" s="228"/>
      <c r="AV6" s="229"/>
    </row>
    <row r="7" spans="1:48" ht="8.25" customHeight="1">
      <c r="A7" s="222"/>
      <c r="B7" s="222"/>
      <c r="C7" s="222"/>
      <c r="D7" s="222"/>
      <c r="E7" s="222"/>
      <c r="F7" s="222"/>
      <c r="G7" s="222"/>
      <c r="H7" s="502"/>
      <c r="I7" s="502"/>
      <c r="J7" s="502"/>
      <c r="K7" s="50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N7" s="230"/>
      <c r="AO7" s="228"/>
      <c r="AP7" s="228"/>
      <c r="AQ7" s="228"/>
      <c r="AR7" s="228"/>
      <c r="AS7" s="228"/>
      <c r="AT7" s="228"/>
      <c r="AU7" s="228"/>
      <c r="AV7" s="229"/>
    </row>
    <row r="8" spans="1:48" ht="17.25" customHeight="1">
      <c r="A8" s="610" t="s">
        <v>111</v>
      </c>
      <c r="B8" s="611"/>
      <c r="C8" s="611"/>
      <c r="D8" s="611"/>
      <c r="E8" s="611"/>
      <c r="F8" s="611"/>
      <c r="G8" s="611"/>
      <c r="H8" s="612"/>
      <c r="I8" s="614"/>
      <c r="J8" s="615"/>
      <c r="K8" s="615"/>
      <c r="L8" s="615"/>
      <c r="M8" s="615"/>
      <c r="N8" s="615"/>
      <c r="O8" s="615"/>
      <c r="P8" s="615"/>
      <c r="Q8" s="615"/>
      <c r="R8" s="616"/>
      <c r="T8" s="226"/>
      <c r="X8" s="226" t="s">
        <v>104</v>
      </c>
      <c r="AN8" s="230" t="s">
        <v>44</v>
      </c>
      <c r="AO8" s="228"/>
      <c r="AP8" s="228"/>
      <c r="AQ8" s="228"/>
      <c r="AR8" s="228"/>
      <c r="AS8" s="228"/>
      <c r="AT8" s="228"/>
      <c r="AU8" s="228"/>
      <c r="AV8" s="229"/>
    </row>
    <row r="9" spans="1:48" ht="17.25" customHeight="1">
      <c r="A9" s="613"/>
      <c r="B9" s="479"/>
      <c r="C9" s="479"/>
      <c r="D9" s="479"/>
      <c r="E9" s="479"/>
      <c r="F9" s="479"/>
      <c r="G9" s="479"/>
      <c r="H9" s="480"/>
      <c r="I9" s="487"/>
      <c r="J9" s="488"/>
      <c r="K9" s="488"/>
      <c r="L9" s="488"/>
      <c r="M9" s="488"/>
      <c r="N9" s="488"/>
      <c r="O9" s="488"/>
      <c r="P9" s="488"/>
      <c r="Q9" s="488"/>
      <c r="R9" s="489"/>
      <c r="T9" s="222"/>
      <c r="X9" s="222" t="s">
        <v>103</v>
      </c>
      <c r="AN9" s="230" t="s">
        <v>45</v>
      </c>
      <c r="AO9" s="228"/>
      <c r="AP9" s="228"/>
      <c r="AQ9" s="228"/>
      <c r="AR9" s="228"/>
      <c r="AS9" s="228"/>
      <c r="AT9" s="228"/>
      <c r="AU9" s="228"/>
      <c r="AV9" s="229"/>
    </row>
    <row r="10" spans="1:48" ht="13.5" customHeight="1">
      <c r="A10" s="481"/>
      <c r="B10" s="482"/>
      <c r="C10" s="482"/>
      <c r="D10" s="482"/>
      <c r="E10" s="482"/>
      <c r="F10" s="482"/>
      <c r="G10" s="482"/>
      <c r="H10" s="483"/>
      <c r="I10" s="490"/>
      <c r="J10" s="491"/>
      <c r="K10" s="491"/>
      <c r="L10" s="491"/>
      <c r="M10" s="491"/>
      <c r="N10" s="491"/>
      <c r="O10" s="491"/>
      <c r="P10" s="491"/>
      <c r="Q10" s="491"/>
      <c r="R10" s="492"/>
      <c r="AN10" s="230" t="s">
        <v>46</v>
      </c>
      <c r="AO10" s="228"/>
      <c r="AP10" s="228"/>
      <c r="AQ10" s="228"/>
      <c r="AR10" s="228"/>
      <c r="AS10" s="228"/>
      <c r="AT10" s="228"/>
      <c r="AU10" s="228"/>
      <c r="AV10" s="229"/>
    </row>
    <row r="11" spans="1:48" ht="13.5" customHeight="1">
      <c r="I11" s="220" t="s">
        <v>215</v>
      </c>
      <c r="AN11" s="230" t="s">
        <v>47</v>
      </c>
      <c r="AO11" s="228"/>
      <c r="AP11" s="228"/>
      <c r="AQ11" s="228"/>
      <c r="AR11" s="228"/>
      <c r="AS11" s="228"/>
      <c r="AT11" s="228"/>
      <c r="AU11" s="228"/>
      <c r="AV11" s="229"/>
    </row>
    <row r="12" spans="1:48" ht="13.5" customHeight="1">
      <c r="A12" s="592" t="s">
        <v>112</v>
      </c>
      <c r="B12" s="617"/>
      <c r="C12" s="266"/>
      <c r="D12" s="493" t="s">
        <v>113</v>
      </c>
      <c r="E12" s="494"/>
      <c r="F12" s="494"/>
      <c r="G12" s="494"/>
      <c r="H12" s="495"/>
      <c r="I12" s="496" t="s">
        <v>114</v>
      </c>
      <c r="J12" s="497"/>
      <c r="K12" s="497"/>
      <c r="L12" s="497"/>
      <c r="M12" s="498"/>
      <c r="N12" s="493" t="s">
        <v>115</v>
      </c>
      <c r="O12" s="494"/>
      <c r="P12" s="494"/>
      <c r="Q12" s="494"/>
      <c r="R12" s="495"/>
      <c r="S12" s="493" t="s">
        <v>116</v>
      </c>
      <c r="T12" s="494"/>
      <c r="U12" s="494"/>
      <c r="V12" s="494"/>
      <c r="W12" s="495"/>
      <c r="X12" s="230"/>
      <c r="Y12" s="228"/>
      <c r="Z12" s="228"/>
      <c r="AA12" s="228"/>
      <c r="AB12" s="228"/>
      <c r="AC12" s="228"/>
      <c r="AD12" s="228"/>
      <c r="AE12" s="228"/>
      <c r="AF12" s="228"/>
      <c r="AG12" s="228"/>
      <c r="AH12" s="228"/>
      <c r="AI12" s="228"/>
      <c r="AJ12" s="228"/>
      <c r="AK12" s="228"/>
      <c r="AL12" s="229"/>
      <c r="AN12" s="230" t="s">
        <v>48</v>
      </c>
      <c r="AO12" s="228"/>
      <c r="AP12" s="228"/>
      <c r="AQ12" s="228"/>
      <c r="AR12" s="228"/>
      <c r="AS12" s="228"/>
      <c r="AT12" s="228"/>
      <c r="AU12" s="228"/>
      <c r="AV12" s="229"/>
    </row>
    <row r="13" spans="1:48">
      <c r="A13" s="618"/>
      <c r="B13" s="619"/>
      <c r="C13" s="624" t="s">
        <v>110</v>
      </c>
      <c r="D13" s="437" t="str">
        <f>内訳シート!$C$10</f>
        <v/>
      </c>
      <c r="E13" s="438"/>
      <c r="F13" s="438"/>
      <c r="G13" s="438"/>
      <c r="H13" s="439"/>
      <c r="I13" s="437">
        <f>内訳シート!$D$10</f>
        <v>0</v>
      </c>
      <c r="J13" s="438"/>
      <c r="K13" s="438"/>
      <c r="L13" s="438"/>
      <c r="M13" s="439"/>
      <c r="N13" s="506"/>
      <c r="O13" s="507"/>
      <c r="P13" s="507"/>
      <c r="Q13" s="507"/>
      <c r="R13" s="508"/>
      <c r="S13" s="515"/>
      <c r="T13" s="516"/>
      <c r="U13" s="516"/>
      <c r="V13" s="516"/>
      <c r="W13" s="517"/>
      <c r="X13" s="629" t="s">
        <v>117</v>
      </c>
      <c r="Y13" s="630"/>
      <c r="Z13" s="624" t="s">
        <v>110</v>
      </c>
      <c r="AA13" s="625">
        <f>SUM(D13,I13,S13)</f>
        <v>0</v>
      </c>
      <c r="AB13" s="626"/>
      <c r="AC13" s="626"/>
      <c r="AD13" s="626"/>
      <c r="AE13" s="626"/>
      <c r="AF13" s="626"/>
      <c r="AG13" s="626"/>
      <c r="AH13" s="626"/>
      <c r="AI13" s="528" t="s">
        <v>7</v>
      </c>
      <c r="AJ13" s="528"/>
      <c r="AK13" s="528"/>
      <c r="AL13" s="529"/>
      <c r="AN13" s="230" t="s">
        <v>49</v>
      </c>
      <c r="AO13" s="228"/>
      <c r="AP13" s="228"/>
      <c r="AQ13" s="228"/>
      <c r="AR13" s="228"/>
      <c r="AS13" s="228"/>
      <c r="AT13" s="228"/>
      <c r="AU13" s="228"/>
      <c r="AV13" s="229"/>
    </row>
    <row r="14" spans="1:48">
      <c r="A14" s="618"/>
      <c r="B14" s="619"/>
      <c r="C14" s="602"/>
      <c r="D14" s="440"/>
      <c r="E14" s="441"/>
      <c r="F14" s="441"/>
      <c r="G14" s="441"/>
      <c r="H14" s="442"/>
      <c r="I14" s="440"/>
      <c r="J14" s="441"/>
      <c r="K14" s="441"/>
      <c r="L14" s="441"/>
      <c r="M14" s="442"/>
      <c r="N14" s="509"/>
      <c r="O14" s="510"/>
      <c r="P14" s="510"/>
      <c r="Q14" s="510"/>
      <c r="R14" s="511"/>
      <c r="S14" s="623"/>
      <c r="T14" s="519"/>
      <c r="U14" s="519"/>
      <c r="V14" s="519"/>
      <c r="W14" s="520"/>
      <c r="X14" s="631"/>
      <c r="Y14" s="632"/>
      <c r="Z14" s="602"/>
      <c r="AA14" s="606"/>
      <c r="AB14" s="607"/>
      <c r="AC14" s="607"/>
      <c r="AD14" s="607"/>
      <c r="AE14" s="607"/>
      <c r="AF14" s="607"/>
      <c r="AG14" s="607"/>
      <c r="AH14" s="607"/>
      <c r="AI14" s="433"/>
      <c r="AJ14" s="433"/>
      <c r="AK14" s="433"/>
      <c r="AL14" s="530"/>
    </row>
    <row r="15" spans="1:48" ht="13.5" customHeight="1">
      <c r="A15" s="618"/>
      <c r="B15" s="619"/>
      <c r="C15" s="603"/>
      <c r="D15" s="444"/>
      <c r="E15" s="445"/>
      <c r="F15" s="445"/>
      <c r="G15" s="445"/>
      <c r="H15" s="446"/>
      <c r="I15" s="444"/>
      <c r="J15" s="445"/>
      <c r="K15" s="445"/>
      <c r="L15" s="445"/>
      <c r="M15" s="446"/>
      <c r="N15" s="512"/>
      <c r="O15" s="513"/>
      <c r="P15" s="513"/>
      <c r="Q15" s="513"/>
      <c r="R15" s="514"/>
      <c r="S15" s="521"/>
      <c r="T15" s="522"/>
      <c r="U15" s="522"/>
      <c r="V15" s="522"/>
      <c r="W15" s="523"/>
      <c r="X15" s="631"/>
      <c r="Y15" s="632"/>
      <c r="Z15" s="603"/>
      <c r="AA15" s="608"/>
      <c r="AB15" s="609"/>
      <c r="AC15" s="609"/>
      <c r="AD15" s="609"/>
      <c r="AE15" s="609"/>
      <c r="AF15" s="609"/>
      <c r="AG15" s="609"/>
      <c r="AH15" s="609"/>
      <c r="AI15" s="627"/>
      <c r="AJ15" s="627"/>
      <c r="AK15" s="627"/>
      <c r="AL15" s="628"/>
    </row>
    <row r="16" spans="1:48" ht="13.5" customHeight="1">
      <c r="A16" s="618"/>
      <c r="B16" s="619"/>
      <c r="C16" s="622" t="s">
        <v>118</v>
      </c>
      <c r="D16" s="437" t="str">
        <f>内訳シート!$C$10</f>
        <v/>
      </c>
      <c r="E16" s="438"/>
      <c r="F16" s="438"/>
      <c r="G16" s="438"/>
      <c r="H16" s="439"/>
      <c r="I16" s="437">
        <f>内訳シート!$D$10</f>
        <v>0</v>
      </c>
      <c r="J16" s="438"/>
      <c r="K16" s="438"/>
      <c r="L16" s="438"/>
      <c r="M16" s="439"/>
      <c r="N16" s="515"/>
      <c r="O16" s="516"/>
      <c r="P16" s="516"/>
      <c r="Q16" s="516"/>
      <c r="R16" s="517"/>
      <c r="S16" s="515"/>
      <c r="T16" s="516"/>
      <c r="U16" s="516"/>
      <c r="V16" s="516"/>
      <c r="W16" s="517"/>
      <c r="X16" s="631"/>
      <c r="Y16" s="632"/>
      <c r="Z16" s="622" t="s">
        <v>118</v>
      </c>
      <c r="AA16" s="625">
        <f>SUM(D16,I16,N16,S16)</f>
        <v>0</v>
      </c>
      <c r="AB16" s="626"/>
      <c r="AC16" s="626"/>
      <c r="AD16" s="626"/>
      <c r="AE16" s="626"/>
      <c r="AF16" s="626"/>
      <c r="AG16" s="626"/>
      <c r="AH16" s="626"/>
      <c r="AI16" s="528" t="s">
        <v>7</v>
      </c>
      <c r="AJ16" s="528"/>
      <c r="AK16" s="528"/>
      <c r="AL16" s="529"/>
    </row>
    <row r="17" spans="1:38" ht="13.5" customHeight="1">
      <c r="A17" s="618"/>
      <c r="B17" s="619"/>
      <c r="C17" s="602"/>
      <c r="D17" s="440"/>
      <c r="E17" s="441"/>
      <c r="F17" s="441"/>
      <c r="G17" s="441"/>
      <c r="H17" s="442"/>
      <c r="I17" s="440"/>
      <c r="J17" s="441"/>
      <c r="K17" s="441"/>
      <c r="L17" s="441"/>
      <c r="M17" s="442"/>
      <c r="N17" s="623"/>
      <c r="O17" s="519"/>
      <c r="P17" s="519"/>
      <c r="Q17" s="519"/>
      <c r="R17" s="520"/>
      <c r="S17" s="623"/>
      <c r="T17" s="519"/>
      <c r="U17" s="519"/>
      <c r="V17" s="519"/>
      <c r="W17" s="520"/>
      <c r="X17" s="631"/>
      <c r="Y17" s="632"/>
      <c r="Z17" s="602"/>
      <c r="AA17" s="606"/>
      <c r="AB17" s="607"/>
      <c r="AC17" s="607"/>
      <c r="AD17" s="607"/>
      <c r="AE17" s="607"/>
      <c r="AF17" s="607"/>
      <c r="AG17" s="607"/>
      <c r="AH17" s="607"/>
      <c r="AI17" s="433"/>
      <c r="AJ17" s="433"/>
      <c r="AK17" s="433"/>
      <c r="AL17" s="530"/>
    </row>
    <row r="18" spans="1:38" ht="13.5" customHeight="1" thickBot="1">
      <c r="A18" s="620"/>
      <c r="B18" s="621"/>
      <c r="C18" s="603"/>
      <c r="D18" s="444"/>
      <c r="E18" s="445"/>
      <c r="F18" s="445"/>
      <c r="G18" s="445"/>
      <c r="H18" s="446"/>
      <c r="I18" s="444"/>
      <c r="J18" s="445"/>
      <c r="K18" s="445"/>
      <c r="L18" s="445"/>
      <c r="M18" s="446"/>
      <c r="N18" s="521"/>
      <c r="O18" s="522"/>
      <c r="P18" s="522"/>
      <c r="Q18" s="522"/>
      <c r="R18" s="523"/>
      <c r="S18" s="521"/>
      <c r="T18" s="522"/>
      <c r="U18" s="522"/>
      <c r="V18" s="522"/>
      <c r="W18" s="523"/>
      <c r="X18" s="633"/>
      <c r="Y18" s="634"/>
      <c r="Z18" s="602"/>
      <c r="AA18" s="606"/>
      <c r="AB18" s="607"/>
      <c r="AC18" s="607"/>
      <c r="AD18" s="607"/>
      <c r="AE18" s="607"/>
      <c r="AF18" s="607"/>
      <c r="AG18" s="607"/>
      <c r="AH18" s="607"/>
      <c r="AI18" s="433"/>
      <c r="AJ18" s="433"/>
      <c r="AK18" s="433"/>
      <c r="AL18" s="530"/>
    </row>
    <row r="19" spans="1:38" ht="13.5" customHeight="1" thickTop="1">
      <c r="X19" s="571" t="s">
        <v>119</v>
      </c>
      <c r="Y19" s="641"/>
      <c r="Z19" s="601" t="s">
        <v>110</v>
      </c>
      <c r="AA19" s="604">
        <f>I8-AA13</f>
        <v>0</v>
      </c>
      <c r="AB19" s="605"/>
      <c r="AC19" s="605"/>
      <c r="AD19" s="605"/>
      <c r="AE19" s="605"/>
      <c r="AF19" s="605"/>
      <c r="AG19" s="605"/>
      <c r="AH19" s="605"/>
      <c r="AI19" s="431" t="s">
        <v>7</v>
      </c>
      <c r="AJ19" s="431"/>
      <c r="AK19" s="431"/>
      <c r="AL19" s="432"/>
    </row>
    <row r="20" spans="1:38" ht="14.25" customHeight="1">
      <c r="A20" s="226" t="s">
        <v>52</v>
      </c>
      <c r="X20" s="642"/>
      <c r="Y20" s="643"/>
      <c r="Z20" s="602"/>
      <c r="AA20" s="606"/>
      <c r="AB20" s="607"/>
      <c r="AC20" s="607"/>
      <c r="AD20" s="607"/>
      <c r="AE20" s="607"/>
      <c r="AF20" s="607"/>
      <c r="AG20" s="607"/>
      <c r="AH20" s="607"/>
      <c r="AI20" s="433"/>
      <c r="AJ20" s="433"/>
      <c r="AK20" s="433"/>
      <c r="AL20" s="434"/>
    </row>
    <row r="21" spans="1:38">
      <c r="X21" s="642"/>
      <c r="Y21" s="643"/>
      <c r="Z21" s="603"/>
      <c r="AA21" s="608"/>
      <c r="AB21" s="609"/>
      <c r="AC21" s="609"/>
      <c r="AD21" s="609"/>
      <c r="AE21" s="609"/>
      <c r="AF21" s="609"/>
      <c r="AG21" s="609"/>
      <c r="AH21" s="609"/>
      <c r="AI21" s="627"/>
      <c r="AJ21" s="627"/>
      <c r="AK21" s="627"/>
      <c r="AL21" s="635"/>
    </row>
    <row r="22" spans="1:38" ht="14.25">
      <c r="A22" s="222" t="s">
        <v>8</v>
      </c>
      <c r="X22" s="642"/>
      <c r="Y22" s="643"/>
      <c r="Z22" s="622" t="s">
        <v>118</v>
      </c>
      <c r="AA22" s="625">
        <f>I8-AA16</f>
        <v>0</v>
      </c>
      <c r="AB22" s="626"/>
      <c r="AC22" s="626"/>
      <c r="AD22" s="626"/>
      <c r="AE22" s="626"/>
      <c r="AF22" s="626"/>
      <c r="AG22" s="626"/>
      <c r="AH22" s="626"/>
      <c r="AI22" s="528" t="s">
        <v>7</v>
      </c>
      <c r="AJ22" s="528"/>
      <c r="AK22" s="528"/>
      <c r="AL22" s="640"/>
    </row>
    <row r="23" spans="1:38" ht="14.25">
      <c r="B23" s="226" t="s">
        <v>120</v>
      </c>
      <c r="X23" s="642"/>
      <c r="Y23" s="643"/>
      <c r="Z23" s="602"/>
      <c r="AA23" s="637"/>
      <c r="AB23" s="607"/>
      <c r="AC23" s="607"/>
      <c r="AD23" s="607"/>
      <c r="AE23" s="607"/>
      <c r="AF23" s="607"/>
      <c r="AG23" s="607"/>
      <c r="AH23" s="607"/>
      <c r="AI23" s="433"/>
      <c r="AJ23" s="433"/>
      <c r="AK23" s="433"/>
      <c r="AL23" s="434"/>
    </row>
    <row r="24" spans="1:38" ht="14.25" thickBot="1">
      <c r="X24" s="644"/>
      <c r="Y24" s="645"/>
      <c r="Z24" s="636"/>
      <c r="AA24" s="638"/>
      <c r="AB24" s="639"/>
      <c r="AC24" s="639"/>
      <c r="AD24" s="639"/>
      <c r="AE24" s="639"/>
      <c r="AF24" s="639"/>
      <c r="AG24" s="639"/>
      <c r="AH24" s="639"/>
      <c r="AI24" s="435"/>
      <c r="AJ24" s="435"/>
      <c r="AK24" s="435"/>
      <c r="AL24" s="436"/>
    </row>
    <row r="25" spans="1:38" ht="15" thickTop="1">
      <c r="A25" s="226" t="s">
        <v>127</v>
      </c>
    </row>
    <row r="26" spans="1:38" ht="21">
      <c r="A26" s="223" t="s">
        <v>26</v>
      </c>
    </row>
    <row r="28" spans="1:38">
      <c r="A28" s="598" t="s">
        <v>22</v>
      </c>
      <c r="B28" s="599"/>
      <c r="C28" s="267"/>
      <c r="D28" s="267"/>
      <c r="E28" s="267"/>
      <c r="F28" s="267"/>
      <c r="G28" s="267"/>
      <c r="H28" s="267"/>
      <c r="I28" s="267"/>
      <c r="J28" s="267"/>
      <c r="K28" s="267"/>
      <c r="L28" s="267"/>
      <c r="M28" s="267"/>
      <c r="N28" s="268"/>
      <c r="Q28" s="598" t="s">
        <v>23</v>
      </c>
      <c r="R28" s="599"/>
      <c r="S28" s="267"/>
      <c r="T28" s="267"/>
      <c r="U28" s="267"/>
      <c r="V28" s="267"/>
      <c r="W28" s="267"/>
      <c r="X28" s="267"/>
      <c r="Y28" s="267"/>
      <c r="Z28" s="267"/>
      <c r="AA28" s="267"/>
      <c r="AB28" s="267"/>
      <c r="AC28" s="267"/>
      <c r="AD28" s="268"/>
    </row>
    <row r="29" spans="1:38" ht="18.75">
      <c r="A29" s="456"/>
      <c r="B29" s="457"/>
      <c r="C29" s="470" t="s">
        <v>24</v>
      </c>
      <c r="D29" s="471"/>
      <c r="E29" s="471"/>
      <c r="F29" s="471"/>
      <c r="G29" s="471"/>
      <c r="H29" s="448"/>
      <c r="I29" s="447"/>
      <c r="J29" s="447"/>
      <c r="K29" s="447"/>
      <c r="L29" s="233"/>
      <c r="M29" s="234" t="s">
        <v>7</v>
      </c>
      <c r="N29" s="235"/>
      <c r="Q29" s="456"/>
      <c r="R29" s="457"/>
      <c r="S29" s="470" t="s">
        <v>24</v>
      </c>
      <c r="T29" s="471"/>
      <c r="U29" s="471"/>
      <c r="V29" s="471"/>
      <c r="W29" s="471"/>
      <c r="X29" s="448"/>
      <c r="Y29" s="447"/>
      <c r="Z29" s="447"/>
      <c r="AA29" s="447"/>
      <c r="AB29" s="233"/>
      <c r="AC29" s="234" t="s">
        <v>7</v>
      </c>
      <c r="AD29" s="235"/>
    </row>
    <row r="30" spans="1:38" ht="18.75" customHeight="1">
      <c r="A30" s="456"/>
      <c r="B30" s="457"/>
      <c r="C30" s="236"/>
      <c r="D30" s="233"/>
      <c r="E30" s="233" t="s">
        <v>10</v>
      </c>
      <c r="F30" s="233"/>
      <c r="G30" s="233"/>
      <c r="H30" s="233"/>
      <c r="I30" s="233"/>
      <c r="J30" s="447"/>
      <c r="K30" s="447"/>
      <c r="L30" s="233"/>
      <c r="M30" s="234" t="s">
        <v>3</v>
      </c>
      <c r="N30" s="235"/>
      <c r="Q30" s="456"/>
      <c r="R30" s="457"/>
      <c r="S30" s="236"/>
      <c r="T30" s="233"/>
      <c r="U30" s="233" t="s">
        <v>10</v>
      </c>
      <c r="V30" s="233"/>
      <c r="W30" s="233"/>
      <c r="X30" s="233"/>
      <c r="Y30" s="233"/>
      <c r="Z30" s="447"/>
      <c r="AA30" s="447"/>
      <c r="AB30" s="233"/>
      <c r="AC30" s="234" t="s">
        <v>3</v>
      </c>
      <c r="AD30" s="235"/>
    </row>
    <row r="31" spans="1:38" ht="18.75">
      <c r="A31" s="456"/>
      <c r="B31" s="457"/>
      <c r="C31" s="236"/>
      <c r="D31" s="233"/>
      <c r="E31" s="233" t="s">
        <v>11</v>
      </c>
      <c r="F31" s="233"/>
      <c r="G31" s="233"/>
      <c r="H31" s="233"/>
      <c r="I31" s="233"/>
      <c r="J31" s="447"/>
      <c r="K31" s="447"/>
      <c r="L31" s="233"/>
      <c r="M31" s="234" t="s">
        <v>12</v>
      </c>
      <c r="N31" s="235"/>
      <c r="Q31" s="456"/>
      <c r="R31" s="457"/>
      <c r="S31" s="236"/>
      <c r="T31" s="233"/>
      <c r="U31" s="233" t="s">
        <v>11</v>
      </c>
      <c r="V31" s="233"/>
      <c r="W31" s="233"/>
      <c r="X31" s="233"/>
      <c r="Y31" s="233"/>
      <c r="Z31" s="447"/>
      <c r="AA31" s="447"/>
      <c r="AB31" s="233"/>
      <c r="AC31" s="234" t="s">
        <v>12</v>
      </c>
      <c r="AD31" s="235"/>
    </row>
    <row r="32" spans="1:38" ht="18.75">
      <c r="A32" s="456"/>
      <c r="B32" s="457"/>
      <c r="C32" s="234" t="s">
        <v>19</v>
      </c>
      <c r="D32" s="233"/>
      <c r="E32" s="233"/>
      <c r="F32" s="233"/>
      <c r="G32" s="233"/>
      <c r="H32" s="233"/>
      <c r="I32" s="233"/>
      <c r="J32" s="447"/>
      <c r="K32" s="447"/>
      <c r="L32" s="233"/>
      <c r="M32" s="234" t="s">
        <v>20</v>
      </c>
      <c r="N32" s="235"/>
      <c r="Q32" s="456"/>
      <c r="R32" s="457"/>
      <c r="S32" s="233" t="s">
        <v>19</v>
      </c>
      <c r="T32" s="233"/>
      <c r="U32" s="233"/>
      <c r="V32" s="233"/>
      <c r="W32" s="233"/>
      <c r="X32" s="233"/>
      <c r="Y32" s="233"/>
      <c r="Z32" s="447"/>
      <c r="AA32" s="447"/>
      <c r="AB32" s="233"/>
      <c r="AC32" s="234" t="s">
        <v>20</v>
      </c>
      <c r="AD32" s="235"/>
    </row>
    <row r="33" spans="1:38">
      <c r="A33" s="458"/>
      <c r="B33" s="459"/>
      <c r="C33" s="237"/>
      <c r="D33" s="237"/>
      <c r="E33" s="237"/>
      <c r="F33" s="237"/>
      <c r="G33" s="237"/>
      <c r="H33" s="237"/>
      <c r="I33" s="237"/>
      <c r="J33" s="237"/>
      <c r="K33" s="237"/>
      <c r="L33" s="237"/>
      <c r="M33" s="237"/>
      <c r="N33" s="238"/>
      <c r="Q33" s="458"/>
      <c r="R33" s="459"/>
      <c r="S33" s="237"/>
      <c r="T33" s="237"/>
      <c r="U33" s="237"/>
      <c r="V33" s="237"/>
      <c r="W33" s="237"/>
      <c r="X33" s="237"/>
      <c r="Y33" s="237"/>
      <c r="Z33" s="237"/>
      <c r="AA33" s="237"/>
      <c r="AB33" s="237"/>
      <c r="AC33" s="237"/>
      <c r="AD33" s="238"/>
    </row>
    <row r="35" spans="1:38" ht="21" customHeight="1">
      <c r="A35" s="239" t="s">
        <v>27</v>
      </c>
      <c r="AA35" s="240"/>
      <c r="AB35" s="240"/>
      <c r="AC35" s="241"/>
      <c r="AE35" s="240"/>
      <c r="AF35" s="240"/>
      <c r="AG35" s="240"/>
      <c r="AH35" s="241"/>
      <c r="AI35" s="240"/>
      <c r="AJ35" s="240"/>
    </row>
    <row r="37" spans="1:38">
      <c r="A37" s="598" t="s">
        <v>32</v>
      </c>
      <c r="B37" s="599"/>
      <c r="C37" s="269"/>
      <c r="D37" s="269"/>
      <c r="E37" s="269"/>
      <c r="F37" s="269"/>
      <c r="G37" s="269"/>
      <c r="H37" s="269"/>
      <c r="I37" s="269"/>
      <c r="J37" s="269"/>
      <c r="K37" s="269"/>
      <c r="L37" s="269"/>
      <c r="M37" s="269"/>
      <c r="N37" s="269"/>
      <c r="O37" s="269"/>
      <c r="P37" s="269"/>
      <c r="Q37" s="269"/>
      <c r="R37" s="269"/>
      <c r="S37" s="269"/>
      <c r="T37" s="269"/>
      <c r="U37" s="269"/>
      <c r="V37" s="270"/>
      <c r="W37" s="271"/>
      <c r="X37" s="271"/>
      <c r="Y37" s="271"/>
      <c r="Z37" s="272"/>
      <c r="AA37" s="269"/>
      <c r="AB37" s="269"/>
      <c r="AC37" s="269"/>
      <c r="AD37" s="269"/>
      <c r="AE37" s="269"/>
      <c r="AF37" s="269"/>
      <c r="AG37" s="269"/>
      <c r="AH37" s="269"/>
      <c r="AI37" s="269"/>
      <c r="AJ37" s="269"/>
      <c r="AK37" s="269"/>
      <c r="AL37" s="272"/>
    </row>
    <row r="38" spans="1:38">
      <c r="A38" s="456"/>
      <c r="B38" s="457"/>
      <c r="C38" s="240"/>
      <c r="D38" s="240"/>
      <c r="E38" s="240"/>
      <c r="F38" s="240"/>
      <c r="G38" s="240"/>
      <c r="H38" s="240"/>
      <c r="I38" s="240" t="s">
        <v>50</v>
      </c>
      <c r="L38" s="240"/>
      <c r="M38" s="240" t="s">
        <v>37</v>
      </c>
      <c r="O38" s="240"/>
      <c r="P38" s="240" t="s">
        <v>121</v>
      </c>
      <c r="Q38" s="472"/>
      <c r="R38" s="473"/>
      <c r="S38" s="473"/>
      <c r="T38" s="473"/>
      <c r="U38" s="240" t="s">
        <v>122</v>
      </c>
      <c r="V38" s="246"/>
      <c r="W38" s="247"/>
      <c r="X38" s="247"/>
      <c r="Y38" s="247"/>
      <c r="Z38" s="235"/>
      <c r="AK38" s="240"/>
      <c r="AL38" s="248"/>
    </row>
    <row r="39" spans="1:38" ht="8.25" customHeight="1">
      <c r="A39" s="456"/>
      <c r="B39" s="457"/>
      <c r="C39" s="240"/>
      <c r="E39" s="249"/>
      <c r="F39" s="250"/>
      <c r="G39" s="250"/>
      <c r="H39" s="240"/>
      <c r="I39" s="240"/>
      <c r="J39" s="240"/>
      <c r="K39" s="240"/>
      <c r="L39" s="240"/>
      <c r="M39" s="240"/>
      <c r="N39" s="240"/>
      <c r="O39" s="240"/>
      <c r="P39" s="240"/>
      <c r="Q39" s="240"/>
      <c r="R39" s="240"/>
      <c r="S39" s="240"/>
      <c r="T39" s="240"/>
      <c r="U39" s="251"/>
      <c r="V39" s="246"/>
      <c r="W39" s="247"/>
      <c r="X39" s="247"/>
      <c r="Y39" s="247"/>
      <c r="Z39" s="252"/>
      <c r="AA39" s="240"/>
      <c r="AB39" s="240"/>
      <c r="AC39" s="240"/>
      <c r="AD39" s="240"/>
      <c r="AE39" s="240"/>
      <c r="AF39" s="240"/>
      <c r="AG39" s="240"/>
      <c r="AH39" s="240"/>
      <c r="AI39" s="240"/>
      <c r="AJ39" s="240"/>
      <c r="AK39" s="240"/>
      <c r="AL39" s="248"/>
    </row>
    <row r="40" spans="1:38">
      <c r="A40" s="456"/>
      <c r="B40" s="457"/>
      <c r="C40" s="240"/>
      <c r="D40" s="240"/>
      <c r="E40" s="240"/>
      <c r="F40" s="240"/>
      <c r="G40" s="240"/>
      <c r="H40" s="240"/>
      <c r="I40" s="240"/>
      <c r="J40" s="275"/>
      <c r="K40" s="240" t="s">
        <v>30</v>
      </c>
      <c r="M40" s="240" t="s">
        <v>31</v>
      </c>
      <c r="O40" s="240"/>
      <c r="P40" s="240" t="s">
        <v>123</v>
      </c>
      <c r="Q40" s="472"/>
      <c r="R40" s="473"/>
      <c r="S40" s="473"/>
      <c r="T40" s="473"/>
      <c r="U40" s="240" t="s">
        <v>122</v>
      </c>
      <c r="V40" s="246"/>
      <c r="W40" s="247"/>
      <c r="X40" s="247"/>
      <c r="Y40" s="247"/>
      <c r="Z40" s="235"/>
      <c r="AB40" s="240" t="s">
        <v>33</v>
      </c>
      <c r="AC40" s="240"/>
      <c r="AD40" s="240"/>
      <c r="AE40" s="240"/>
      <c r="AF40" s="580"/>
      <c r="AG40" s="581"/>
      <c r="AH40" s="581"/>
      <c r="AI40" s="581"/>
      <c r="AJ40" s="240" t="s">
        <v>7</v>
      </c>
      <c r="AK40" s="240"/>
      <c r="AL40" s="248"/>
    </row>
    <row r="41" spans="1:38">
      <c r="A41" s="456"/>
      <c r="B41" s="457"/>
      <c r="C41" s="240"/>
      <c r="D41" s="249"/>
      <c r="E41" s="250"/>
      <c r="F41" s="250"/>
      <c r="G41" s="240"/>
      <c r="I41" s="240"/>
      <c r="J41" s="240"/>
      <c r="K41" s="240"/>
      <c r="M41" s="240"/>
      <c r="O41" s="240"/>
      <c r="P41" s="240"/>
      <c r="R41" s="240"/>
      <c r="S41" s="240"/>
      <c r="T41" s="240"/>
      <c r="U41" s="236"/>
      <c r="V41" s="246"/>
      <c r="W41" s="247"/>
      <c r="X41" s="247"/>
      <c r="Y41" s="247"/>
      <c r="Z41" s="235"/>
      <c r="AA41" s="240"/>
      <c r="AB41" s="240"/>
      <c r="AC41" s="240"/>
      <c r="AD41" s="240"/>
      <c r="AE41" s="240"/>
      <c r="AF41" s="240"/>
      <c r="AG41" s="240"/>
      <c r="AH41" s="240"/>
      <c r="AI41" s="240"/>
      <c r="AJ41" s="240"/>
      <c r="AK41" s="240"/>
      <c r="AL41" s="248"/>
    </row>
    <row r="42" spans="1:38">
      <c r="A42" s="458"/>
      <c r="B42" s="459"/>
      <c r="C42" s="253"/>
      <c r="D42" s="253"/>
      <c r="E42" s="253"/>
      <c r="F42" s="253"/>
      <c r="G42" s="253"/>
      <c r="H42" s="253"/>
      <c r="I42" s="253"/>
      <c r="J42" s="253"/>
      <c r="K42" s="253"/>
      <c r="L42" s="253"/>
      <c r="M42" s="253"/>
      <c r="N42" s="253"/>
      <c r="O42" s="253"/>
      <c r="P42" s="253"/>
      <c r="Q42" s="253"/>
      <c r="R42" s="253"/>
      <c r="S42" s="253"/>
      <c r="T42" s="253"/>
      <c r="U42" s="253"/>
      <c r="V42" s="254"/>
      <c r="W42" s="255"/>
      <c r="X42" s="255"/>
      <c r="Y42" s="255"/>
      <c r="Z42" s="256"/>
      <c r="AA42" s="253"/>
      <c r="AB42" s="253"/>
      <c r="AC42" s="253"/>
      <c r="AD42" s="253"/>
      <c r="AE42" s="253"/>
      <c r="AF42" s="253"/>
      <c r="AG42" s="253"/>
      <c r="AH42" s="253"/>
      <c r="AI42" s="253"/>
      <c r="AJ42" s="253"/>
      <c r="AK42" s="253"/>
      <c r="AL42" s="256"/>
    </row>
    <row r="44" spans="1:38" ht="21" customHeight="1">
      <c r="A44" s="239" t="s">
        <v>105</v>
      </c>
    </row>
    <row r="45" spans="1:38" ht="21">
      <c r="A45" s="239"/>
    </row>
    <row r="46" spans="1:38" ht="14.25">
      <c r="A46" s="451" t="s">
        <v>51</v>
      </c>
      <c r="B46" s="452"/>
      <c r="C46" s="452"/>
      <c r="D46" s="452"/>
      <c r="E46" s="452"/>
      <c r="F46" s="452"/>
      <c r="G46" s="452"/>
      <c r="H46" s="452"/>
      <c r="I46" s="453"/>
      <c r="J46" s="451" t="s">
        <v>1</v>
      </c>
      <c r="K46" s="452"/>
      <c r="L46" s="452"/>
      <c r="M46" s="453"/>
      <c r="N46" s="451" t="s">
        <v>51</v>
      </c>
      <c r="O46" s="452"/>
      <c r="P46" s="452"/>
      <c r="Q46" s="452"/>
      <c r="R46" s="452"/>
      <c r="S46" s="452"/>
      <c r="T46" s="452"/>
      <c r="U46" s="452"/>
      <c r="V46" s="453"/>
      <c r="W46" s="451" t="s">
        <v>1</v>
      </c>
      <c r="X46" s="452"/>
      <c r="Y46" s="452"/>
      <c r="Z46" s="453"/>
      <c r="AA46" s="222"/>
      <c r="AB46" s="222"/>
      <c r="AC46" s="222"/>
      <c r="AD46" s="222"/>
      <c r="AE46" s="222"/>
      <c r="AF46" s="222"/>
      <c r="AG46" s="222"/>
      <c r="AH46" s="222"/>
      <c r="AI46" s="222"/>
      <c r="AJ46" s="222"/>
      <c r="AK46" s="222"/>
      <c r="AL46" s="222"/>
    </row>
    <row r="47" spans="1:38" ht="13.5" customHeight="1">
      <c r="A47" s="460"/>
      <c r="B47" s="461"/>
      <c r="C47" s="461"/>
      <c r="D47" s="461"/>
      <c r="E47" s="461"/>
      <c r="F47" s="461"/>
      <c r="G47" s="461"/>
      <c r="H47" s="461"/>
      <c r="I47" s="462"/>
      <c r="J47" s="466"/>
      <c r="K47" s="467"/>
      <c r="L47" s="467"/>
      <c r="M47" s="273" t="s">
        <v>3</v>
      </c>
      <c r="N47" s="460"/>
      <c r="O47" s="461"/>
      <c r="P47" s="461"/>
      <c r="Q47" s="461"/>
      <c r="R47" s="461"/>
      <c r="S47" s="461"/>
      <c r="T47" s="461"/>
      <c r="U47" s="461"/>
      <c r="V47" s="462"/>
      <c r="W47" s="466"/>
      <c r="X47" s="467"/>
      <c r="Y47" s="467"/>
      <c r="Z47" s="273" t="s">
        <v>3</v>
      </c>
      <c r="AD47" s="258"/>
      <c r="AE47" s="258"/>
      <c r="AF47" s="258"/>
      <c r="AG47" s="258"/>
      <c r="AH47" s="258"/>
      <c r="AI47" s="258"/>
      <c r="AJ47" s="258"/>
      <c r="AK47" s="258"/>
      <c r="AL47" s="258"/>
    </row>
    <row r="48" spans="1:38" s="222" customFormat="1" ht="14.25" customHeight="1">
      <c r="A48" s="463"/>
      <c r="B48" s="464"/>
      <c r="C48" s="464"/>
      <c r="D48" s="464"/>
      <c r="E48" s="464"/>
      <c r="F48" s="464"/>
      <c r="G48" s="464"/>
      <c r="H48" s="464"/>
      <c r="I48" s="465"/>
      <c r="J48" s="468"/>
      <c r="K48" s="469"/>
      <c r="L48" s="469"/>
      <c r="M48" s="259"/>
      <c r="N48" s="463"/>
      <c r="O48" s="464"/>
      <c r="P48" s="464"/>
      <c r="Q48" s="464"/>
      <c r="R48" s="464"/>
      <c r="S48" s="464"/>
      <c r="T48" s="464"/>
      <c r="U48" s="464"/>
      <c r="V48" s="465"/>
      <c r="W48" s="468"/>
      <c r="X48" s="469"/>
      <c r="Y48" s="469"/>
      <c r="Z48" s="259"/>
      <c r="AA48" s="220"/>
      <c r="AB48" s="220"/>
      <c r="AC48" s="258"/>
      <c r="AD48" s="258"/>
      <c r="AE48" s="258"/>
      <c r="AF48" s="258"/>
      <c r="AG48" s="258"/>
      <c r="AH48" s="258"/>
      <c r="AI48" s="258"/>
      <c r="AJ48" s="258"/>
      <c r="AK48" s="258"/>
      <c r="AL48" s="258"/>
    </row>
    <row r="49" spans="1:38">
      <c r="A49" s="460"/>
      <c r="B49" s="461"/>
      <c r="C49" s="461"/>
      <c r="D49" s="461"/>
      <c r="E49" s="461"/>
      <c r="F49" s="461"/>
      <c r="G49" s="461"/>
      <c r="H49" s="461"/>
      <c r="I49" s="462"/>
      <c r="J49" s="466"/>
      <c r="K49" s="467"/>
      <c r="L49" s="467"/>
      <c r="M49" s="273" t="s">
        <v>3</v>
      </c>
      <c r="N49" s="460"/>
      <c r="O49" s="461"/>
      <c r="P49" s="461"/>
      <c r="Q49" s="461"/>
      <c r="R49" s="461"/>
      <c r="S49" s="461"/>
      <c r="T49" s="461"/>
      <c r="U49" s="461"/>
      <c r="V49" s="462"/>
      <c r="W49" s="466"/>
      <c r="X49" s="467"/>
      <c r="Y49" s="467"/>
      <c r="Z49" s="273" t="s">
        <v>3</v>
      </c>
      <c r="AC49" s="258"/>
      <c r="AD49" s="260"/>
      <c r="AE49" s="260"/>
      <c r="AF49" s="260"/>
      <c r="AG49" s="260"/>
      <c r="AH49" s="260"/>
      <c r="AI49" s="260"/>
      <c r="AJ49" s="260"/>
      <c r="AK49" s="260"/>
      <c r="AL49" s="260"/>
    </row>
    <row r="50" spans="1:38">
      <c r="A50" s="463"/>
      <c r="B50" s="464"/>
      <c r="C50" s="464"/>
      <c r="D50" s="464"/>
      <c r="E50" s="464"/>
      <c r="F50" s="464"/>
      <c r="G50" s="464"/>
      <c r="H50" s="464"/>
      <c r="I50" s="465"/>
      <c r="J50" s="468"/>
      <c r="K50" s="469"/>
      <c r="L50" s="469"/>
      <c r="M50" s="259"/>
      <c r="N50" s="463"/>
      <c r="O50" s="464"/>
      <c r="P50" s="464"/>
      <c r="Q50" s="464"/>
      <c r="R50" s="464"/>
      <c r="S50" s="464"/>
      <c r="T50" s="464"/>
      <c r="U50" s="464"/>
      <c r="V50" s="465"/>
      <c r="W50" s="468"/>
      <c r="X50" s="469"/>
      <c r="Y50" s="469"/>
      <c r="Z50" s="259"/>
      <c r="AC50" s="544" t="s">
        <v>109</v>
      </c>
      <c r="AD50" s="547" t="s">
        <v>106</v>
      </c>
      <c r="AE50" s="460"/>
      <c r="AF50" s="461"/>
      <c r="AG50" s="461"/>
      <c r="AH50" s="461"/>
      <c r="AI50" s="461"/>
      <c r="AJ50" s="461"/>
      <c r="AK50" s="461"/>
      <c r="AL50" s="462"/>
    </row>
    <row r="51" spans="1:38">
      <c r="A51" s="460"/>
      <c r="B51" s="461"/>
      <c r="C51" s="461"/>
      <c r="D51" s="461"/>
      <c r="E51" s="461"/>
      <c r="F51" s="461"/>
      <c r="G51" s="461"/>
      <c r="H51" s="461"/>
      <c r="I51" s="462"/>
      <c r="J51" s="466"/>
      <c r="K51" s="467"/>
      <c r="L51" s="467"/>
      <c r="M51" s="273" t="s">
        <v>3</v>
      </c>
      <c r="N51" s="460"/>
      <c r="O51" s="461"/>
      <c r="P51" s="461"/>
      <c r="Q51" s="461"/>
      <c r="R51" s="461"/>
      <c r="S51" s="461"/>
      <c r="T51" s="461"/>
      <c r="U51" s="461"/>
      <c r="V51" s="462"/>
      <c r="W51" s="466"/>
      <c r="X51" s="467"/>
      <c r="Y51" s="467"/>
      <c r="Z51" s="273" t="s">
        <v>3</v>
      </c>
      <c r="AC51" s="545"/>
      <c r="AD51" s="547"/>
      <c r="AE51" s="532"/>
      <c r="AF51" s="533"/>
      <c r="AG51" s="533"/>
      <c r="AH51" s="533"/>
      <c r="AI51" s="533"/>
      <c r="AJ51" s="533"/>
      <c r="AK51" s="533"/>
      <c r="AL51" s="534"/>
    </row>
    <row r="52" spans="1:38">
      <c r="A52" s="463"/>
      <c r="B52" s="464"/>
      <c r="C52" s="464"/>
      <c r="D52" s="464"/>
      <c r="E52" s="464"/>
      <c r="F52" s="464"/>
      <c r="G52" s="464"/>
      <c r="H52" s="464"/>
      <c r="I52" s="465"/>
      <c r="J52" s="468"/>
      <c r="K52" s="469"/>
      <c r="L52" s="469"/>
      <c r="M52" s="259"/>
      <c r="N52" s="463"/>
      <c r="O52" s="464"/>
      <c r="P52" s="464"/>
      <c r="Q52" s="464"/>
      <c r="R52" s="464"/>
      <c r="S52" s="464"/>
      <c r="T52" s="464"/>
      <c r="U52" s="464"/>
      <c r="V52" s="465"/>
      <c r="W52" s="468"/>
      <c r="X52" s="469"/>
      <c r="Y52" s="469"/>
      <c r="Z52" s="259"/>
      <c r="AC52" s="545"/>
      <c r="AD52" s="547"/>
      <c r="AE52" s="532"/>
      <c r="AF52" s="533"/>
      <c r="AG52" s="533"/>
      <c r="AH52" s="533"/>
      <c r="AI52" s="533"/>
      <c r="AJ52" s="533"/>
      <c r="AK52" s="533"/>
      <c r="AL52" s="534"/>
    </row>
    <row r="53" spans="1:38" ht="13.5" customHeight="1">
      <c r="A53" s="460"/>
      <c r="B53" s="461"/>
      <c r="C53" s="461"/>
      <c r="D53" s="461"/>
      <c r="E53" s="461"/>
      <c r="F53" s="461"/>
      <c r="G53" s="461"/>
      <c r="H53" s="461"/>
      <c r="I53" s="462"/>
      <c r="J53" s="466"/>
      <c r="K53" s="467"/>
      <c r="L53" s="467"/>
      <c r="M53" s="273" t="s">
        <v>3</v>
      </c>
      <c r="N53" s="460"/>
      <c r="O53" s="461"/>
      <c r="P53" s="461"/>
      <c r="Q53" s="461"/>
      <c r="R53" s="461"/>
      <c r="S53" s="461"/>
      <c r="T53" s="461"/>
      <c r="U53" s="461"/>
      <c r="V53" s="462"/>
      <c r="W53" s="466"/>
      <c r="X53" s="467"/>
      <c r="Y53" s="467"/>
      <c r="Z53" s="273" t="s">
        <v>3</v>
      </c>
      <c r="AC53" s="545"/>
      <c r="AD53" s="547"/>
      <c r="AE53" s="532"/>
      <c r="AF53" s="533"/>
      <c r="AG53" s="533"/>
      <c r="AH53" s="533"/>
      <c r="AI53" s="533"/>
      <c r="AJ53" s="533"/>
      <c r="AK53" s="533"/>
      <c r="AL53" s="534"/>
    </row>
    <row r="54" spans="1:38">
      <c r="A54" s="463"/>
      <c r="B54" s="464"/>
      <c r="C54" s="464"/>
      <c r="D54" s="464"/>
      <c r="E54" s="464"/>
      <c r="F54" s="464"/>
      <c r="G54" s="464"/>
      <c r="H54" s="464"/>
      <c r="I54" s="465"/>
      <c r="J54" s="468"/>
      <c r="K54" s="469"/>
      <c r="L54" s="469"/>
      <c r="M54" s="259"/>
      <c r="N54" s="463"/>
      <c r="O54" s="464"/>
      <c r="P54" s="464"/>
      <c r="Q54" s="464"/>
      <c r="R54" s="464"/>
      <c r="S54" s="464"/>
      <c r="T54" s="464"/>
      <c r="U54" s="464"/>
      <c r="V54" s="465"/>
      <c r="W54" s="468"/>
      <c r="X54" s="469"/>
      <c r="Y54" s="469"/>
      <c r="Z54" s="259"/>
      <c r="AC54" s="545"/>
      <c r="AD54" s="547"/>
      <c r="AE54" s="463"/>
      <c r="AF54" s="464"/>
      <c r="AG54" s="464"/>
      <c r="AH54" s="464"/>
      <c r="AI54" s="464"/>
      <c r="AJ54" s="464"/>
      <c r="AK54" s="464"/>
      <c r="AL54" s="465"/>
    </row>
    <row r="55" spans="1:38">
      <c r="A55" s="460"/>
      <c r="B55" s="461"/>
      <c r="C55" s="461"/>
      <c r="D55" s="461"/>
      <c r="E55" s="461"/>
      <c r="F55" s="461"/>
      <c r="G55" s="461"/>
      <c r="H55" s="461"/>
      <c r="I55" s="462"/>
      <c r="J55" s="466"/>
      <c r="K55" s="467"/>
      <c r="L55" s="467"/>
      <c r="M55" s="273" t="s">
        <v>3</v>
      </c>
      <c r="N55" s="460"/>
      <c r="O55" s="461"/>
      <c r="P55" s="461"/>
      <c r="Q55" s="461"/>
      <c r="R55" s="461"/>
      <c r="S55" s="461"/>
      <c r="T55" s="461"/>
      <c r="U55" s="461"/>
      <c r="V55" s="462"/>
      <c r="W55" s="466"/>
      <c r="X55" s="467"/>
      <c r="Y55" s="467"/>
      <c r="Z55" s="273" t="s">
        <v>3</v>
      </c>
      <c r="AC55" s="545"/>
      <c r="AD55" s="547" t="s">
        <v>108</v>
      </c>
      <c r="AE55" s="535"/>
      <c r="AF55" s="536"/>
      <c r="AG55" s="536"/>
      <c r="AH55" s="536"/>
      <c r="AI55" s="536"/>
      <c r="AJ55" s="536"/>
      <c r="AK55" s="536"/>
      <c r="AL55" s="537"/>
    </row>
    <row r="56" spans="1:38">
      <c r="A56" s="463"/>
      <c r="B56" s="464"/>
      <c r="C56" s="464"/>
      <c r="D56" s="464"/>
      <c r="E56" s="464"/>
      <c r="F56" s="464"/>
      <c r="G56" s="464"/>
      <c r="H56" s="464"/>
      <c r="I56" s="465"/>
      <c r="J56" s="468"/>
      <c r="K56" s="469"/>
      <c r="L56" s="469"/>
      <c r="M56" s="259"/>
      <c r="N56" s="463"/>
      <c r="O56" s="464"/>
      <c r="P56" s="464"/>
      <c r="Q56" s="464"/>
      <c r="R56" s="464"/>
      <c r="S56" s="464"/>
      <c r="T56" s="464"/>
      <c r="U56" s="464"/>
      <c r="V56" s="465"/>
      <c r="W56" s="468"/>
      <c r="X56" s="469"/>
      <c r="Y56" s="469"/>
      <c r="Z56" s="259"/>
      <c r="AC56" s="545"/>
      <c r="AD56" s="547"/>
      <c r="AE56" s="600"/>
      <c r="AF56" s="539"/>
      <c r="AG56" s="539"/>
      <c r="AH56" s="539"/>
      <c r="AI56" s="539"/>
      <c r="AJ56" s="539"/>
      <c r="AK56" s="539"/>
      <c r="AL56" s="540"/>
    </row>
    <row r="57" spans="1:38" ht="14.25" customHeight="1">
      <c r="A57" s="226"/>
      <c r="B57" s="226"/>
      <c r="C57" s="226"/>
      <c r="D57" s="226"/>
      <c r="E57" s="226"/>
      <c r="F57" s="226"/>
      <c r="G57" s="226"/>
      <c r="H57" s="226"/>
      <c r="I57" s="226"/>
      <c r="J57" s="261" t="s">
        <v>14</v>
      </c>
      <c r="K57" s="226"/>
      <c r="L57" s="226"/>
      <c r="M57" s="262"/>
      <c r="N57" s="450"/>
      <c r="O57" s="450"/>
      <c r="P57" s="226" t="s">
        <v>2</v>
      </c>
      <c r="Q57" s="262"/>
      <c r="R57" s="450"/>
      <c r="S57" s="450"/>
      <c r="T57" s="226" t="s">
        <v>3</v>
      </c>
      <c r="U57" s="226"/>
      <c r="V57" s="226"/>
      <c r="W57" s="226"/>
      <c r="X57" s="226"/>
      <c r="Y57" s="226"/>
      <c r="Z57" s="226"/>
      <c r="AA57" s="226"/>
      <c r="AB57" s="226"/>
      <c r="AC57" s="545"/>
      <c r="AD57" s="547"/>
      <c r="AE57" s="600"/>
      <c r="AF57" s="539"/>
      <c r="AG57" s="539"/>
      <c r="AH57" s="539"/>
      <c r="AI57" s="539"/>
      <c r="AJ57" s="539"/>
      <c r="AK57" s="539"/>
      <c r="AL57" s="540"/>
    </row>
    <row r="58" spans="1:38" ht="14.25" customHeight="1">
      <c r="A58" s="226"/>
      <c r="B58" s="226" t="s">
        <v>13</v>
      </c>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63"/>
      <c r="AA58" s="263"/>
      <c r="AB58" s="263"/>
      <c r="AC58" s="545"/>
      <c r="AD58" s="547"/>
      <c r="AE58" s="600"/>
      <c r="AF58" s="539"/>
      <c r="AG58" s="539"/>
      <c r="AH58" s="539"/>
      <c r="AI58" s="539"/>
      <c r="AJ58" s="539"/>
      <c r="AK58" s="539"/>
      <c r="AL58" s="540"/>
    </row>
    <row r="59" spans="1:38" ht="14.25">
      <c r="A59" s="226"/>
      <c r="B59" s="226"/>
      <c r="C59" s="226"/>
      <c r="D59" s="226"/>
      <c r="E59" s="226"/>
      <c r="F59" s="226"/>
      <c r="G59" s="226"/>
      <c r="H59" s="226"/>
      <c r="I59" s="226"/>
      <c r="J59" s="261" t="s">
        <v>15</v>
      </c>
      <c r="K59" s="226"/>
      <c r="L59" s="226"/>
      <c r="M59" s="261"/>
      <c r="N59" s="449"/>
      <c r="O59" s="449"/>
      <c r="P59" s="226" t="s">
        <v>2</v>
      </c>
      <c r="Q59" s="261"/>
      <c r="R59" s="449"/>
      <c r="S59" s="449"/>
      <c r="T59" s="226" t="s">
        <v>3</v>
      </c>
      <c r="U59" s="226"/>
      <c r="V59" s="226"/>
      <c r="W59" s="226"/>
      <c r="X59" s="226"/>
      <c r="Y59" s="226"/>
      <c r="Z59" s="226"/>
      <c r="AA59" s="226"/>
      <c r="AB59" s="226"/>
      <c r="AC59" s="545"/>
      <c r="AD59" s="547"/>
      <c r="AE59" s="600"/>
      <c r="AF59" s="539"/>
      <c r="AG59" s="539"/>
      <c r="AH59" s="539"/>
      <c r="AI59" s="539"/>
      <c r="AJ59" s="539"/>
      <c r="AK59" s="539"/>
      <c r="AL59" s="540"/>
    </row>
    <row r="60" spans="1:38" ht="7.5" customHeight="1">
      <c r="A60" s="226"/>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545"/>
      <c r="AD60" s="547"/>
      <c r="AE60" s="600"/>
      <c r="AF60" s="539"/>
      <c r="AG60" s="539"/>
      <c r="AH60" s="539"/>
      <c r="AI60" s="539"/>
      <c r="AJ60" s="539"/>
      <c r="AK60" s="539"/>
      <c r="AL60" s="540"/>
    </row>
    <row r="61" spans="1:38" ht="13.5" customHeight="1">
      <c r="A61" s="582" t="s">
        <v>107</v>
      </c>
      <c r="B61" s="583"/>
      <c r="C61" s="583"/>
      <c r="D61" s="583"/>
      <c r="E61" s="583"/>
      <c r="F61" s="583"/>
      <c r="G61" s="583"/>
      <c r="H61" s="583"/>
      <c r="I61" s="583"/>
      <c r="J61" s="583"/>
      <c r="K61" s="583"/>
      <c r="L61" s="583"/>
      <c r="M61" s="583"/>
      <c r="N61" s="583"/>
      <c r="O61" s="583"/>
      <c r="P61" s="583"/>
      <c r="Q61" s="583"/>
      <c r="R61" s="583"/>
      <c r="S61" s="583"/>
      <c r="T61" s="583"/>
      <c r="U61" s="583"/>
      <c r="V61" s="583"/>
      <c r="W61" s="583"/>
      <c r="X61" s="583"/>
      <c r="Y61" s="583"/>
      <c r="Z61" s="584"/>
      <c r="AA61" s="274"/>
      <c r="AB61" s="265"/>
      <c r="AC61" s="545"/>
      <c r="AD61" s="547"/>
      <c r="AE61" s="600"/>
      <c r="AF61" s="539"/>
      <c r="AG61" s="539"/>
      <c r="AH61" s="539"/>
      <c r="AI61" s="539"/>
      <c r="AJ61" s="539"/>
      <c r="AK61" s="539"/>
      <c r="AL61" s="540"/>
    </row>
    <row r="62" spans="1:38" ht="13.5" customHeight="1">
      <c r="A62" s="585"/>
      <c r="B62" s="586"/>
      <c r="C62" s="586"/>
      <c r="D62" s="586"/>
      <c r="E62" s="586"/>
      <c r="F62" s="586"/>
      <c r="G62" s="586"/>
      <c r="H62" s="586"/>
      <c r="I62" s="586"/>
      <c r="J62" s="586"/>
      <c r="K62" s="586"/>
      <c r="L62" s="586"/>
      <c r="M62" s="586"/>
      <c r="N62" s="586"/>
      <c r="O62" s="586"/>
      <c r="P62" s="586"/>
      <c r="Q62" s="586"/>
      <c r="R62" s="586"/>
      <c r="S62" s="586"/>
      <c r="T62" s="586"/>
      <c r="U62" s="586"/>
      <c r="V62" s="586"/>
      <c r="W62" s="586"/>
      <c r="X62" s="586"/>
      <c r="Y62" s="586"/>
      <c r="Z62" s="587"/>
      <c r="AA62" s="274"/>
      <c r="AB62" s="265"/>
      <c r="AC62" s="545"/>
      <c r="AD62" s="547"/>
      <c r="AE62" s="600"/>
      <c r="AF62" s="539"/>
      <c r="AG62" s="539"/>
      <c r="AH62" s="539"/>
      <c r="AI62" s="539"/>
      <c r="AJ62" s="539"/>
      <c r="AK62" s="539"/>
      <c r="AL62" s="540"/>
    </row>
    <row r="63" spans="1:38" ht="13.5" customHeight="1">
      <c r="A63" s="588"/>
      <c r="B63" s="586"/>
      <c r="C63" s="586"/>
      <c r="D63" s="586"/>
      <c r="E63" s="586"/>
      <c r="F63" s="586"/>
      <c r="G63" s="586"/>
      <c r="H63" s="586"/>
      <c r="I63" s="586"/>
      <c r="J63" s="586"/>
      <c r="K63" s="586"/>
      <c r="L63" s="586"/>
      <c r="M63" s="586"/>
      <c r="N63" s="586"/>
      <c r="O63" s="586"/>
      <c r="P63" s="586"/>
      <c r="Q63" s="586"/>
      <c r="R63" s="586"/>
      <c r="S63" s="586"/>
      <c r="T63" s="586"/>
      <c r="U63" s="586"/>
      <c r="V63" s="586"/>
      <c r="W63" s="586"/>
      <c r="X63" s="586"/>
      <c r="Y63" s="586"/>
      <c r="Z63" s="587"/>
      <c r="AA63" s="274"/>
      <c r="AB63" s="265"/>
      <c r="AC63" s="545"/>
      <c r="AD63" s="547"/>
      <c r="AE63" s="600"/>
      <c r="AF63" s="539"/>
      <c r="AG63" s="539"/>
      <c r="AH63" s="539"/>
      <c r="AI63" s="539"/>
      <c r="AJ63" s="539"/>
      <c r="AK63" s="539"/>
      <c r="AL63" s="540"/>
    </row>
    <row r="64" spans="1:38" ht="13.5" customHeight="1">
      <c r="A64" s="589"/>
      <c r="B64" s="590"/>
      <c r="C64" s="590"/>
      <c r="D64" s="590"/>
      <c r="E64" s="590"/>
      <c r="F64" s="590"/>
      <c r="G64" s="590"/>
      <c r="H64" s="590"/>
      <c r="I64" s="590"/>
      <c r="J64" s="590"/>
      <c r="K64" s="590"/>
      <c r="L64" s="590"/>
      <c r="M64" s="590"/>
      <c r="N64" s="590"/>
      <c r="O64" s="590"/>
      <c r="P64" s="590"/>
      <c r="Q64" s="590"/>
      <c r="R64" s="590"/>
      <c r="S64" s="590"/>
      <c r="T64" s="590"/>
      <c r="U64" s="590"/>
      <c r="V64" s="590"/>
      <c r="W64" s="590"/>
      <c r="X64" s="590"/>
      <c r="Y64" s="590"/>
      <c r="Z64" s="591"/>
      <c r="AA64" s="274"/>
      <c r="AB64" s="265"/>
      <c r="AC64" s="546"/>
      <c r="AD64" s="547"/>
      <c r="AE64" s="541"/>
      <c r="AF64" s="542"/>
      <c r="AG64" s="542"/>
      <c r="AH64" s="542"/>
      <c r="AI64" s="542"/>
      <c r="AJ64" s="542"/>
      <c r="AK64" s="542"/>
      <c r="AL64" s="543"/>
    </row>
    <row r="65" spans="30:38">
      <c r="AD65" s="258"/>
      <c r="AE65" s="258"/>
      <c r="AF65" s="258"/>
      <c r="AG65" s="258"/>
      <c r="AH65" s="258"/>
      <c r="AI65" s="258"/>
      <c r="AJ65" s="258"/>
      <c r="AK65" s="258"/>
      <c r="AL65" s="258"/>
    </row>
    <row r="66" spans="30:38">
      <c r="AD66" s="258"/>
      <c r="AE66" s="258"/>
      <c r="AF66" s="258"/>
      <c r="AG66" s="258"/>
      <c r="AH66" s="258"/>
      <c r="AI66" s="258"/>
      <c r="AJ66" s="258"/>
      <c r="AK66" s="258"/>
      <c r="AL66" s="258"/>
    </row>
  </sheetData>
  <sheetProtection algorithmName="SHA-512" hashValue="+tlYDdH+03oVbU1OEjb+/iZLFAk0uCnAzjUYCJik7V4WgYVPhQaNy1Oh4tFs9qke4YedNbtgPv6Je/LfDE+2LA==" saltValue="FkWOhlZy/rDPplfufUqReg==" spinCount="100000" sheet="1" objects="1" scenarios="1"/>
  <mergeCells count="88">
    <mergeCell ref="AA13:AH15"/>
    <mergeCell ref="Q38:T38"/>
    <mergeCell ref="AF40:AI40"/>
    <mergeCell ref="W46:Z46"/>
    <mergeCell ref="Q40:T40"/>
    <mergeCell ref="AI13:AL15"/>
    <mergeCell ref="Z16:Z18"/>
    <mergeCell ref="AA16:AH18"/>
    <mergeCell ref="X13:Y18"/>
    <mergeCell ref="AI16:AL18"/>
    <mergeCell ref="Z13:Z15"/>
    <mergeCell ref="AI19:AL21"/>
    <mergeCell ref="Z22:Z24"/>
    <mergeCell ref="AA22:AH24"/>
    <mergeCell ref="AI22:AL24"/>
    <mergeCell ref="X19:Y24"/>
    <mergeCell ref="A12:B18"/>
    <mergeCell ref="D12:H12"/>
    <mergeCell ref="I12:M12"/>
    <mergeCell ref="N12:R12"/>
    <mergeCell ref="S12:W12"/>
    <mergeCell ref="C16:C18"/>
    <mergeCell ref="D16:H18"/>
    <mergeCell ref="I16:M18"/>
    <mergeCell ref="N16:R18"/>
    <mergeCell ref="S16:W18"/>
    <mergeCell ref="C13:C15"/>
    <mergeCell ref="D13:H15"/>
    <mergeCell ref="I13:M15"/>
    <mergeCell ref="N13:R15"/>
    <mergeCell ref="S13:W15"/>
    <mergeCell ref="A1:AL2"/>
    <mergeCell ref="F6:N6"/>
    <mergeCell ref="H7:K7"/>
    <mergeCell ref="A8:H10"/>
    <mergeCell ref="I8:R10"/>
    <mergeCell ref="AC4:AL4"/>
    <mergeCell ref="AC5:AL5"/>
    <mergeCell ref="AC6:AL6"/>
    <mergeCell ref="Z19:Z21"/>
    <mergeCell ref="AA19:AH21"/>
    <mergeCell ref="A28:B33"/>
    <mergeCell ref="Q28:R33"/>
    <mergeCell ref="C29:G29"/>
    <mergeCell ref="H29:K29"/>
    <mergeCell ref="S29:W29"/>
    <mergeCell ref="J32:K32"/>
    <mergeCell ref="Z32:AA32"/>
    <mergeCell ref="X29:AA29"/>
    <mergeCell ref="J30:K30"/>
    <mergeCell ref="Z30:AA30"/>
    <mergeCell ref="J31:K31"/>
    <mergeCell ref="Z31:AA31"/>
    <mergeCell ref="J55:L56"/>
    <mergeCell ref="N55:V56"/>
    <mergeCell ref="W55:Y56"/>
    <mergeCell ref="A53:I54"/>
    <mergeCell ref="J53:L54"/>
    <mergeCell ref="N53:V54"/>
    <mergeCell ref="A55:I56"/>
    <mergeCell ref="W53:Y54"/>
    <mergeCell ref="AE55:AL64"/>
    <mergeCell ref="N57:O57"/>
    <mergeCell ref="R57:S57"/>
    <mergeCell ref="N59:O59"/>
    <mergeCell ref="R59:S59"/>
    <mergeCell ref="AD55:AD64"/>
    <mergeCell ref="AC50:AC64"/>
    <mergeCell ref="AD50:AD54"/>
    <mergeCell ref="AE50:AL54"/>
    <mergeCell ref="N49:V50"/>
    <mergeCell ref="W49:Y50"/>
    <mergeCell ref="A61:Z61"/>
    <mergeCell ref="A62:Z64"/>
    <mergeCell ref="A51:I52"/>
    <mergeCell ref="J51:L52"/>
    <mergeCell ref="N51:V52"/>
    <mergeCell ref="A37:B42"/>
    <mergeCell ref="A46:I46"/>
    <mergeCell ref="J46:M46"/>
    <mergeCell ref="W51:Y52"/>
    <mergeCell ref="A47:I48"/>
    <mergeCell ref="J47:L48"/>
    <mergeCell ref="N47:V48"/>
    <mergeCell ref="W47:Y48"/>
    <mergeCell ref="A49:I50"/>
    <mergeCell ref="J49:L50"/>
    <mergeCell ref="N46:V46"/>
  </mergeCells>
  <phoneticPr fontId="2"/>
  <dataValidations count="1">
    <dataValidation type="list" allowBlank="1" showInputMessage="1" showErrorMessage="1" sqref="F6:N6" xr:uid="{00000000-0002-0000-0100-000000000000}">
      <formula1>$AN$7:$AN$13</formula1>
    </dataValidation>
  </dataValidations>
  <pageMargins left="0.70866141732283472" right="0.70866141732283472" top="0.55118110236220474" bottom="0.55118110236220474"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Option Button 1">
              <controlPr defaultSize="0" autoFill="0" autoLine="0" autoPict="0">
                <anchor moveWithCells="1">
                  <from>
                    <xdr:col>2</xdr:col>
                    <xdr:colOff>171450</xdr:colOff>
                    <xdr:row>39</xdr:row>
                    <xdr:rowOff>152400</xdr:rowOff>
                  </from>
                  <to>
                    <xdr:col>5</xdr:col>
                    <xdr:colOff>19050</xdr:colOff>
                    <xdr:row>41</xdr:row>
                    <xdr:rowOff>0</xdr:rowOff>
                  </to>
                </anchor>
              </controlPr>
            </control>
          </mc:Choice>
        </mc:AlternateContent>
        <mc:AlternateContent xmlns:mc="http://schemas.openxmlformats.org/markup-compatibility/2006">
          <mc:Choice Requires="x14">
            <control shapeId="15362" r:id="rId5" name="Option Button 2">
              <controlPr defaultSize="0" autoFill="0" autoLine="0" autoPict="0">
                <anchor moveWithCells="1">
                  <from>
                    <xdr:col>5</xdr:col>
                    <xdr:colOff>57150</xdr:colOff>
                    <xdr:row>39</xdr:row>
                    <xdr:rowOff>161925</xdr:rowOff>
                  </from>
                  <to>
                    <xdr:col>7</xdr:col>
                    <xdr:colOff>66675</xdr:colOff>
                    <xdr:row>41</xdr:row>
                    <xdr:rowOff>0</xdr:rowOff>
                  </to>
                </anchor>
              </controlPr>
            </control>
          </mc:Choice>
        </mc:AlternateContent>
        <mc:AlternateContent xmlns:mc="http://schemas.openxmlformats.org/markup-compatibility/2006">
          <mc:Choice Requires="x14">
            <control shapeId="15363" r:id="rId6" name="Group Box 3">
              <controlPr defaultSize="0" autoFill="0" autoPict="0">
                <anchor>
                  <from>
                    <xdr:col>2</xdr:col>
                    <xdr:colOff>85725</xdr:colOff>
                    <xdr:row>39</xdr:row>
                    <xdr:rowOff>47625</xdr:rowOff>
                  </from>
                  <to>
                    <xdr:col>8</xdr:col>
                    <xdr:colOff>0</xdr:colOff>
                    <xdr:row>41</xdr:row>
                    <xdr:rowOff>19050</xdr:rowOff>
                  </to>
                </anchor>
              </controlPr>
            </control>
          </mc:Choice>
        </mc:AlternateContent>
        <mc:AlternateContent xmlns:mc="http://schemas.openxmlformats.org/markup-compatibility/2006">
          <mc:Choice Requires="x14">
            <control shapeId="15364" r:id="rId7" name="Option Button 4">
              <controlPr defaultSize="0" autoFill="0" autoLine="0" autoPict="0">
                <anchor moveWithCells="1">
                  <from>
                    <xdr:col>2</xdr:col>
                    <xdr:colOff>171450</xdr:colOff>
                    <xdr:row>37</xdr:row>
                    <xdr:rowOff>66675</xdr:rowOff>
                  </from>
                  <to>
                    <xdr:col>5</xdr:col>
                    <xdr:colOff>66675</xdr:colOff>
                    <xdr:row>39</xdr:row>
                    <xdr:rowOff>28575</xdr:rowOff>
                  </to>
                </anchor>
              </controlPr>
            </control>
          </mc:Choice>
        </mc:AlternateContent>
        <mc:AlternateContent xmlns:mc="http://schemas.openxmlformats.org/markup-compatibility/2006">
          <mc:Choice Requires="x14">
            <control shapeId="15365" r:id="rId8" name="Option Button 5">
              <controlPr defaultSize="0" autoFill="0" autoLine="0" autoPict="0">
                <anchor moveWithCells="1">
                  <from>
                    <xdr:col>5</xdr:col>
                    <xdr:colOff>47625</xdr:colOff>
                    <xdr:row>37</xdr:row>
                    <xdr:rowOff>66675</xdr:rowOff>
                  </from>
                  <to>
                    <xdr:col>7</xdr:col>
                    <xdr:colOff>57150</xdr:colOff>
                    <xdr:row>39</xdr:row>
                    <xdr:rowOff>28575</xdr:rowOff>
                  </to>
                </anchor>
              </controlPr>
            </control>
          </mc:Choice>
        </mc:AlternateContent>
        <mc:AlternateContent xmlns:mc="http://schemas.openxmlformats.org/markup-compatibility/2006">
          <mc:Choice Requires="x14">
            <control shapeId="15366" r:id="rId9" name="Group Box 6">
              <controlPr defaultSize="0" autoFill="0" autoPict="0">
                <anchor>
                  <from>
                    <xdr:col>2</xdr:col>
                    <xdr:colOff>66675</xdr:colOff>
                    <xdr:row>36</xdr:row>
                    <xdr:rowOff>114300</xdr:rowOff>
                  </from>
                  <to>
                    <xdr:col>7</xdr:col>
                    <xdr:colOff>180975</xdr:colOff>
                    <xdr:row>38</xdr:row>
                    <xdr:rowOff>85725</xdr:rowOff>
                  </to>
                </anchor>
              </controlPr>
            </control>
          </mc:Choice>
        </mc:AlternateContent>
        <mc:AlternateContent xmlns:mc="http://schemas.openxmlformats.org/markup-compatibility/2006">
          <mc:Choice Requires="x14">
            <control shapeId="15367" r:id="rId10" name="Option Button 7">
              <controlPr defaultSize="0" autoFill="0" autoLine="0" autoPict="0">
                <anchor moveWithCells="1">
                  <from>
                    <xdr:col>21</xdr:col>
                    <xdr:colOff>28575</xdr:colOff>
                    <xdr:row>39</xdr:row>
                    <xdr:rowOff>38100</xdr:rowOff>
                  </from>
                  <to>
                    <xdr:col>22</xdr:col>
                    <xdr:colOff>114300</xdr:colOff>
                    <xdr:row>40</xdr:row>
                    <xdr:rowOff>152400</xdr:rowOff>
                  </to>
                </anchor>
              </controlPr>
            </control>
          </mc:Choice>
        </mc:AlternateContent>
        <mc:AlternateContent xmlns:mc="http://schemas.openxmlformats.org/markup-compatibility/2006">
          <mc:Choice Requires="x14">
            <control shapeId="15368" r:id="rId11" name="Option Button 8">
              <controlPr defaultSize="0" autoFill="0" autoLine="0" autoPict="0">
                <anchor moveWithCells="1">
                  <from>
                    <xdr:col>23</xdr:col>
                    <xdr:colOff>76200</xdr:colOff>
                    <xdr:row>39</xdr:row>
                    <xdr:rowOff>38100</xdr:rowOff>
                  </from>
                  <to>
                    <xdr:col>25</xdr:col>
                    <xdr:colOff>76200</xdr:colOff>
                    <xdr:row>40</xdr:row>
                    <xdr:rowOff>161925</xdr:rowOff>
                  </to>
                </anchor>
              </controlPr>
            </control>
          </mc:Choice>
        </mc:AlternateContent>
        <mc:AlternateContent xmlns:mc="http://schemas.openxmlformats.org/markup-compatibility/2006">
          <mc:Choice Requires="x14">
            <control shapeId="15369" r:id="rId12" name="Group Box 9">
              <controlPr defaultSize="0" autoFill="0" autoPict="0">
                <anchor moveWithCells="1">
                  <from>
                    <xdr:col>20</xdr:col>
                    <xdr:colOff>161925</xdr:colOff>
                    <xdr:row>37</xdr:row>
                    <xdr:rowOff>95250</xdr:rowOff>
                  </from>
                  <to>
                    <xdr:col>26</xdr:col>
                    <xdr:colOff>0</xdr:colOff>
                    <xdr:row>42</xdr:row>
                    <xdr:rowOff>9525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26</xdr:col>
                    <xdr:colOff>142875</xdr:colOff>
                    <xdr:row>37</xdr:row>
                    <xdr:rowOff>0</xdr:rowOff>
                  </from>
                  <to>
                    <xdr:col>29</xdr:col>
                    <xdr:colOff>142875</xdr:colOff>
                    <xdr:row>38</xdr:row>
                    <xdr:rowOff>38100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29</xdr:col>
                    <xdr:colOff>123825</xdr:colOff>
                    <xdr:row>37</xdr:row>
                    <xdr:rowOff>0</xdr:rowOff>
                  </from>
                  <to>
                    <xdr:col>32</xdr:col>
                    <xdr:colOff>114300</xdr:colOff>
                    <xdr:row>38</xdr:row>
                    <xdr:rowOff>38100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33</xdr:col>
                    <xdr:colOff>104775</xdr:colOff>
                    <xdr:row>37</xdr:row>
                    <xdr:rowOff>0</xdr:rowOff>
                  </from>
                  <to>
                    <xdr:col>36</xdr:col>
                    <xdr:colOff>95250</xdr:colOff>
                    <xdr:row>38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FF"/>
  </sheetPr>
  <dimension ref="A1:Y216"/>
  <sheetViews>
    <sheetView zoomScale="95" zoomScaleNormal="95" workbookViewId="0">
      <selection activeCell="K5" sqref="K5"/>
    </sheetView>
  </sheetViews>
  <sheetFormatPr defaultRowHeight="11.25"/>
  <cols>
    <col min="1" max="1" width="9.5" style="1" customWidth="1"/>
    <col min="2" max="2" width="7.25" style="1" customWidth="1"/>
    <col min="3" max="6" width="8.75" style="1" customWidth="1"/>
    <col min="7" max="7" width="3.25" style="1" customWidth="1"/>
    <col min="8" max="8" width="7.25" style="1" customWidth="1"/>
    <col min="9" max="9" width="9.25" style="1" customWidth="1"/>
    <col min="10" max="12" width="9.375" style="1" customWidth="1"/>
    <col min="13" max="13" width="2" style="1" customWidth="1"/>
    <col min="14" max="14" width="9.75" style="1" customWidth="1"/>
    <col min="15" max="16" width="8.5" style="74" customWidth="1"/>
    <col min="17" max="18" width="9" style="74"/>
    <col min="19" max="19" width="1.625" style="1" customWidth="1"/>
    <col min="20" max="256" width="9" style="1"/>
    <col min="257" max="257" width="9.5" style="1" customWidth="1"/>
    <col min="258" max="258" width="7.25" style="1" customWidth="1"/>
    <col min="259" max="262" width="8.75" style="1" customWidth="1"/>
    <col min="263" max="263" width="5.25" style="1" customWidth="1"/>
    <col min="264" max="264" width="7.25" style="1" customWidth="1"/>
    <col min="265" max="265" width="9.25" style="1" customWidth="1"/>
    <col min="266" max="268" width="9.375" style="1" customWidth="1"/>
    <col min="269" max="269" width="4.875" style="1" customWidth="1"/>
    <col min="270" max="270" width="9.75" style="1" customWidth="1"/>
    <col min="271" max="272" width="8.5" style="1" customWidth="1"/>
    <col min="273" max="274" width="9" style="1"/>
    <col min="275" max="275" width="9.75" style="1" customWidth="1"/>
    <col min="276" max="512" width="9" style="1"/>
    <col min="513" max="513" width="9.5" style="1" customWidth="1"/>
    <col min="514" max="514" width="7.25" style="1" customWidth="1"/>
    <col min="515" max="518" width="8.75" style="1" customWidth="1"/>
    <col min="519" max="519" width="5.25" style="1" customWidth="1"/>
    <col min="520" max="520" width="7.25" style="1" customWidth="1"/>
    <col min="521" max="521" width="9.25" style="1" customWidth="1"/>
    <col min="522" max="524" width="9.375" style="1" customWidth="1"/>
    <col min="525" max="525" width="4.875" style="1" customWidth="1"/>
    <col min="526" max="526" width="9.75" style="1" customWidth="1"/>
    <col min="527" max="528" width="8.5" style="1" customWidth="1"/>
    <col min="529" max="530" width="9" style="1"/>
    <col min="531" max="531" width="9.75" style="1" customWidth="1"/>
    <col min="532" max="768" width="9" style="1"/>
    <col min="769" max="769" width="9.5" style="1" customWidth="1"/>
    <col min="770" max="770" width="7.25" style="1" customWidth="1"/>
    <col min="771" max="774" width="8.75" style="1" customWidth="1"/>
    <col min="775" max="775" width="5.25" style="1" customWidth="1"/>
    <col min="776" max="776" width="7.25" style="1" customWidth="1"/>
    <col min="777" max="777" width="9.25" style="1" customWidth="1"/>
    <col min="778" max="780" width="9.375" style="1" customWidth="1"/>
    <col min="781" max="781" width="4.875" style="1" customWidth="1"/>
    <col min="782" max="782" width="9.75" style="1" customWidth="1"/>
    <col min="783" max="784" width="8.5" style="1" customWidth="1"/>
    <col min="785" max="786" width="9" style="1"/>
    <col min="787" max="787" width="9.75" style="1" customWidth="1"/>
    <col min="788" max="1024" width="9" style="1"/>
    <col min="1025" max="1025" width="9.5" style="1" customWidth="1"/>
    <col min="1026" max="1026" width="7.25" style="1" customWidth="1"/>
    <col min="1027" max="1030" width="8.75" style="1" customWidth="1"/>
    <col min="1031" max="1031" width="5.25" style="1" customWidth="1"/>
    <col min="1032" max="1032" width="7.25" style="1" customWidth="1"/>
    <col min="1033" max="1033" width="9.25" style="1" customWidth="1"/>
    <col min="1034" max="1036" width="9.375" style="1" customWidth="1"/>
    <col min="1037" max="1037" width="4.875" style="1" customWidth="1"/>
    <col min="1038" max="1038" width="9.75" style="1" customWidth="1"/>
    <col min="1039" max="1040" width="8.5" style="1" customWidth="1"/>
    <col min="1041" max="1042" width="9" style="1"/>
    <col min="1043" max="1043" width="9.75" style="1" customWidth="1"/>
    <col min="1044" max="1280" width="9" style="1"/>
    <col min="1281" max="1281" width="9.5" style="1" customWidth="1"/>
    <col min="1282" max="1282" width="7.25" style="1" customWidth="1"/>
    <col min="1283" max="1286" width="8.75" style="1" customWidth="1"/>
    <col min="1287" max="1287" width="5.25" style="1" customWidth="1"/>
    <col min="1288" max="1288" width="7.25" style="1" customWidth="1"/>
    <col min="1289" max="1289" width="9.25" style="1" customWidth="1"/>
    <col min="1290" max="1292" width="9.375" style="1" customWidth="1"/>
    <col min="1293" max="1293" width="4.875" style="1" customWidth="1"/>
    <col min="1294" max="1294" width="9.75" style="1" customWidth="1"/>
    <col min="1295" max="1296" width="8.5" style="1" customWidth="1"/>
    <col min="1297" max="1298" width="9" style="1"/>
    <col min="1299" max="1299" width="9.75" style="1" customWidth="1"/>
    <col min="1300" max="1536" width="9" style="1"/>
    <col min="1537" max="1537" width="9.5" style="1" customWidth="1"/>
    <col min="1538" max="1538" width="7.25" style="1" customWidth="1"/>
    <col min="1539" max="1542" width="8.75" style="1" customWidth="1"/>
    <col min="1543" max="1543" width="5.25" style="1" customWidth="1"/>
    <col min="1544" max="1544" width="7.25" style="1" customWidth="1"/>
    <col min="1545" max="1545" width="9.25" style="1" customWidth="1"/>
    <col min="1546" max="1548" width="9.375" style="1" customWidth="1"/>
    <col min="1549" max="1549" width="4.875" style="1" customWidth="1"/>
    <col min="1550" max="1550" width="9.75" style="1" customWidth="1"/>
    <col min="1551" max="1552" width="8.5" style="1" customWidth="1"/>
    <col min="1553" max="1554" width="9" style="1"/>
    <col min="1555" max="1555" width="9.75" style="1" customWidth="1"/>
    <col min="1556" max="1792" width="9" style="1"/>
    <col min="1793" max="1793" width="9.5" style="1" customWidth="1"/>
    <col min="1794" max="1794" width="7.25" style="1" customWidth="1"/>
    <col min="1795" max="1798" width="8.75" style="1" customWidth="1"/>
    <col min="1799" max="1799" width="5.25" style="1" customWidth="1"/>
    <col min="1800" max="1800" width="7.25" style="1" customWidth="1"/>
    <col min="1801" max="1801" width="9.25" style="1" customWidth="1"/>
    <col min="1802" max="1804" width="9.375" style="1" customWidth="1"/>
    <col min="1805" max="1805" width="4.875" style="1" customWidth="1"/>
    <col min="1806" max="1806" width="9.75" style="1" customWidth="1"/>
    <col min="1807" max="1808" width="8.5" style="1" customWidth="1"/>
    <col min="1809" max="1810" width="9" style="1"/>
    <col min="1811" max="1811" width="9.75" style="1" customWidth="1"/>
    <col min="1812" max="2048" width="9" style="1"/>
    <col min="2049" max="2049" width="9.5" style="1" customWidth="1"/>
    <col min="2050" max="2050" width="7.25" style="1" customWidth="1"/>
    <col min="2051" max="2054" width="8.75" style="1" customWidth="1"/>
    <col min="2055" max="2055" width="5.25" style="1" customWidth="1"/>
    <col min="2056" max="2056" width="7.25" style="1" customWidth="1"/>
    <col min="2057" max="2057" width="9.25" style="1" customWidth="1"/>
    <col min="2058" max="2060" width="9.375" style="1" customWidth="1"/>
    <col min="2061" max="2061" width="4.875" style="1" customWidth="1"/>
    <col min="2062" max="2062" width="9.75" style="1" customWidth="1"/>
    <col min="2063" max="2064" width="8.5" style="1" customWidth="1"/>
    <col min="2065" max="2066" width="9" style="1"/>
    <col min="2067" max="2067" width="9.75" style="1" customWidth="1"/>
    <col min="2068" max="2304" width="9" style="1"/>
    <col min="2305" max="2305" width="9.5" style="1" customWidth="1"/>
    <col min="2306" max="2306" width="7.25" style="1" customWidth="1"/>
    <col min="2307" max="2310" width="8.75" style="1" customWidth="1"/>
    <col min="2311" max="2311" width="5.25" style="1" customWidth="1"/>
    <col min="2312" max="2312" width="7.25" style="1" customWidth="1"/>
    <col min="2313" max="2313" width="9.25" style="1" customWidth="1"/>
    <col min="2314" max="2316" width="9.375" style="1" customWidth="1"/>
    <col min="2317" max="2317" width="4.875" style="1" customWidth="1"/>
    <col min="2318" max="2318" width="9.75" style="1" customWidth="1"/>
    <col min="2319" max="2320" width="8.5" style="1" customWidth="1"/>
    <col min="2321" max="2322" width="9" style="1"/>
    <col min="2323" max="2323" width="9.75" style="1" customWidth="1"/>
    <col min="2324" max="2560" width="9" style="1"/>
    <col min="2561" max="2561" width="9.5" style="1" customWidth="1"/>
    <col min="2562" max="2562" width="7.25" style="1" customWidth="1"/>
    <col min="2563" max="2566" width="8.75" style="1" customWidth="1"/>
    <col min="2567" max="2567" width="5.25" style="1" customWidth="1"/>
    <col min="2568" max="2568" width="7.25" style="1" customWidth="1"/>
    <col min="2569" max="2569" width="9.25" style="1" customWidth="1"/>
    <col min="2570" max="2572" width="9.375" style="1" customWidth="1"/>
    <col min="2573" max="2573" width="4.875" style="1" customWidth="1"/>
    <col min="2574" max="2574" width="9.75" style="1" customWidth="1"/>
    <col min="2575" max="2576" width="8.5" style="1" customWidth="1"/>
    <col min="2577" max="2578" width="9" style="1"/>
    <col min="2579" max="2579" width="9.75" style="1" customWidth="1"/>
    <col min="2580" max="2816" width="9" style="1"/>
    <col min="2817" max="2817" width="9.5" style="1" customWidth="1"/>
    <col min="2818" max="2818" width="7.25" style="1" customWidth="1"/>
    <col min="2819" max="2822" width="8.75" style="1" customWidth="1"/>
    <col min="2823" max="2823" width="5.25" style="1" customWidth="1"/>
    <col min="2824" max="2824" width="7.25" style="1" customWidth="1"/>
    <col min="2825" max="2825" width="9.25" style="1" customWidth="1"/>
    <col min="2826" max="2828" width="9.375" style="1" customWidth="1"/>
    <col min="2829" max="2829" width="4.875" style="1" customWidth="1"/>
    <col min="2830" max="2830" width="9.75" style="1" customWidth="1"/>
    <col min="2831" max="2832" width="8.5" style="1" customWidth="1"/>
    <col min="2833" max="2834" width="9" style="1"/>
    <col min="2835" max="2835" width="9.75" style="1" customWidth="1"/>
    <col min="2836" max="3072" width="9" style="1"/>
    <col min="3073" max="3073" width="9.5" style="1" customWidth="1"/>
    <col min="3074" max="3074" width="7.25" style="1" customWidth="1"/>
    <col min="3075" max="3078" width="8.75" style="1" customWidth="1"/>
    <col min="3079" max="3079" width="5.25" style="1" customWidth="1"/>
    <col min="3080" max="3080" width="7.25" style="1" customWidth="1"/>
    <col min="3081" max="3081" width="9.25" style="1" customWidth="1"/>
    <col min="3082" max="3084" width="9.375" style="1" customWidth="1"/>
    <col min="3085" max="3085" width="4.875" style="1" customWidth="1"/>
    <col min="3086" max="3086" width="9.75" style="1" customWidth="1"/>
    <col min="3087" max="3088" width="8.5" style="1" customWidth="1"/>
    <col min="3089" max="3090" width="9" style="1"/>
    <col min="3091" max="3091" width="9.75" style="1" customWidth="1"/>
    <col min="3092" max="3328" width="9" style="1"/>
    <col min="3329" max="3329" width="9.5" style="1" customWidth="1"/>
    <col min="3330" max="3330" width="7.25" style="1" customWidth="1"/>
    <col min="3331" max="3334" width="8.75" style="1" customWidth="1"/>
    <col min="3335" max="3335" width="5.25" style="1" customWidth="1"/>
    <col min="3336" max="3336" width="7.25" style="1" customWidth="1"/>
    <col min="3337" max="3337" width="9.25" style="1" customWidth="1"/>
    <col min="3338" max="3340" width="9.375" style="1" customWidth="1"/>
    <col min="3341" max="3341" width="4.875" style="1" customWidth="1"/>
    <col min="3342" max="3342" width="9.75" style="1" customWidth="1"/>
    <col min="3343" max="3344" width="8.5" style="1" customWidth="1"/>
    <col min="3345" max="3346" width="9" style="1"/>
    <col min="3347" max="3347" width="9.75" style="1" customWidth="1"/>
    <col min="3348" max="3584" width="9" style="1"/>
    <col min="3585" max="3585" width="9.5" style="1" customWidth="1"/>
    <col min="3586" max="3586" width="7.25" style="1" customWidth="1"/>
    <col min="3587" max="3590" width="8.75" style="1" customWidth="1"/>
    <col min="3591" max="3591" width="5.25" style="1" customWidth="1"/>
    <col min="3592" max="3592" width="7.25" style="1" customWidth="1"/>
    <col min="3593" max="3593" width="9.25" style="1" customWidth="1"/>
    <col min="3594" max="3596" width="9.375" style="1" customWidth="1"/>
    <col min="3597" max="3597" width="4.875" style="1" customWidth="1"/>
    <col min="3598" max="3598" width="9.75" style="1" customWidth="1"/>
    <col min="3599" max="3600" width="8.5" style="1" customWidth="1"/>
    <col min="3601" max="3602" width="9" style="1"/>
    <col min="3603" max="3603" width="9.75" style="1" customWidth="1"/>
    <col min="3604" max="3840" width="9" style="1"/>
    <col min="3841" max="3841" width="9.5" style="1" customWidth="1"/>
    <col min="3842" max="3842" width="7.25" style="1" customWidth="1"/>
    <col min="3843" max="3846" width="8.75" style="1" customWidth="1"/>
    <col min="3847" max="3847" width="5.25" style="1" customWidth="1"/>
    <col min="3848" max="3848" width="7.25" style="1" customWidth="1"/>
    <col min="3849" max="3849" width="9.25" style="1" customWidth="1"/>
    <col min="3850" max="3852" width="9.375" style="1" customWidth="1"/>
    <col min="3853" max="3853" width="4.875" style="1" customWidth="1"/>
    <col min="3854" max="3854" width="9.75" style="1" customWidth="1"/>
    <col min="3855" max="3856" width="8.5" style="1" customWidth="1"/>
    <col min="3857" max="3858" width="9" style="1"/>
    <col min="3859" max="3859" width="9.75" style="1" customWidth="1"/>
    <col min="3860" max="4096" width="9" style="1"/>
    <col min="4097" max="4097" width="9.5" style="1" customWidth="1"/>
    <col min="4098" max="4098" width="7.25" style="1" customWidth="1"/>
    <col min="4099" max="4102" width="8.75" style="1" customWidth="1"/>
    <col min="4103" max="4103" width="5.25" style="1" customWidth="1"/>
    <col min="4104" max="4104" width="7.25" style="1" customWidth="1"/>
    <col min="4105" max="4105" width="9.25" style="1" customWidth="1"/>
    <col min="4106" max="4108" width="9.375" style="1" customWidth="1"/>
    <col min="4109" max="4109" width="4.875" style="1" customWidth="1"/>
    <col min="4110" max="4110" width="9.75" style="1" customWidth="1"/>
    <col min="4111" max="4112" width="8.5" style="1" customWidth="1"/>
    <col min="4113" max="4114" width="9" style="1"/>
    <col min="4115" max="4115" width="9.75" style="1" customWidth="1"/>
    <col min="4116" max="4352" width="9" style="1"/>
    <col min="4353" max="4353" width="9.5" style="1" customWidth="1"/>
    <col min="4354" max="4354" width="7.25" style="1" customWidth="1"/>
    <col min="4355" max="4358" width="8.75" style="1" customWidth="1"/>
    <col min="4359" max="4359" width="5.25" style="1" customWidth="1"/>
    <col min="4360" max="4360" width="7.25" style="1" customWidth="1"/>
    <col min="4361" max="4361" width="9.25" style="1" customWidth="1"/>
    <col min="4362" max="4364" width="9.375" style="1" customWidth="1"/>
    <col min="4365" max="4365" width="4.875" style="1" customWidth="1"/>
    <col min="4366" max="4366" width="9.75" style="1" customWidth="1"/>
    <col min="4367" max="4368" width="8.5" style="1" customWidth="1"/>
    <col min="4369" max="4370" width="9" style="1"/>
    <col min="4371" max="4371" width="9.75" style="1" customWidth="1"/>
    <col min="4372" max="4608" width="9" style="1"/>
    <col min="4609" max="4609" width="9.5" style="1" customWidth="1"/>
    <col min="4610" max="4610" width="7.25" style="1" customWidth="1"/>
    <col min="4611" max="4614" width="8.75" style="1" customWidth="1"/>
    <col min="4615" max="4615" width="5.25" style="1" customWidth="1"/>
    <col min="4616" max="4616" width="7.25" style="1" customWidth="1"/>
    <col min="4617" max="4617" width="9.25" style="1" customWidth="1"/>
    <col min="4618" max="4620" width="9.375" style="1" customWidth="1"/>
    <col min="4621" max="4621" width="4.875" style="1" customWidth="1"/>
    <col min="4622" max="4622" width="9.75" style="1" customWidth="1"/>
    <col min="4623" max="4624" width="8.5" style="1" customWidth="1"/>
    <col min="4625" max="4626" width="9" style="1"/>
    <col min="4627" max="4627" width="9.75" style="1" customWidth="1"/>
    <col min="4628" max="4864" width="9" style="1"/>
    <col min="4865" max="4865" width="9.5" style="1" customWidth="1"/>
    <col min="4866" max="4866" width="7.25" style="1" customWidth="1"/>
    <col min="4867" max="4870" width="8.75" style="1" customWidth="1"/>
    <col min="4871" max="4871" width="5.25" style="1" customWidth="1"/>
    <col min="4872" max="4872" width="7.25" style="1" customWidth="1"/>
    <col min="4873" max="4873" width="9.25" style="1" customWidth="1"/>
    <col min="4874" max="4876" width="9.375" style="1" customWidth="1"/>
    <col min="4877" max="4877" width="4.875" style="1" customWidth="1"/>
    <col min="4878" max="4878" width="9.75" style="1" customWidth="1"/>
    <col min="4879" max="4880" width="8.5" style="1" customWidth="1"/>
    <col min="4881" max="4882" width="9" style="1"/>
    <col min="4883" max="4883" width="9.75" style="1" customWidth="1"/>
    <col min="4884" max="5120" width="9" style="1"/>
    <col min="5121" max="5121" width="9.5" style="1" customWidth="1"/>
    <col min="5122" max="5122" width="7.25" style="1" customWidth="1"/>
    <col min="5123" max="5126" width="8.75" style="1" customWidth="1"/>
    <col min="5127" max="5127" width="5.25" style="1" customWidth="1"/>
    <col min="5128" max="5128" width="7.25" style="1" customWidth="1"/>
    <col min="5129" max="5129" width="9.25" style="1" customWidth="1"/>
    <col min="5130" max="5132" width="9.375" style="1" customWidth="1"/>
    <col min="5133" max="5133" width="4.875" style="1" customWidth="1"/>
    <col min="5134" max="5134" width="9.75" style="1" customWidth="1"/>
    <col min="5135" max="5136" width="8.5" style="1" customWidth="1"/>
    <col min="5137" max="5138" width="9" style="1"/>
    <col min="5139" max="5139" width="9.75" style="1" customWidth="1"/>
    <col min="5140" max="5376" width="9" style="1"/>
    <col min="5377" max="5377" width="9.5" style="1" customWidth="1"/>
    <col min="5378" max="5378" width="7.25" style="1" customWidth="1"/>
    <col min="5379" max="5382" width="8.75" style="1" customWidth="1"/>
    <col min="5383" max="5383" width="5.25" style="1" customWidth="1"/>
    <col min="5384" max="5384" width="7.25" style="1" customWidth="1"/>
    <col min="5385" max="5385" width="9.25" style="1" customWidth="1"/>
    <col min="5386" max="5388" width="9.375" style="1" customWidth="1"/>
    <col min="5389" max="5389" width="4.875" style="1" customWidth="1"/>
    <col min="5390" max="5390" width="9.75" style="1" customWidth="1"/>
    <col min="5391" max="5392" width="8.5" style="1" customWidth="1"/>
    <col min="5393" max="5394" width="9" style="1"/>
    <col min="5395" max="5395" width="9.75" style="1" customWidth="1"/>
    <col min="5396" max="5632" width="9" style="1"/>
    <col min="5633" max="5633" width="9.5" style="1" customWidth="1"/>
    <col min="5634" max="5634" width="7.25" style="1" customWidth="1"/>
    <col min="5635" max="5638" width="8.75" style="1" customWidth="1"/>
    <col min="5639" max="5639" width="5.25" style="1" customWidth="1"/>
    <col min="5640" max="5640" width="7.25" style="1" customWidth="1"/>
    <col min="5641" max="5641" width="9.25" style="1" customWidth="1"/>
    <col min="5642" max="5644" width="9.375" style="1" customWidth="1"/>
    <col min="5645" max="5645" width="4.875" style="1" customWidth="1"/>
    <col min="5646" max="5646" width="9.75" style="1" customWidth="1"/>
    <col min="5647" max="5648" width="8.5" style="1" customWidth="1"/>
    <col min="5649" max="5650" width="9" style="1"/>
    <col min="5651" max="5651" width="9.75" style="1" customWidth="1"/>
    <col min="5652" max="5888" width="9" style="1"/>
    <col min="5889" max="5889" width="9.5" style="1" customWidth="1"/>
    <col min="5890" max="5890" width="7.25" style="1" customWidth="1"/>
    <col min="5891" max="5894" width="8.75" style="1" customWidth="1"/>
    <col min="5895" max="5895" width="5.25" style="1" customWidth="1"/>
    <col min="5896" max="5896" width="7.25" style="1" customWidth="1"/>
    <col min="5897" max="5897" width="9.25" style="1" customWidth="1"/>
    <col min="5898" max="5900" width="9.375" style="1" customWidth="1"/>
    <col min="5901" max="5901" width="4.875" style="1" customWidth="1"/>
    <col min="5902" max="5902" width="9.75" style="1" customWidth="1"/>
    <col min="5903" max="5904" width="8.5" style="1" customWidth="1"/>
    <col min="5905" max="5906" width="9" style="1"/>
    <col min="5907" max="5907" width="9.75" style="1" customWidth="1"/>
    <col min="5908" max="6144" width="9" style="1"/>
    <col min="6145" max="6145" width="9.5" style="1" customWidth="1"/>
    <col min="6146" max="6146" width="7.25" style="1" customWidth="1"/>
    <col min="6147" max="6150" width="8.75" style="1" customWidth="1"/>
    <col min="6151" max="6151" width="5.25" style="1" customWidth="1"/>
    <col min="6152" max="6152" width="7.25" style="1" customWidth="1"/>
    <col min="6153" max="6153" width="9.25" style="1" customWidth="1"/>
    <col min="6154" max="6156" width="9.375" style="1" customWidth="1"/>
    <col min="6157" max="6157" width="4.875" style="1" customWidth="1"/>
    <col min="6158" max="6158" width="9.75" style="1" customWidth="1"/>
    <col min="6159" max="6160" width="8.5" style="1" customWidth="1"/>
    <col min="6161" max="6162" width="9" style="1"/>
    <col min="6163" max="6163" width="9.75" style="1" customWidth="1"/>
    <col min="6164" max="6400" width="9" style="1"/>
    <col min="6401" max="6401" width="9.5" style="1" customWidth="1"/>
    <col min="6402" max="6402" width="7.25" style="1" customWidth="1"/>
    <col min="6403" max="6406" width="8.75" style="1" customWidth="1"/>
    <col min="6407" max="6407" width="5.25" style="1" customWidth="1"/>
    <col min="6408" max="6408" width="7.25" style="1" customWidth="1"/>
    <col min="6409" max="6409" width="9.25" style="1" customWidth="1"/>
    <col min="6410" max="6412" width="9.375" style="1" customWidth="1"/>
    <col min="6413" max="6413" width="4.875" style="1" customWidth="1"/>
    <col min="6414" max="6414" width="9.75" style="1" customWidth="1"/>
    <col min="6415" max="6416" width="8.5" style="1" customWidth="1"/>
    <col min="6417" max="6418" width="9" style="1"/>
    <col min="6419" max="6419" width="9.75" style="1" customWidth="1"/>
    <col min="6420" max="6656" width="9" style="1"/>
    <col min="6657" max="6657" width="9.5" style="1" customWidth="1"/>
    <col min="6658" max="6658" width="7.25" style="1" customWidth="1"/>
    <col min="6659" max="6662" width="8.75" style="1" customWidth="1"/>
    <col min="6663" max="6663" width="5.25" style="1" customWidth="1"/>
    <col min="6664" max="6664" width="7.25" style="1" customWidth="1"/>
    <col min="6665" max="6665" width="9.25" style="1" customWidth="1"/>
    <col min="6666" max="6668" width="9.375" style="1" customWidth="1"/>
    <col min="6669" max="6669" width="4.875" style="1" customWidth="1"/>
    <col min="6670" max="6670" width="9.75" style="1" customWidth="1"/>
    <col min="6671" max="6672" width="8.5" style="1" customWidth="1"/>
    <col min="6673" max="6674" width="9" style="1"/>
    <col min="6675" max="6675" width="9.75" style="1" customWidth="1"/>
    <col min="6676" max="6912" width="9" style="1"/>
    <col min="6913" max="6913" width="9.5" style="1" customWidth="1"/>
    <col min="6914" max="6914" width="7.25" style="1" customWidth="1"/>
    <col min="6915" max="6918" width="8.75" style="1" customWidth="1"/>
    <col min="6919" max="6919" width="5.25" style="1" customWidth="1"/>
    <col min="6920" max="6920" width="7.25" style="1" customWidth="1"/>
    <col min="6921" max="6921" width="9.25" style="1" customWidth="1"/>
    <col min="6922" max="6924" width="9.375" style="1" customWidth="1"/>
    <col min="6925" max="6925" width="4.875" style="1" customWidth="1"/>
    <col min="6926" max="6926" width="9.75" style="1" customWidth="1"/>
    <col min="6927" max="6928" width="8.5" style="1" customWidth="1"/>
    <col min="6929" max="6930" width="9" style="1"/>
    <col min="6931" max="6931" width="9.75" style="1" customWidth="1"/>
    <col min="6932" max="7168" width="9" style="1"/>
    <col min="7169" max="7169" width="9.5" style="1" customWidth="1"/>
    <col min="7170" max="7170" width="7.25" style="1" customWidth="1"/>
    <col min="7171" max="7174" width="8.75" style="1" customWidth="1"/>
    <col min="7175" max="7175" width="5.25" style="1" customWidth="1"/>
    <col min="7176" max="7176" width="7.25" style="1" customWidth="1"/>
    <col min="7177" max="7177" width="9.25" style="1" customWidth="1"/>
    <col min="7178" max="7180" width="9.375" style="1" customWidth="1"/>
    <col min="7181" max="7181" width="4.875" style="1" customWidth="1"/>
    <col min="7182" max="7182" width="9.75" style="1" customWidth="1"/>
    <col min="7183" max="7184" width="8.5" style="1" customWidth="1"/>
    <col min="7185" max="7186" width="9" style="1"/>
    <col min="7187" max="7187" width="9.75" style="1" customWidth="1"/>
    <col min="7188" max="7424" width="9" style="1"/>
    <col min="7425" max="7425" width="9.5" style="1" customWidth="1"/>
    <col min="7426" max="7426" width="7.25" style="1" customWidth="1"/>
    <col min="7427" max="7430" width="8.75" style="1" customWidth="1"/>
    <col min="7431" max="7431" width="5.25" style="1" customWidth="1"/>
    <col min="7432" max="7432" width="7.25" style="1" customWidth="1"/>
    <col min="7433" max="7433" width="9.25" style="1" customWidth="1"/>
    <col min="7434" max="7436" width="9.375" style="1" customWidth="1"/>
    <col min="7437" max="7437" width="4.875" style="1" customWidth="1"/>
    <col min="7438" max="7438" width="9.75" style="1" customWidth="1"/>
    <col min="7439" max="7440" width="8.5" style="1" customWidth="1"/>
    <col min="7441" max="7442" width="9" style="1"/>
    <col min="7443" max="7443" width="9.75" style="1" customWidth="1"/>
    <col min="7444" max="7680" width="9" style="1"/>
    <col min="7681" max="7681" width="9.5" style="1" customWidth="1"/>
    <col min="7682" max="7682" width="7.25" style="1" customWidth="1"/>
    <col min="7683" max="7686" width="8.75" style="1" customWidth="1"/>
    <col min="7687" max="7687" width="5.25" style="1" customWidth="1"/>
    <col min="7688" max="7688" width="7.25" style="1" customWidth="1"/>
    <col min="7689" max="7689" width="9.25" style="1" customWidth="1"/>
    <col min="7690" max="7692" width="9.375" style="1" customWidth="1"/>
    <col min="7693" max="7693" width="4.875" style="1" customWidth="1"/>
    <col min="7694" max="7694" width="9.75" style="1" customWidth="1"/>
    <col min="7695" max="7696" width="8.5" style="1" customWidth="1"/>
    <col min="7697" max="7698" width="9" style="1"/>
    <col min="7699" max="7699" width="9.75" style="1" customWidth="1"/>
    <col min="7700" max="7936" width="9" style="1"/>
    <col min="7937" max="7937" width="9.5" style="1" customWidth="1"/>
    <col min="7938" max="7938" width="7.25" style="1" customWidth="1"/>
    <col min="7939" max="7942" width="8.75" style="1" customWidth="1"/>
    <col min="7943" max="7943" width="5.25" style="1" customWidth="1"/>
    <col min="7944" max="7944" width="7.25" style="1" customWidth="1"/>
    <col min="7945" max="7945" width="9.25" style="1" customWidth="1"/>
    <col min="7946" max="7948" width="9.375" style="1" customWidth="1"/>
    <col min="7949" max="7949" width="4.875" style="1" customWidth="1"/>
    <col min="7950" max="7950" width="9.75" style="1" customWidth="1"/>
    <col min="7951" max="7952" width="8.5" style="1" customWidth="1"/>
    <col min="7953" max="7954" width="9" style="1"/>
    <col min="7955" max="7955" width="9.75" style="1" customWidth="1"/>
    <col min="7956" max="8192" width="9" style="1"/>
    <col min="8193" max="8193" width="9.5" style="1" customWidth="1"/>
    <col min="8194" max="8194" width="7.25" style="1" customWidth="1"/>
    <col min="8195" max="8198" width="8.75" style="1" customWidth="1"/>
    <col min="8199" max="8199" width="5.25" style="1" customWidth="1"/>
    <col min="8200" max="8200" width="7.25" style="1" customWidth="1"/>
    <col min="8201" max="8201" width="9.25" style="1" customWidth="1"/>
    <col min="8202" max="8204" width="9.375" style="1" customWidth="1"/>
    <col min="8205" max="8205" width="4.875" style="1" customWidth="1"/>
    <col min="8206" max="8206" width="9.75" style="1" customWidth="1"/>
    <col min="8207" max="8208" width="8.5" style="1" customWidth="1"/>
    <col min="8209" max="8210" width="9" style="1"/>
    <col min="8211" max="8211" width="9.75" style="1" customWidth="1"/>
    <col min="8212" max="8448" width="9" style="1"/>
    <col min="8449" max="8449" width="9.5" style="1" customWidth="1"/>
    <col min="8450" max="8450" width="7.25" style="1" customWidth="1"/>
    <col min="8451" max="8454" width="8.75" style="1" customWidth="1"/>
    <col min="8455" max="8455" width="5.25" style="1" customWidth="1"/>
    <col min="8456" max="8456" width="7.25" style="1" customWidth="1"/>
    <col min="8457" max="8457" width="9.25" style="1" customWidth="1"/>
    <col min="8458" max="8460" width="9.375" style="1" customWidth="1"/>
    <col min="8461" max="8461" width="4.875" style="1" customWidth="1"/>
    <col min="8462" max="8462" width="9.75" style="1" customWidth="1"/>
    <col min="8463" max="8464" width="8.5" style="1" customWidth="1"/>
    <col min="8465" max="8466" width="9" style="1"/>
    <col min="8467" max="8467" width="9.75" style="1" customWidth="1"/>
    <col min="8468" max="8704" width="9" style="1"/>
    <col min="8705" max="8705" width="9.5" style="1" customWidth="1"/>
    <col min="8706" max="8706" width="7.25" style="1" customWidth="1"/>
    <col min="8707" max="8710" width="8.75" style="1" customWidth="1"/>
    <col min="8711" max="8711" width="5.25" style="1" customWidth="1"/>
    <col min="8712" max="8712" width="7.25" style="1" customWidth="1"/>
    <col min="8713" max="8713" width="9.25" style="1" customWidth="1"/>
    <col min="8714" max="8716" width="9.375" style="1" customWidth="1"/>
    <col min="8717" max="8717" width="4.875" style="1" customWidth="1"/>
    <col min="8718" max="8718" width="9.75" style="1" customWidth="1"/>
    <col min="8719" max="8720" width="8.5" style="1" customWidth="1"/>
    <col min="8721" max="8722" width="9" style="1"/>
    <col min="8723" max="8723" width="9.75" style="1" customWidth="1"/>
    <col min="8724" max="8960" width="9" style="1"/>
    <col min="8961" max="8961" width="9.5" style="1" customWidth="1"/>
    <col min="8962" max="8962" width="7.25" style="1" customWidth="1"/>
    <col min="8963" max="8966" width="8.75" style="1" customWidth="1"/>
    <col min="8967" max="8967" width="5.25" style="1" customWidth="1"/>
    <col min="8968" max="8968" width="7.25" style="1" customWidth="1"/>
    <col min="8969" max="8969" width="9.25" style="1" customWidth="1"/>
    <col min="8970" max="8972" width="9.375" style="1" customWidth="1"/>
    <col min="8973" max="8973" width="4.875" style="1" customWidth="1"/>
    <col min="8974" max="8974" width="9.75" style="1" customWidth="1"/>
    <col min="8975" max="8976" width="8.5" style="1" customWidth="1"/>
    <col min="8977" max="8978" width="9" style="1"/>
    <col min="8979" max="8979" width="9.75" style="1" customWidth="1"/>
    <col min="8980" max="9216" width="9" style="1"/>
    <col min="9217" max="9217" width="9.5" style="1" customWidth="1"/>
    <col min="9218" max="9218" width="7.25" style="1" customWidth="1"/>
    <col min="9219" max="9222" width="8.75" style="1" customWidth="1"/>
    <col min="9223" max="9223" width="5.25" style="1" customWidth="1"/>
    <col min="9224" max="9224" width="7.25" style="1" customWidth="1"/>
    <col min="9225" max="9225" width="9.25" style="1" customWidth="1"/>
    <col min="9226" max="9228" width="9.375" style="1" customWidth="1"/>
    <col min="9229" max="9229" width="4.875" style="1" customWidth="1"/>
    <col min="9230" max="9230" width="9.75" style="1" customWidth="1"/>
    <col min="9231" max="9232" width="8.5" style="1" customWidth="1"/>
    <col min="9233" max="9234" width="9" style="1"/>
    <col min="9235" max="9235" width="9.75" style="1" customWidth="1"/>
    <col min="9236" max="9472" width="9" style="1"/>
    <col min="9473" max="9473" width="9.5" style="1" customWidth="1"/>
    <col min="9474" max="9474" width="7.25" style="1" customWidth="1"/>
    <col min="9475" max="9478" width="8.75" style="1" customWidth="1"/>
    <col min="9479" max="9479" width="5.25" style="1" customWidth="1"/>
    <col min="9480" max="9480" width="7.25" style="1" customWidth="1"/>
    <col min="9481" max="9481" width="9.25" style="1" customWidth="1"/>
    <col min="9482" max="9484" width="9.375" style="1" customWidth="1"/>
    <col min="9485" max="9485" width="4.875" style="1" customWidth="1"/>
    <col min="9486" max="9486" width="9.75" style="1" customWidth="1"/>
    <col min="9487" max="9488" width="8.5" style="1" customWidth="1"/>
    <col min="9489" max="9490" width="9" style="1"/>
    <col min="9491" max="9491" width="9.75" style="1" customWidth="1"/>
    <col min="9492" max="9728" width="9" style="1"/>
    <col min="9729" max="9729" width="9.5" style="1" customWidth="1"/>
    <col min="9730" max="9730" width="7.25" style="1" customWidth="1"/>
    <col min="9731" max="9734" width="8.75" style="1" customWidth="1"/>
    <col min="9735" max="9735" width="5.25" style="1" customWidth="1"/>
    <col min="9736" max="9736" width="7.25" style="1" customWidth="1"/>
    <col min="9737" max="9737" width="9.25" style="1" customWidth="1"/>
    <col min="9738" max="9740" width="9.375" style="1" customWidth="1"/>
    <col min="9741" max="9741" width="4.875" style="1" customWidth="1"/>
    <col min="9742" max="9742" width="9.75" style="1" customWidth="1"/>
    <col min="9743" max="9744" width="8.5" style="1" customWidth="1"/>
    <col min="9745" max="9746" width="9" style="1"/>
    <col min="9747" max="9747" width="9.75" style="1" customWidth="1"/>
    <col min="9748" max="9984" width="9" style="1"/>
    <col min="9985" max="9985" width="9.5" style="1" customWidth="1"/>
    <col min="9986" max="9986" width="7.25" style="1" customWidth="1"/>
    <col min="9987" max="9990" width="8.75" style="1" customWidth="1"/>
    <col min="9991" max="9991" width="5.25" style="1" customWidth="1"/>
    <col min="9992" max="9992" width="7.25" style="1" customWidth="1"/>
    <col min="9993" max="9993" width="9.25" style="1" customWidth="1"/>
    <col min="9994" max="9996" width="9.375" style="1" customWidth="1"/>
    <col min="9997" max="9997" width="4.875" style="1" customWidth="1"/>
    <col min="9998" max="9998" width="9.75" style="1" customWidth="1"/>
    <col min="9999" max="10000" width="8.5" style="1" customWidth="1"/>
    <col min="10001" max="10002" width="9" style="1"/>
    <col min="10003" max="10003" width="9.75" style="1" customWidth="1"/>
    <col min="10004" max="10240" width="9" style="1"/>
    <col min="10241" max="10241" width="9.5" style="1" customWidth="1"/>
    <col min="10242" max="10242" width="7.25" style="1" customWidth="1"/>
    <col min="10243" max="10246" width="8.75" style="1" customWidth="1"/>
    <col min="10247" max="10247" width="5.25" style="1" customWidth="1"/>
    <col min="10248" max="10248" width="7.25" style="1" customWidth="1"/>
    <col min="10249" max="10249" width="9.25" style="1" customWidth="1"/>
    <col min="10250" max="10252" width="9.375" style="1" customWidth="1"/>
    <col min="10253" max="10253" width="4.875" style="1" customWidth="1"/>
    <col min="10254" max="10254" width="9.75" style="1" customWidth="1"/>
    <col min="10255" max="10256" width="8.5" style="1" customWidth="1"/>
    <col min="10257" max="10258" width="9" style="1"/>
    <col min="10259" max="10259" width="9.75" style="1" customWidth="1"/>
    <col min="10260" max="10496" width="9" style="1"/>
    <col min="10497" max="10497" width="9.5" style="1" customWidth="1"/>
    <col min="10498" max="10498" width="7.25" style="1" customWidth="1"/>
    <col min="10499" max="10502" width="8.75" style="1" customWidth="1"/>
    <col min="10503" max="10503" width="5.25" style="1" customWidth="1"/>
    <col min="10504" max="10504" width="7.25" style="1" customWidth="1"/>
    <col min="10505" max="10505" width="9.25" style="1" customWidth="1"/>
    <col min="10506" max="10508" width="9.375" style="1" customWidth="1"/>
    <col min="10509" max="10509" width="4.875" style="1" customWidth="1"/>
    <col min="10510" max="10510" width="9.75" style="1" customWidth="1"/>
    <col min="10511" max="10512" width="8.5" style="1" customWidth="1"/>
    <col min="10513" max="10514" width="9" style="1"/>
    <col min="10515" max="10515" width="9.75" style="1" customWidth="1"/>
    <col min="10516" max="10752" width="9" style="1"/>
    <col min="10753" max="10753" width="9.5" style="1" customWidth="1"/>
    <col min="10754" max="10754" width="7.25" style="1" customWidth="1"/>
    <col min="10755" max="10758" width="8.75" style="1" customWidth="1"/>
    <col min="10759" max="10759" width="5.25" style="1" customWidth="1"/>
    <col min="10760" max="10760" width="7.25" style="1" customWidth="1"/>
    <col min="10761" max="10761" width="9.25" style="1" customWidth="1"/>
    <col min="10762" max="10764" width="9.375" style="1" customWidth="1"/>
    <col min="10765" max="10765" width="4.875" style="1" customWidth="1"/>
    <col min="10766" max="10766" width="9.75" style="1" customWidth="1"/>
    <col min="10767" max="10768" width="8.5" style="1" customWidth="1"/>
    <col min="10769" max="10770" width="9" style="1"/>
    <col min="10771" max="10771" width="9.75" style="1" customWidth="1"/>
    <col min="10772" max="11008" width="9" style="1"/>
    <col min="11009" max="11009" width="9.5" style="1" customWidth="1"/>
    <col min="11010" max="11010" width="7.25" style="1" customWidth="1"/>
    <col min="11011" max="11014" width="8.75" style="1" customWidth="1"/>
    <col min="11015" max="11015" width="5.25" style="1" customWidth="1"/>
    <col min="11016" max="11016" width="7.25" style="1" customWidth="1"/>
    <col min="11017" max="11017" width="9.25" style="1" customWidth="1"/>
    <col min="11018" max="11020" width="9.375" style="1" customWidth="1"/>
    <col min="11021" max="11021" width="4.875" style="1" customWidth="1"/>
    <col min="11022" max="11022" width="9.75" style="1" customWidth="1"/>
    <col min="11023" max="11024" width="8.5" style="1" customWidth="1"/>
    <col min="11025" max="11026" width="9" style="1"/>
    <col min="11027" max="11027" width="9.75" style="1" customWidth="1"/>
    <col min="11028" max="11264" width="9" style="1"/>
    <col min="11265" max="11265" width="9.5" style="1" customWidth="1"/>
    <col min="11266" max="11266" width="7.25" style="1" customWidth="1"/>
    <col min="11267" max="11270" width="8.75" style="1" customWidth="1"/>
    <col min="11271" max="11271" width="5.25" style="1" customWidth="1"/>
    <col min="11272" max="11272" width="7.25" style="1" customWidth="1"/>
    <col min="11273" max="11273" width="9.25" style="1" customWidth="1"/>
    <col min="11274" max="11276" width="9.375" style="1" customWidth="1"/>
    <col min="11277" max="11277" width="4.875" style="1" customWidth="1"/>
    <col min="11278" max="11278" width="9.75" style="1" customWidth="1"/>
    <col min="11279" max="11280" width="8.5" style="1" customWidth="1"/>
    <col min="11281" max="11282" width="9" style="1"/>
    <col min="11283" max="11283" width="9.75" style="1" customWidth="1"/>
    <col min="11284" max="11520" width="9" style="1"/>
    <col min="11521" max="11521" width="9.5" style="1" customWidth="1"/>
    <col min="11522" max="11522" width="7.25" style="1" customWidth="1"/>
    <col min="11523" max="11526" width="8.75" style="1" customWidth="1"/>
    <col min="11527" max="11527" width="5.25" style="1" customWidth="1"/>
    <col min="11528" max="11528" width="7.25" style="1" customWidth="1"/>
    <col min="11529" max="11529" width="9.25" style="1" customWidth="1"/>
    <col min="11530" max="11532" width="9.375" style="1" customWidth="1"/>
    <col min="11533" max="11533" width="4.875" style="1" customWidth="1"/>
    <col min="11534" max="11534" width="9.75" style="1" customWidth="1"/>
    <col min="11535" max="11536" width="8.5" style="1" customWidth="1"/>
    <col min="11537" max="11538" width="9" style="1"/>
    <col min="11539" max="11539" width="9.75" style="1" customWidth="1"/>
    <col min="11540" max="11776" width="9" style="1"/>
    <col min="11777" max="11777" width="9.5" style="1" customWidth="1"/>
    <col min="11778" max="11778" width="7.25" style="1" customWidth="1"/>
    <col min="11779" max="11782" width="8.75" style="1" customWidth="1"/>
    <col min="11783" max="11783" width="5.25" style="1" customWidth="1"/>
    <col min="11784" max="11784" width="7.25" style="1" customWidth="1"/>
    <col min="11785" max="11785" width="9.25" style="1" customWidth="1"/>
    <col min="11786" max="11788" width="9.375" style="1" customWidth="1"/>
    <col min="11789" max="11789" width="4.875" style="1" customWidth="1"/>
    <col min="11790" max="11790" width="9.75" style="1" customWidth="1"/>
    <col min="11791" max="11792" width="8.5" style="1" customWidth="1"/>
    <col min="11793" max="11794" width="9" style="1"/>
    <col min="11795" max="11795" width="9.75" style="1" customWidth="1"/>
    <col min="11796" max="12032" width="9" style="1"/>
    <col min="12033" max="12033" width="9.5" style="1" customWidth="1"/>
    <col min="12034" max="12034" width="7.25" style="1" customWidth="1"/>
    <col min="12035" max="12038" width="8.75" style="1" customWidth="1"/>
    <col min="12039" max="12039" width="5.25" style="1" customWidth="1"/>
    <col min="12040" max="12040" width="7.25" style="1" customWidth="1"/>
    <col min="12041" max="12041" width="9.25" style="1" customWidth="1"/>
    <col min="12042" max="12044" width="9.375" style="1" customWidth="1"/>
    <col min="12045" max="12045" width="4.875" style="1" customWidth="1"/>
    <col min="12046" max="12046" width="9.75" style="1" customWidth="1"/>
    <col min="12047" max="12048" width="8.5" style="1" customWidth="1"/>
    <col min="12049" max="12050" width="9" style="1"/>
    <col min="12051" max="12051" width="9.75" style="1" customWidth="1"/>
    <col min="12052" max="12288" width="9" style="1"/>
    <col min="12289" max="12289" width="9.5" style="1" customWidth="1"/>
    <col min="12290" max="12290" width="7.25" style="1" customWidth="1"/>
    <col min="12291" max="12294" width="8.75" style="1" customWidth="1"/>
    <col min="12295" max="12295" width="5.25" style="1" customWidth="1"/>
    <col min="12296" max="12296" width="7.25" style="1" customWidth="1"/>
    <col min="12297" max="12297" width="9.25" style="1" customWidth="1"/>
    <col min="12298" max="12300" width="9.375" style="1" customWidth="1"/>
    <col min="12301" max="12301" width="4.875" style="1" customWidth="1"/>
    <col min="12302" max="12302" width="9.75" style="1" customWidth="1"/>
    <col min="12303" max="12304" width="8.5" style="1" customWidth="1"/>
    <col min="12305" max="12306" width="9" style="1"/>
    <col min="12307" max="12307" width="9.75" style="1" customWidth="1"/>
    <col min="12308" max="12544" width="9" style="1"/>
    <col min="12545" max="12545" width="9.5" style="1" customWidth="1"/>
    <col min="12546" max="12546" width="7.25" style="1" customWidth="1"/>
    <col min="12547" max="12550" width="8.75" style="1" customWidth="1"/>
    <col min="12551" max="12551" width="5.25" style="1" customWidth="1"/>
    <col min="12552" max="12552" width="7.25" style="1" customWidth="1"/>
    <col min="12553" max="12553" width="9.25" style="1" customWidth="1"/>
    <col min="12554" max="12556" width="9.375" style="1" customWidth="1"/>
    <col min="12557" max="12557" width="4.875" style="1" customWidth="1"/>
    <col min="12558" max="12558" width="9.75" style="1" customWidth="1"/>
    <col min="12559" max="12560" width="8.5" style="1" customWidth="1"/>
    <col min="12561" max="12562" width="9" style="1"/>
    <col min="12563" max="12563" width="9.75" style="1" customWidth="1"/>
    <col min="12564" max="12800" width="9" style="1"/>
    <col min="12801" max="12801" width="9.5" style="1" customWidth="1"/>
    <col min="12802" max="12802" width="7.25" style="1" customWidth="1"/>
    <col min="12803" max="12806" width="8.75" style="1" customWidth="1"/>
    <col min="12807" max="12807" width="5.25" style="1" customWidth="1"/>
    <col min="12808" max="12808" width="7.25" style="1" customWidth="1"/>
    <col min="12809" max="12809" width="9.25" style="1" customWidth="1"/>
    <col min="12810" max="12812" width="9.375" style="1" customWidth="1"/>
    <col min="12813" max="12813" width="4.875" style="1" customWidth="1"/>
    <col min="12814" max="12814" width="9.75" style="1" customWidth="1"/>
    <col min="12815" max="12816" width="8.5" style="1" customWidth="1"/>
    <col min="12817" max="12818" width="9" style="1"/>
    <col min="12819" max="12819" width="9.75" style="1" customWidth="1"/>
    <col min="12820" max="13056" width="9" style="1"/>
    <col min="13057" max="13057" width="9.5" style="1" customWidth="1"/>
    <col min="13058" max="13058" width="7.25" style="1" customWidth="1"/>
    <col min="13059" max="13062" width="8.75" style="1" customWidth="1"/>
    <col min="13063" max="13063" width="5.25" style="1" customWidth="1"/>
    <col min="13064" max="13064" width="7.25" style="1" customWidth="1"/>
    <col min="13065" max="13065" width="9.25" style="1" customWidth="1"/>
    <col min="13066" max="13068" width="9.375" style="1" customWidth="1"/>
    <col min="13069" max="13069" width="4.875" style="1" customWidth="1"/>
    <col min="13070" max="13070" width="9.75" style="1" customWidth="1"/>
    <col min="13071" max="13072" width="8.5" style="1" customWidth="1"/>
    <col min="13073" max="13074" width="9" style="1"/>
    <col min="13075" max="13075" width="9.75" style="1" customWidth="1"/>
    <col min="13076" max="13312" width="9" style="1"/>
    <col min="13313" max="13313" width="9.5" style="1" customWidth="1"/>
    <col min="13314" max="13314" width="7.25" style="1" customWidth="1"/>
    <col min="13315" max="13318" width="8.75" style="1" customWidth="1"/>
    <col min="13319" max="13319" width="5.25" style="1" customWidth="1"/>
    <col min="13320" max="13320" width="7.25" style="1" customWidth="1"/>
    <col min="13321" max="13321" width="9.25" style="1" customWidth="1"/>
    <col min="13322" max="13324" width="9.375" style="1" customWidth="1"/>
    <col min="13325" max="13325" width="4.875" style="1" customWidth="1"/>
    <col min="13326" max="13326" width="9.75" style="1" customWidth="1"/>
    <col min="13327" max="13328" width="8.5" style="1" customWidth="1"/>
    <col min="13329" max="13330" width="9" style="1"/>
    <col min="13331" max="13331" width="9.75" style="1" customWidth="1"/>
    <col min="13332" max="13568" width="9" style="1"/>
    <col min="13569" max="13569" width="9.5" style="1" customWidth="1"/>
    <col min="13570" max="13570" width="7.25" style="1" customWidth="1"/>
    <col min="13571" max="13574" width="8.75" style="1" customWidth="1"/>
    <col min="13575" max="13575" width="5.25" style="1" customWidth="1"/>
    <col min="13576" max="13576" width="7.25" style="1" customWidth="1"/>
    <col min="13577" max="13577" width="9.25" style="1" customWidth="1"/>
    <col min="13578" max="13580" width="9.375" style="1" customWidth="1"/>
    <col min="13581" max="13581" width="4.875" style="1" customWidth="1"/>
    <col min="13582" max="13582" width="9.75" style="1" customWidth="1"/>
    <col min="13583" max="13584" width="8.5" style="1" customWidth="1"/>
    <col min="13585" max="13586" width="9" style="1"/>
    <col min="13587" max="13587" width="9.75" style="1" customWidth="1"/>
    <col min="13588" max="13824" width="9" style="1"/>
    <col min="13825" max="13825" width="9.5" style="1" customWidth="1"/>
    <col min="13826" max="13826" width="7.25" style="1" customWidth="1"/>
    <col min="13827" max="13830" width="8.75" style="1" customWidth="1"/>
    <col min="13831" max="13831" width="5.25" style="1" customWidth="1"/>
    <col min="13832" max="13832" width="7.25" style="1" customWidth="1"/>
    <col min="13833" max="13833" width="9.25" style="1" customWidth="1"/>
    <col min="13834" max="13836" width="9.375" style="1" customWidth="1"/>
    <col min="13837" max="13837" width="4.875" style="1" customWidth="1"/>
    <col min="13838" max="13838" width="9.75" style="1" customWidth="1"/>
    <col min="13839" max="13840" width="8.5" style="1" customWidth="1"/>
    <col min="13841" max="13842" width="9" style="1"/>
    <col min="13843" max="13843" width="9.75" style="1" customWidth="1"/>
    <col min="13844" max="14080" width="9" style="1"/>
    <col min="14081" max="14081" width="9.5" style="1" customWidth="1"/>
    <col min="14082" max="14082" width="7.25" style="1" customWidth="1"/>
    <col min="14083" max="14086" width="8.75" style="1" customWidth="1"/>
    <col min="14087" max="14087" width="5.25" style="1" customWidth="1"/>
    <col min="14088" max="14088" width="7.25" style="1" customWidth="1"/>
    <col min="14089" max="14089" width="9.25" style="1" customWidth="1"/>
    <col min="14090" max="14092" width="9.375" style="1" customWidth="1"/>
    <col min="14093" max="14093" width="4.875" style="1" customWidth="1"/>
    <col min="14094" max="14094" width="9.75" style="1" customWidth="1"/>
    <col min="14095" max="14096" width="8.5" style="1" customWidth="1"/>
    <col min="14097" max="14098" width="9" style="1"/>
    <col min="14099" max="14099" width="9.75" style="1" customWidth="1"/>
    <col min="14100" max="14336" width="9" style="1"/>
    <col min="14337" max="14337" width="9.5" style="1" customWidth="1"/>
    <col min="14338" max="14338" width="7.25" style="1" customWidth="1"/>
    <col min="14339" max="14342" width="8.75" style="1" customWidth="1"/>
    <col min="14343" max="14343" width="5.25" style="1" customWidth="1"/>
    <col min="14344" max="14344" width="7.25" style="1" customWidth="1"/>
    <col min="14345" max="14345" width="9.25" style="1" customWidth="1"/>
    <col min="14346" max="14348" width="9.375" style="1" customWidth="1"/>
    <col min="14349" max="14349" width="4.875" style="1" customWidth="1"/>
    <col min="14350" max="14350" width="9.75" style="1" customWidth="1"/>
    <col min="14351" max="14352" width="8.5" style="1" customWidth="1"/>
    <col min="14353" max="14354" width="9" style="1"/>
    <col min="14355" max="14355" width="9.75" style="1" customWidth="1"/>
    <col min="14356" max="14592" width="9" style="1"/>
    <col min="14593" max="14593" width="9.5" style="1" customWidth="1"/>
    <col min="14594" max="14594" width="7.25" style="1" customWidth="1"/>
    <col min="14595" max="14598" width="8.75" style="1" customWidth="1"/>
    <col min="14599" max="14599" width="5.25" style="1" customWidth="1"/>
    <col min="14600" max="14600" width="7.25" style="1" customWidth="1"/>
    <col min="14601" max="14601" width="9.25" style="1" customWidth="1"/>
    <col min="14602" max="14604" width="9.375" style="1" customWidth="1"/>
    <col min="14605" max="14605" width="4.875" style="1" customWidth="1"/>
    <col min="14606" max="14606" width="9.75" style="1" customWidth="1"/>
    <col min="14607" max="14608" width="8.5" style="1" customWidth="1"/>
    <col min="14609" max="14610" width="9" style="1"/>
    <col min="14611" max="14611" width="9.75" style="1" customWidth="1"/>
    <col min="14612" max="14848" width="9" style="1"/>
    <col min="14849" max="14849" width="9.5" style="1" customWidth="1"/>
    <col min="14850" max="14850" width="7.25" style="1" customWidth="1"/>
    <col min="14851" max="14854" width="8.75" style="1" customWidth="1"/>
    <col min="14855" max="14855" width="5.25" style="1" customWidth="1"/>
    <col min="14856" max="14856" width="7.25" style="1" customWidth="1"/>
    <col min="14857" max="14857" width="9.25" style="1" customWidth="1"/>
    <col min="14858" max="14860" width="9.375" style="1" customWidth="1"/>
    <col min="14861" max="14861" width="4.875" style="1" customWidth="1"/>
    <col min="14862" max="14862" width="9.75" style="1" customWidth="1"/>
    <col min="14863" max="14864" width="8.5" style="1" customWidth="1"/>
    <col min="14865" max="14866" width="9" style="1"/>
    <col min="14867" max="14867" width="9.75" style="1" customWidth="1"/>
    <col min="14868" max="15104" width="9" style="1"/>
    <col min="15105" max="15105" width="9.5" style="1" customWidth="1"/>
    <col min="15106" max="15106" width="7.25" style="1" customWidth="1"/>
    <col min="15107" max="15110" width="8.75" style="1" customWidth="1"/>
    <col min="15111" max="15111" width="5.25" style="1" customWidth="1"/>
    <col min="15112" max="15112" width="7.25" style="1" customWidth="1"/>
    <col min="15113" max="15113" width="9.25" style="1" customWidth="1"/>
    <col min="15114" max="15116" width="9.375" style="1" customWidth="1"/>
    <col min="15117" max="15117" width="4.875" style="1" customWidth="1"/>
    <col min="15118" max="15118" width="9.75" style="1" customWidth="1"/>
    <col min="15119" max="15120" width="8.5" style="1" customWidth="1"/>
    <col min="15121" max="15122" width="9" style="1"/>
    <col min="15123" max="15123" width="9.75" style="1" customWidth="1"/>
    <col min="15124" max="15360" width="9" style="1"/>
    <col min="15361" max="15361" width="9.5" style="1" customWidth="1"/>
    <col min="15362" max="15362" width="7.25" style="1" customWidth="1"/>
    <col min="15363" max="15366" width="8.75" style="1" customWidth="1"/>
    <col min="15367" max="15367" width="5.25" style="1" customWidth="1"/>
    <col min="15368" max="15368" width="7.25" style="1" customWidth="1"/>
    <col min="15369" max="15369" width="9.25" style="1" customWidth="1"/>
    <col min="15370" max="15372" width="9.375" style="1" customWidth="1"/>
    <col min="15373" max="15373" width="4.875" style="1" customWidth="1"/>
    <col min="15374" max="15374" width="9.75" style="1" customWidth="1"/>
    <col min="15375" max="15376" width="8.5" style="1" customWidth="1"/>
    <col min="15377" max="15378" width="9" style="1"/>
    <col min="15379" max="15379" width="9.75" style="1" customWidth="1"/>
    <col min="15380" max="15616" width="9" style="1"/>
    <col min="15617" max="15617" width="9.5" style="1" customWidth="1"/>
    <col min="15618" max="15618" width="7.25" style="1" customWidth="1"/>
    <col min="15619" max="15622" width="8.75" style="1" customWidth="1"/>
    <col min="15623" max="15623" width="5.25" style="1" customWidth="1"/>
    <col min="15624" max="15624" width="7.25" style="1" customWidth="1"/>
    <col min="15625" max="15625" width="9.25" style="1" customWidth="1"/>
    <col min="15626" max="15628" width="9.375" style="1" customWidth="1"/>
    <col min="15629" max="15629" width="4.875" style="1" customWidth="1"/>
    <col min="15630" max="15630" width="9.75" style="1" customWidth="1"/>
    <col min="15631" max="15632" width="8.5" style="1" customWidth="1"/>
    <col min="15633" max="15634" width="9" style="1"/>
    <col min="15635" max="15635" width="9.75" style="1" customWidth="1"/>
    <col min="15636" max="15872" width="9" style="1"/>
    <col min="15873" max="15873" width="9.5" style="1" customWidth="1"/>
    <col min="15874" max="15874" width="7.25" style="1" customWidth="1"/>
    <col min="15875" max="15878" width="8.75" style="1" customWidth="1"/>
    <col min="15879" max="15879" width="5.25" style="1" customWidth="1"/>
    <col min="15880" max="15880" width="7.25" style="1" customWidth="1"/>
    <col min="15881" max="15881" width="9.25" style="1" customWidth="1"/>
    <col min="15882" max="15884" width="9.375" style="1" customWidth="1"/>
    <col min="15885" max="15885" width="4.875" style="1" customWidth="1"/>
    <col min="15886" max="15886" width="9.75" style="1" customWidth="1"/>
    <col min="15887" max="15888" width="8.5" style="1" customWidth="1"/>
    <col min="15889" max="15890" width="9" style="1"/>
    <col min="15891" max="15891" width="9.75" style="1" customWidth="1"/>
    <col min="15892" max="16128" width="9" style="1"/>
    <col min="16129" max="16129" width="9.5" style="1" customWidth="1"/>
    <col min="16130" max="16130" width="7.25" style="1" customWidth="1"/>
    <col min="16131" max="16134" width="8.75" style="1" customWidth="1"/>
    <col min="16135" max="16135" width="5.25" style="1" customWidth="1"/>
    <col min="16136" max="16136" width="7.25" style="1" customWidth="1"/>
    <col min="16137" max="16137" width="9.25" style="1" customWidth="1"/>
    <col min="16138" max="16140" width="9.375" style="1" customWidth="1"/>
    <col min="16141" max="16141" width="4.875" style="1" customWidth="1"/>
    <col min="16142" max="16142" width="9.75" style="1" customWidth="1"/>
    <col min="16143" max="16144" width="8.5" style="1" customWidth="1"/>
    <col min="16145" max="16146" width="9" style="1"/>
    <col min="16147" max="16147" width="9.75" style="1" customWidth="1"/>
    <col min="16148" max="16384" width="9" style="1"/>
  </cols>
  <sheetData>
    <row r="1" spans="1:24" ht="18.75" customHeight="1">
      <c r="A1" s="647" t="s">
        <v>54</v>
      </c>
      <c r="B1" s="647"/>
      <c r="C1" s="647"/>
      <c r="D1" s="647"/>
      <c r="E1" s="647"/>
      <c r="F1" s="647"/>
      <c r="G1" s="647"/>
      <c r="H1" s="647"/>
      <c r="I1" s="647"/>
      <c r="J1" s="647"/>
      <c r="K1" s="647"/>
      <c r="L1" s="647"/>
      <c r="N1" s="648" t="s">
        <v>55</v>
      </c>
      <c r="O1" s="648"/>
      <c r="P1" s="648"/>
      <c r="Q1" s="648"/>
      <c r="R1" s="648"/>
      <c r="T1" s="648" t="s">
        <v>56</v>
      </c>
      <c r="U1" s="648"/>
      <c r="V1" s="648"/>
      <c r="W1" s="648"/>
      <c r="X1" s="648"/>
    </row>
    <row r="2" spans="1:24" ht="11.25" customHeight="1" thickBot="1">
      <c r="K2" s="649" t="s">
        <v>129</v>
      </c>
      <c r="L2" s="649"/>
      <c r="N2" s="648"/>
      <c r="O2" s="648"/>
      <c r="P2" s="648"/>
      <c r="Q2" s="648"/>
      <c r="R2" s="648"/>
      <c r="T2" s="648"/>
      <c r="U2" s="648"/>
      <c r="V2" s="648"/>
      <c r="W2" s="648"/>
      <c r="X2" s="648"/>
    </row>
    <row r="3" spans="1:24" ht="12" customHeight="1" thickBot="1">
      <c r="A3" s="650" t="s">
        <v>57</v>
      </c>
      <c r="B3" s="652" t="s">
        <v>58</v>
      </c>
      <c r="C3" s="652"/>
      <c r="D3" s="652"/>
      <c r="E3" s="652"/>
      <c r="F3" s="653"/>
      <c r="H3" s="654" t="s">
        <v>59</v>
      </c>
      <c r="I3" s="655"/>
      <c r="J3" s="655"/>
      <c r="K3" s="655"/>
      <c r="L3" s="656"/>
      <c r="N3" s="2"/>
      <c r="O3" s="657"/>
      <c r="P3" s="657"/>
      <c r="Q3" s="657"/>
      <c r="R3" s="657"/>
      <c r="T3" s="658" t="s">
        <v>60</v>
      </c>
      <c r="U3" s="658"/>
      <c r="V3" s="658"/>
      <c r="W3" s="658"/>
      <c r="X3" s="658"/>
    </row>
    <row r="4" spans="1:24" s="6" customFormat="1" ht="12" customHeight="1" thickBot="1">
      <c r="A4" s="651"/>
      <c r="B4" s="3" t="s">
        <v>61</v>
      </c>
      <c r="C4" s="4" t="s">
        <v>62</v>
      </c>
      <c r="D4" s="3" t="s">
        <v>63</v>
      </c>
      <c r="E4" s="3" t="s">
        <v>64</v>
      </c>
      <c r="F4" s="5" t="s">
        <v>65</v>
      </c>
      <c r="H4" s="7" t="s">
        <v>61</v>
      </c>
      <c r="I4" s="4" t="s">
        <v>62</v>
      </c>
      <c r="J4" s="3" t="s">
        <v>63</v>
      </c>
      <c r="K4" s="3" t="s">
        <v>64</v>
      </c>
      <c r="L4" s="5" t="s">
        <v>65</v>
      </c>
      <c r="N4" s="8" t="s">
        <v>57</v>
      </c>
      <c r="O4" s="9" t="s">
        <v>66</v>
      </c>
      <c r="P4" s="10" t="s">
        <v>67</v>
      </c>
      <c r="Q4" s="11" t="s">
        <v>68</v>
      </c>
      <c r="R4" s="12" t="s">
        <v>69</v>
      </c>
      <c r="T4" s="659"/>
      <c r="U4" s="659"/>
      <c r="V4" s="659"/>
      <c r="W4" s="659"/>
      <c r="X4" s="659"/>
    </row>
    <row r="5" spans="1:24" s="16" customFormat="1" ht="9.9499999999999993" customHeight="1">
      <c r="A5" s="13">
        <v>103000</v>
      </c>
      <c r="B5" s="14" t="str">
        <f t="shared" ref="B5:B37" si="0">IF(ISERROR(VLOOKUP($D5,税額,3)),"",VLOOKUP($D5,税額,3))</f>
        <v/>
      </c>
      <c r="C5" s="14">
        <f t="shared" ref="C5:C36" si="1">SUM(O5,Q5:R5)</f>
        <v>15392.2</v>
      </c>
      <c r="D5" s="14">
        <f t="shared" ref="D5:D68" si="2">A5-C5</f>
        <v>87607.8</v>
      </c>
      <c r="E5" s="14">
        <f t="shared" ref="E5:E68" si="3">SUM(B5:C5)</f>
        <v>15392.2</v>
      </c>
      <c r="F5" s="15">
        <f t="shared" ref="F5:F68" si="4">A5-E5</f>
        <v>87607.8</v>
      </c>
      <c r="H5" s="17" t="str">
        <f t="shared" ref="H5:H36" si="5">IF(ISERROR(VLOOKUP($J5,税額,3)),"",VLOOKUP($J5,税額,3))</f>
        <v/>
      </c>
      <c r="I5" s="14">
        <f t="shared" ref="I5:I36" si="6">SUM(P5:R5)</f>
        <v>15495.2</v>
      </c>
      <c r="J5" s="14">
        <f t="shared" ref="J5:J68" si="7">A5-I5</f>
        <v>87504.8</v>
      </c>
      <c r="K5" s="14">
        <f t="shared" ref="K5:K68" si="8">SUM(H5:I5)</f>
        <v>15495.2</v>
      </c>
      <c r="L5" s="15">
        <f t="shared" ref="L5:L68" si="9">A5-K5</f>
        <v>87504.8</v>
      </c>
      <c r="N5" s="18">
        <v>103000</v>
      </c>
      <c r="O5" s="30">
        <f>ROUND($A5*'社会保険料率（熊本県）'!$I$6-0.001,0)</f>
        <v>515</v>
      </c>
      <c r="P5" s="19">
        <f>ROUND($A5*'社会保険料率（熊本県）'!$J$6-0.001,0)</f>
        <v>618</v>
      </c>
      <c r="Q5" s="19">
        <f>IF(ISERROR(VLOOKUP(N5,'社会保険料率（熊本県）'!$C$4:$H$62,4)),"",VLOOKUP(N5,'社会保険料率（熊本県）'!$C$4:$H$62,4))</f>
        <v>5361.2</v>
      </c>
      <c r="R5" s="20">
        <f>IF(ISERROR(VLOOKUP(N5,'社会保険料率（熊本県）'!$C$4:$H$62,6)),"",VLOOKUP(N5,'社会保険料率（熊本県）'!$C$4:$H$62,6))</f>
        <v>9516</v>
      </c>
      <c r="T5" s="21" t="s">
        <v>70</v>
      </c>
      <c r="U5" s="22"/>
      <c r="V5" s="23" t="s">
        <v>71</v>
      </c>
      <c r="W5" s="24"/>
      <c r="X5" s="25"/>
    </row>
    <row r="6" spans="1:24" s="16" customFormat="1" ht="9.9499999999999993" customHeight="1">
      <c r="A6" s="26">
        <v>104000</v>
      </c>
      <c r="B6" s="27" t="str">
        <f t="shared" si="0"/>
        <v/>
      </c>
      <c r="C6" s="27">
        <f t="shared" si="1"/>
        <v>15397.2</v>
      </c>
      <c r="D6" s="27">
        <f t="shared" si="2"/>
        <v>88602.8</v>
      </c>
      <c r="E6" s="27">
        <f t="shared" si="3"/>
        <v>15397.2</v>
      </c>
      <c r="F6" s="28">
        <f t="shared" si="4"/>
        <v>88602.8</v>
      </c>
      <c r="H6" s="29" t="str">
        <f t="shared" si="5"/>
        <v/>
      </c>
      <c r="I6" s="27">
        <f t="shared" si="6"/>
        <v>15501.2</v>
      </c>
      <c r="J6" s="27">
        <f t="shared" si="7"/>
        <v>88498.8</v>
      </c>
      <c r="K6" s="27">
        <f t="shared" si="8"/>
        <v>15501.2</v>
      </c>
      <c r="L6" s="28">
        <f t="shared" si="9"/>
        <v>88498.8</v>
      </c>
      <c r="N6" s="26">
        <v>104000</v>
      </c>
      <c r="O6" s="30">
        <f>ROUND($A6*'社会保険料率（熊本県）'!$I$6-0.001,0)</f>
        <v>520</v>
      </c>
      <c r="P6" s="31">
        <f>ROUND($A6*'社会保険料率（熊本県）'!$J$6-0.001,0)</f>
        <v>624</v>
      </c>
      <c r="Q6" s="31">
        <f>IF(ISERROR(VLOOKUP(N6,'社会保険料率（熊本県）'!$C$4:$H$62,4)),"",VLOOKUP(N6,'社会保険料率（熊本県）'!$C$4:$H$62,4))</f>
        <v>5361.2</v>
      </c>
      <c r="R6" s="32">
        <f>IF(ISERROR(VLOOKUP(N6,'社会保険料率（熊本県）'!$C$4:$H$62,6)),"",VLOOKUP(N6,'社会保険料率（熊本県）'!$C$4:$H$62,6))</f>
        <v>9516</v>
      </c>
      <c r="T6" s="33" t="s">
        <v>72</v>
      </c>
      <c r="U6" s="34"/>
      <c r="V6" s="35" t="s">
        <v>73</v>
      </c>
      <c r="W6" s="36"/>
      <c r="X6" s="37"/>
    </row>
    <row r="7" spans="1:24" s="16" customFormat="1" ht="9.9499999999999993" customHeight="1">
      <c r="A7" s="26">
        <v>105000</v>
      </c>
      <c r="B7" s="27" t="str">
        <f t="shared" si="0"/>
        <v/>
      </c>
      <c r="C7" s="27">
        <f t="shared" si="1"/>
        <v>15402.2</v>
      </c>
      <c r="D7" s="27">
        <f t="shared" si="2"/>
        <v>89597.8</v>
      </c>
      <c r="E7" s="27">
        <f t="shared" si="3"/>
        <v>15402.2</v>
      </c>
      <c r="F7" s="28">
        <f t="shared" si="4"/>
        <v>89597.8</v>
      </c>
      <c r="H7" s="29" t="str">
        <f t="shared" si="5"/>
        <v/>
      </c>
      <c r="I7" s="27">
        <f t="shared" si="6"/>
        <v>15507.2</v>
      </c>
      <c r="J7" s="27">
        <f t="shared" si="7"/>
        <v>89492.800000000003</v>
      </c>
      <c r="K7" s="27">
        <f t="shared" si="8"/>
        <v>15507.2</v>
      </c>
      <c r="L7" s="28">
        <f t="shared" si="9"/>
        <v>89492.800000000003</v>
      </c>
      <c r="N7" s="26">
        <v>105000</v>
      </c>
      <c r="O7" s="30">
        <f>ROUND($A7*'社会保険料率（熊本県）'!$I$6-0.001,0)</f>
        <v>525</v>
      </c>
      <c r="P7" s="31">
        <f>ROUND($A7*'社会保険料率（熊本県）'!$J$6-0.001,0)</f>
        <v>630</v>
      </c>
      <c r="Q7" s="31">
        <f>IF(ISERROR(VLOOKUP(N7,'社会保険料率（熊本県）'!$C$4:$H$62,4)),"",VLOOKUP(N7,'社会保険料率（熊本県）'!$C$4:$H$62,4))</f>
        <v>5361.2</v>
      </c>
      <c r="R7" s="32">
        <f>IF(ISERROR(VLOOKUP(N7,'社会保険料率（熊本県）'!$C$4:$H$62,6)),"",VLOOKUP(N7,'社会保険料率（熊本県）'!$C$4:$H$62,6))</f>
        <v>9516</v>
      </c>
      <c r="T7" s="38" t="s">
        <v>74</v>
      </c>
      <c r="U7" s="39"/>
      <c r="V7" s="40" t="s">
        <v>75</v>
      </c>
      <c r="W7" s="40" t="s">
        <v>76</v>
      </c>
      <c r="X7" s="41" t="s">
        <v>77</v>
      </c>
    </row>
    <row r="8" spans="1:24" s="16" customFormat="1" ht="9.9499999999999993" customHeight="1" thickBot="1">
      <c r="A8" s="26">
        <v>106000</v>
      </c>
      <c r="B8" s="27" t="str">
        <f t="shared" si="0"/>
        <v/>
      </c>
      <c r="C8" s="27">
        <f t="shared" si="1"/>
        <v>15407.2</v>
      </c>
      <c r="D8" s="27">
        <f t="shared" si="2"/>
        <v>90592.8</v>
      </c>
      <c r="E8" s="27">
        <f t="shared" si="3"/>
        <v>15407.2</v>
      </c>
      <c r="F8" s="28">
        <f t="shared" si="4"/>
        <v>90592.8</v>
      </c>
      <c r="H8" s="29" t="str">
        <f t="shared" si="5"/>
        <v/>
      </c>
      <c r="I8" s="27">
        <f t="shared" si="6"/>
        <v>15513.2</v>
      </c>
      <c r="J8" s="27">
        <f t="shared" si="7"/>
        <v>90486.8</v>
      </c>
      <c r="K8" s="27">
        <f t="shared" si="8"/>
        <v>15513.2</v>
      </c>
      <c r="L8" s="28">
        <f t="shared" si="9"/>
        <v>90486.8</v>
      </c>
      <c r="N8" s="26">
        <v>106000</v>
      </c>
      <c r="O8" s="30">
        <f>ROUND($A8*'社会保険料率（熊本県）'!$I$6-0.001,0)</f>
        <v>530</v>
      </c>
      <c r="P8" s="31">
        <f>ROUND($A8*'社会保険料率（熊本県）'!$J$6-0.001,0)</f>
        <v>636</v>
      </c>
      <c r="Q8" s="31">
        <f>IF(ISERROR(VLOOKUP(N8,'社会保険料率（熊本県）'!$C$4:$H$62,4)),"",VLOOKUP(N8,'社会保険料率（熊本県）'!$C$4:$H$62,4))</f>
        <v>5361.2</v>
      </c>
      <c r="R8" s="32">
        <f>IF(ISERROR(VLOOKUP(N8,'社会保険料率（熊本県）'!$C$4:$H$62,6)),"",VLOOKUP(N8,'社会保険料率（熊本県）'!$C$4:$H$62,6))</f>
        <v>9516</v>
      </c>
      <c r="T8" s="42" t="s">
        <v>78</v>
      </c>
      <c r="U8" s="43" t="s">
        <v>79</v>
      </c>
      <c r="V8" s="44" t="s">
        <v>80</v>
      </c>
      <c r="W8" s="44"/>
      <c r="X8" s="45"/>
    </row>
    <row r="9" spans="1:24" s="16" customFormat="1" ht="9.9499999999999993" customHeight="1">
      <c r="A9" s="26">
        <v>107000</v>
      </c>
      <c r="B9" s="27" t="str">
        <f t="shared" si="0"/>
        <v/>
      </c>
      <c r="C9" s="27">
        <f t="shared" si="1"/>
        <v>16270.4</v>
      </c>
      <c r="D9" s="27">
        <f t="shared" si="2"/>
        <v>90729.600000000006</v>
      </c>
      <c r="E9" s="27">
        <f t="shared" si="3"/>
        <v>16270.4</v>
      </c>
      <c r="F9" s="28">
        <f t="shared" si="4"/>
        <v>90729.600000000006</v>
      </c>
      <c r="H9" s="29" t="str">
        <f t="shared" si="5"/>
        <v/>
      </c>
      <c r="I9" s="27">
        <f t="shared" si="6"/>
        <v>16377.4</v>
      </c>
      <c r="J9" s="27">
        <f t="shared" si="7"/>
        <v>90622.6</v>
      </c>
      <c r="K9" s="27">
        <f t="shared" si="8"/>
        <v>16377.4</v>
      </c>
      <c r="L9" s="28">
        <f t="shared" si="9"/>
        <v>90622.6</v>
      </c>
      <c r="N9" s="26">
        <v>107000</v>
      </c>
      <c r="O9" s="30">
        <f>ROUND($A9*'社会保険料率（熊本県）'!$I$6-0.001,0)</f>
        <v>535</v>
      </c>
      <c r="P9" s="31">
        <f>ROUND($A9*'社会保険料率（熊本県）'!$J$6-0.001,0)</f>
        <v>642</v>
      </c>
      <c r="Q9" s="31">
        <f>IF(ISERROR(VLOOKUP(N9,'社会保険料率（熊本県）'!$C$4:$H$62,4)),"",VLOOKUP(N9,'社会保険料率（熊本県）'!$C$4:$H$62,4))</f>
        <v>5670.4</v>
      </c>
      <c r="R9" s="32">
        <f>IF(ISERROR(VLOOKUP(N9,'社会保険料率（熊本県）'!$C$4:$H$62,6)),"",VLOOKUP(N9,'社会保険料率（熊本県）'!$C$4:$H$62,6))</f>
        <v>10065</v>
      </c>
      <c r="T9" s="46" t="s">
        <v>81</v>
      </c>
      <c r="U9" s="47" t="s">
        <v>81</v>
      </c>
      <c r="V9" s="47" t="s">
        <v>81</v>
      </c>
      <c r="W9" s="47" t="s">
        <v>81</v>
      </c>
      <c r="X9" s="48" t="s">
        <v>81</v>
      </c>
    </row>
    <row r="10" spans="1:24" s="16" customFormat="1" ht="9.9499999999999993" customHeight="1">
      <c r="A10" s="26">
        <v>108000</v>
      </c>
      <c r="B10" s="27" t="str">
        <f t="shared" si="0"/>
        <v/>
      </c>
      <c r="C10" s="27">
        <f t="shared" si="1"/>
        <v>16275.4</v>
      </c>
      <c r="D10" s="27">
        <f t="shared" si="2"/>
        <v>91724.6</v>
      </c>
      <c r="E10" s="27">
        <f t="shared" si="3"/>
        <v>16275.4</v>
      </c>
      <c r="F10" s="28">
        <f t="shared" si="4"/>
        <v>91724.6</v>
      </c>
      <c r="H10" s="29" t="str">
        <f t="shared" si="5"/>
        <v/>
      </c>
      <c r="I10" s="27">
        <f t="shared" si="6"/>
        <v>16383.4</v>
      </c>
      <c r="J10" s="27">
        <f t="shared" si="7"/>
        <v>91616.6</v>
      </c>
      <c r="K10" s="27">
        <f t="shared" si="8"/>
        <v>16383.4</v>
      </c>
      <c r="L10" s="28">
        <f t="shared" si="9"/>
        <v>91616.6</v>
      </c>
      <c r="N10" s="26">
        <v>108000</v>
      </c>
      <c r="O10" s="30">
        <f>ROUND($A10*'社会保険料率（熊本県）'!$I$6-0.001,0)</f>
        <v>540</v>
      </c>
      <c r="P10" s="31">
        <f>ROUND($A10*'社会保険料率（熊本県）'!$J$6-0.001,0)</f>
        <v>648</v>
      </c>
      <c r="Q10" s="31">
        <f>IF(ISERROR(VLOOKUP(N10,'社会保険料率（熊本県）'!$C$4:$H$62,4)),"",VLOOKUP(N10,'社会保険料率（熊本県）'!$C$4:$H$62,4))</f>
        <v>5670.4</v>
      </c>
      <c r="R10" s="32">
        <f>IF(ISERROR(VLOOKUP(N10,'社会保険料率（熊本県）'!$C$4:$H$62,6)),"",VLOOKUP(N10,'社会保険料率（熊本県）'!$C$4:$H$62,6))</f>
        <v>10065</v>
      </c>
      <c r="T10" s="49">
        <v>105000</v>
      </c>
      <c r="U10" s="50" t="s">
        <v>82</v>
      </c>
      <c r="V10" s="278">
        <v>0</v>
      </c>
      <c r="W10" s="278">
        <v>0</v>
      </c>
      <c r="X10" s="51">
        <v>0</v>
      </c>
    </row>
    <row r="11" spans="1:24" s="16" customFormat="1" ht="9.9499999999999993" customHeight="1">
      <c r="A11" s="26">
        <v>109000</v>
      </c>
      <c r="B11" s="27" t="str">
        <f t="shared" si="0"/>
        <v/>
      </c>
      <c r="C11" s="27">
        <f t="shared" si="1"/>
        <v>16280.4</v>
      </c>
      <c r="D11" s="27">
        <f t="shared" si="2"/>
        <v>92719.6</v>
      </c>
      <c r="E11" s="27">
        <f t="shared" si="3"/>
        <v>16280.4</v>
      </c>
      <c r="F11" s="28">
        <f t="shared" si="4"/>
        <v>92719.6</v>
      </c>
      <c r="H11" s="29" t="str">
        <f t="shared" si="5"/>
        <v/>
      </c>
      <c r="I11" s="27">
        <f t="shared" si="6"/>
        <v>16389.400000000001</v>
      </c>
      <c r="J11" s="27">
        <f t="shared" si="7"/>
        <v>92610.6</v>
      </c>
      <c r="K11" s="27">
        <f t="shared" si="8"/>
        <v>16389.400000000001</v>
      </c>
      <c r="L11" s="28">
        <f t="shared" si="9"/>
        <v>92610.6</v>
      </c>
      <c r="N11" s="26">
        <v>109000</v>
      </c>
      <c r="O11" s="30">
        <f>ROUND($A11*'社会保険料率（熊本県）'!$I$6-0.001,0)</f>
        <v>545</v>
      </c>
      <c r="P11" s="31">
        <f>ROUND($A11*'社会保険料率（熊本県）'!$J$6-0.001,0)</f>
        <v>654</v>
      </c>
      <c r="Q11" s="31">
        <f>IF(ISERROR(VLOOKUP(N11,'社会保険料率（熊本県）'!$C$4:$H$62,4)),"",VLOOKUP(N11,'社会保険料率（熊本県）'!$C$4:$H$62,4))</f>
        <v>5670.4</v>
      </c>
      <c r="R11" s="32">
        <f>IF(ISERROR(VLOOKUP(N11,'社会保険料率（熊本県）'!$C$4:$H$62,6)),"",VLOOKUP(N11,'社会保険料率（熊本県）'!$C$4:$H$62,6))</f>
        <v>10065</v>
      </c>
      <c r="T11" s="49"/>
      <c r="U11" s="278"/>
      <c r="V11" s="278"/>
      <c r="W11" s="278"/>
      <c r="X11" s="51"/>
    </row>
    <row r="12" spans="1:24" s="16" customFormat="1" ht="9.9499999999999993" customHeight="1">
      <c r="A12" s="52">
        <v>110000</v>
      </c>
      <c r="B12" s="53" t="str">
        <f t="shared" si="0"/>
        <v/>
      </c>
      <c r="C12" s="53">
        <f t="shared" si="1"/>
        <v>16285.4</v>
      </c>
      <c r="D12" s="53">
        <f t="shared" si="2"/>
        <v>93714.6</v>
      </c>
      <c r="E12" s="53">
        <f t="shared" si="3"/>
        <v>16285.4</v>
      </c>
      <c r="F12" s="54">
        <f t="shared" si="4"/>
        <v>93714.6</v>
      </c>
      <c r="H12" s="55" t="str">
        <f t="shared" si="5"/>
        <v/>
      </c>
      <c r="I12" s="53">
        <f t="shared" si="6"/>
        <v>16395.400000000001</v>
      </c>
      <c r="J12" s="53">
        <f t="shared" si="7"/>
        <v>93604.6</v>
      </c>
      <c r="K12" s="53">
        <f t="shared" si="8"/>
        <v>16395.400000000001</v>
      </c>
      <c r="L12" s="54">
        <f t="shared" si="9"/>
        <v>93604.6</v>
      </c>
      <c r="N12" s="52">
        <v>110000</v>
      </c>
      <c r="O12" s="56">
        <f>ROUND($A12*'社会保険料率（熊本県）'!$I$6-0.001,0)</f>
        <v>550</v>
      </c>
      <c r="P12" s="57">
        <f>ROUND($A12*'社会保険料率（熊本県）'!$J$6-0.001,0)</f>
        <v>660</v>
      </c>
      <c r="Q12" s="57">
        <f>IF(ISERROR(VLOOKUP(N12,'社会保険料率（熊本県）'!$C$4:$H$62,4)),"",VLOOKUP(N12,'社会保険料率（熊本県）'!$C$4:$H$62,4))</f>
        <v>5670.4</v>
      </c>
      <c r="R12" s="58">
        <f>IF(ISERROR(VLOOKUP(N12,'社会保険料率（熊本県）'!$C$4:$H$62,6)),"",VLOOKUP(N12,'社会保険料率（熊本県）'!$C$4:$H$62,6))</f>
        <v>10065</v>
      </c>
      <c r="T12" s="49"/>
      <c r="U12" s="278"/>
      <c r="V12" s="278"/>
      <c r="W12" s="278"/>
      <c r="X12" s="51"/>
    </row>
    <row r="13" spans="1:24" s="16" customFormat="1" ht="9.9499999999999993" customHeight="1">
      <c r="A13" s="13">
        <v>111000</v>
      </c>
      <c r="B13" s="14" t="str">
        <f t="shared" si="0"/>
        <v/>
      </c>
      <c r="C13" s="14">
        <f t="shared" si="1"/>
        <v>16290.4</v>
      </c>
      <c r="D13" s="14">
        <f t="shared" si="2"/>
        <v>94709.6</v>
      </c>
      <c r="E13" s="14">
        <f t="shared" si="3"/>
        <v>16290.4</v>
      </c>
      <c r="F13" s="15">
        <f t="shared" si="4"/>
        <v>94709.6</v>
      </c>
      <c r="H13" s="17" t="str">
        <f t="shared" si="5"/>
        <v/>
      </c>
      <c r="I13" s="14">
        <f t="shared" si="6"/>
        <v>16401.400000000001</v>
      </c>
      <c r="J13" s="14">
        <f t="shared" si="7"/>
        <v>94598.6</v>
      </c>
      <c r="K13" s="14">
        <f t="shared" si="8"/>
        <v>16401.400000000001</v>
      </c>
      <c r="L13" s="15">
        <f t="shared" si="9"/>
        <v>94598.6</v>
      </c>
      <c r="N13" s="13">
        <v>111000</v>
      </c>
      <c r="O13" s="59">
        <f>ROUND($A13*'社会保険料率（熊本県）'!$I$6-0.001,0)</f>
        <v>555</v>
      </c>
      <c r="P13" s="60">
        <f>ROUND($A13*'社会保険料率（熊本県）'!$J$6-0.001,0)</f>
        <v>666</v>
      </c>
      <c r="Q13" s="60">
        <f>IF(ISERROR(VLOOKUP(N13,'社会保険料率（熊本県）'!$C$4:$H$62,4)),"",VLOOKUP(N13,'社会保険料率（熊本県）'!$C$4:$H$62,4))</f>
        <v>5670.4</v>
      </c>
      <c r="R13" s="61">
        <f>IF(ISERROR(VLOOKUP(N13,'社会保険料率（熊本県）'!$C$4:$H$62,6)),"",VLOOKUP(N13,'社会保険料率（熊本県）'!$C$4:$H$62,6))</f>
        <v>10065</v>
      </c>
      <c r="T13" s="49"/>
      <c r="U13" s="278"/>
      <c r="V13" s="278"/>
      <c r="W13" s="278"/>
      <c r="X13" s="51"/>
    </row>
    <row r="14" spans="1:24" s="16" customFormat="1" ht="9.9499999999999993" customHeight="1">
      <c r="A14" s="26">
        <v>112000</v>
      </c>
      <c r="B14" s="27" t="str">
        <f t="shared" si="0"/>
        <v/>
      </c>
      <c r="C14" s="27">
        <f t="shared" si="1"/>
        <v>16295.4</v>
      </c>
      <c r="D14" s="27">
        <f t="shared" si="2"/>
        <v>95704.6</v>
      </c>
      <c r="E14" s="27">
        <f t="shared" si="3"/>
        <v>16295.4</v>
      </c>
      <c r="F14" s="28">
        <f t="shared" si="4"/>
        <v>95704.6</v>
      </c>
      <c r="H14" s="29" t="str">
        <f t="shared" si="5"/>
        <v/>
      </c>
      <c r="I14" s="27">
        <f t="shared" si="6"/>
        <v>16407.400000000001</v>
      </c>
      <c r="J14" s="27">
        <f t="shared" si="7"/>
        <v>95592.6</v>
      </c>
      <c r="K14" s="27">
        <f t="shared" si="8"/>
        <v>16407.400000000001</v>
      </c>
      <c r="L14" s="28">
        <f t="shared" si="9"/>
        <v>95592.6</v>
      </c>
      <c r="N14" s="26">
        <v>112000</v>
      </c>
      <c r="O14" s="30">
        <f>ROUND($A14*'社会保険料率（熊本県）'!$I$6-0.001,0)</f>
        <v>560</v>
      </c>
      <c r="P14" s="31">
        <f>ROUND($A14*'社会保険料率（熊本県）'!$J$6-0.001,0)</f>
        <v>672</v>
      </c>
      <c r="Q14" s="31">
        <f>IF(ISERROR(VLOOKUP(N14,'社会保険料率（熊本県）'!$C$4:$H$62,4)),"",VLOOKUP(N14,'社会保険料率（熊本県）'!$C$4:$H$62,4))</f>
        <v>5670.4</v>
      </c>
      <c r="R14" s="32">
        <f>IF(ISERROR(VLOOKUP(N14,'社会保険料率（熊本県）'!$C$4:$H$62,6)),"",VLOOKUP(N14,'社会保険料率（熊本県）'!$C$4:$H$62,6))</f>
        <v>10065</v>
      </c>
      <c r="T14" s="279"/>
      <c r="U14" s="280"/>
      <c r="V14" s="278"/>
      <c r="W14" s="278"/>
      <c r="X14" s="51"/>
    </row>
    <row r="15" spans="1:24" s="16" customFormat="1" ht="9.9499999999999993" customHeight="1">
      <c r="A15" s="26">
        <v>113000</v>
      </c>
      <c r="B15" s="27" t="str">
        <f t="shared" si="0"/>
        <v/>
      </c>
      <c r="C15" s="27">
        <f t="shared" si="1"/>
        <v>16300.4</v>
      </c>
      <c r="D15" s="27">
        <f t="shared" si="2"/>
        <v>96699.6</v>
      </c>
      <c r="E15" s="27">
        <f t="shared" si="3"/>
        <v>16300.4</v>
      </c>
      <c r="F15" s="28">
        <f t="shared" si="4"/>
        <v>96699.6</v>
      </c>
      <c r="H15" s="29" t="str">
        <f t="shared" si="5"/>
        <v/>
      </c>
      <c r="I15" s="27">
        <f t="shared" si="6"/>
        <v>16413.400000000001</v>
      </c>
      <c r="J15" s="27">
        <f t="shared" si="7"/>
        <v>96586.6</v>
      </c>
      <c r="K15" s="27">
        <f t="shared" si="8"/>
        <v>16413.400000000001</v>
      </c>
      <c r="L15" s="28">
        <f t="shared" si="9"/>
        <v>96586.6</v>
      </c>
      <c r="N15" s="26">
        <v>113000</v>
      </c>
      <c r="O15" s="30">
        <f>ROUND($A15*'社会保険料率（熊本県）'!$I$6-0.001,0)</f>
        <v>565</v>
      </c>
      <c r="P15" s="31">
        <f>ROUND($A15*'社会保険料率（熊本県）'!$J$6-0.001,0)</f>
        <v>678</v>
      </c>
      <c r="Q15" s="31">
        <f>IF(ISERROR(VLOOKUP(N15,'社会保険料率（熊本県）'!$C$4:$H$62,4)),"",VLOOKUP(N15,'社会保険料率（熊本県）'!$C$4:$H$62,4))</f>
        <v>5670.4</v>
      </c>
      <c r="R15" s="32">
        <f>IF(ISERROR(VLOOKUP(N15,'社会保険料率（熊本県）'!$C$4:$H$62,6)),"",VLOOKUP(N15,'社会保険料率（熊本県）'!$C$4:$H$62,6))</f>
        <v>10065</v>
      </c>
      <c r="T15" s="279">
        <v>105000</v>
      </c>
      <c r="U15" s="280">
        <v>107000</v>
      </c>
      <c r="V15" s="278">
        <v>170</v>
      </c>
      <c r="W15" s="278">
        <v>0</v>
      </c>
      <c r="X15" s="51">
        <v>0</v>
      </c>
    </row>
    <row r="16" spans="1:24" s="16" customFormat="1" ht="9.9499999999999993" customHeight="1">
      <c r="A16" s="26">
        <v>114000</v>
      </c>
      <c r="B16" s="27" t="str">
        <f t="shared" si="0"/>
        <v/>
      </c>
      <c r="C16" s="27">
        <f t="shared" si="1"/>
        <v>17449.900000000001</v>
      </c>
      <c r="D16" s="27">
        <f t="shared" si="2"/>
        <v>96550.1</v>
      </c>
      <c r="E16" s="27">
        <f t="shared" si="3"/>
        <v>17449.900000000001</v>
      </c>
      <c r="F16" s="28">
        <f t="shared" si="4"/>
        <v>96550.1</v>
      </c>
      <c r="H16" s="29" t="str">
        <f t="shared" si="5"/>
        <v/>
      </c>
      <c r="I16" s="27">
        <f t="shared" si="6"/>
        <v>17563.900000000001</v>
      </c>
      <c r="J16" s="27">
        <f t="shared" si="7"/>
        <v>96436.1</v>
      </c>
      <c r="K16" s="27">
        <f t="shared" si="8"/>
        <v>17563.900000000001</v>
      </c>
      <c r="L16" s="28">
        <f t="shared" si="9"/>
        <v>96436.1</v>
      </c>
      <c r="N16" s="26">
        <v>114000</v>
      </c>
      <c r="O16" s="30">
        <f>ROUND($A16*'社会保険料率（熊本県）'!$I$6-0.001,0)</f>
        <v>570</v>
      </c>
      <c r="P16" s="31">
        <f>ROUND($A16*'社会保険料率（熊本県）'!$J$6-0.001,0)</f>
        <v>684</v>
      </c>
      <c r="Q16" s="31">
        <f>IF(ISERROR(VLOOKUP(N16,'社会保険料率（熊本県）'!$C$4:$H$62,4)),"",VLOOKUP(N16,'社会保険料率（熊本県）'!$C$4:$H$62,4))</f>
        <v>6082.9</v>
      </c>
      <c r="R16" s="32">
        <f>IF(ISERROR(VLOOKUP(N16,'社会保険料率（熊本県）'!$C$4:$H$62,6)),"",VLOOKUP(N16,'社会保険料率（熊本県）'!$C$4:$H$62,6))</f>
        <v>10797</v>
      </c>
      <c r="T16" s="279">
        <v>107000</v>
      </c>
      <c r="U16" s="280">
        <v>109000</v>
      </c>
      <c r="V16" s="278">
        <v>280</v>
      </c>
      <c r="W16" s="278">
        <v>0</v>
      </c>
      <c r="X16" s="51">
        <v>0</v>
      </c>
    </row>
    <row r="17" spans="1:24" s="16" customFormat="1" ht="9.9499999999999993" customHeight="1">
      <c r="A17" s="26">
        <v>115000</v>
      </c>
      <c r="B17" s="27" t="str">
        <f t="shared" si="0"/>
        <v/>
      </c>
      <c r="C17" s="27">
        <f t="shared" si="1"/>
        <v>17454.900000000001</v>
      </c>
      <c r="D17" s="27">
        <f t="shared" si="2"/>
        <v>97545.1</v>
      </c>
      <c r="E17" s="27">
        <f t="shared" si="3"/>
        <v>17454.900000000001</v>
      </c>
      <c r="F17" s="28">
        <f t="shared" si="4"/>
        <v>97545.1</v>
      </c>
      <c r="H17" s="29" t="str">
        <f t="shared" si="5"/>
        <v/>
      </c>
      <c r="I17" s="27">
        <f t="shared" si="6"/>
        <v>17569.900000000001</v>
      </c>
      <c r="J17" s="27">
        <f t="shared" si="7"/>
        <v>97430.1</v>
      </c>
      <c r="K17" s="27">
        <f t="shared" si="8"/>
        <v>17569.900000000001</v>
      </c>
      <c r="L17" s="28">
        <f t="shared" si="9"/>
        <v>97430.1</v>
      </c>
      <c r="N17" s="26">
        <v>115000</v>
      </c>
      <c r="O17" s="30">
        <f>ROUND($A17*'社会保険料率（熊本県）'!$I$6-0.001,0)</f>
        <v>575</v>
      </c>
      <c r="P17" s="31">
        <f>ROUND($A17*'社会保険料率（熊本県）'!$J$6-0.001,0)</f>
        <v>690</v>
      </c>
      <c r="Q17" s="31">
        <f>IF(ISERROR(VLOOKUP(N17,'社会保険料率（熊本県）'!$C$4:$H$62,4)),"",VLOOKUP(N17,'社会保険料率（熊本県）'!$C$4:$H$62,4))</f>
        <v>6082.9</v>
      </c>
      <c r="R17" s="32">
        <f>IF(ISERROR(VLOOKUP(N17,'社会保険料率（熊本県）'!$C$4:$H$62,6)),"",VLOOKUP(N17,'社会保険料率（熊本県）'!$C$4:$H$62,6))</f>
        <v>10797</v>
      </c>
      <c r="T17" s="279">
        <v>109000</v>
      </c>
      <c r="U17" s="280">
        <v>111000</v>
      </c>
      <c r="V17" s="278">
        <v>380</v>
      </c>
      <c r="W17" s="278">
        <v>0</v>
      </c>
      <c r="X17" s="51">
        <v>0</v>
      </c>
    </row>
    <row r="18" spans="1:24" s="16" customFormat="1" ht="9.9499999999999993" customHeight="1">
      <c r="A18" s="26">
        <v>116000</v>
      </c>
      <c r="B18" s="27" t="str">
        <f t="shared" si="0"/>
        <v/>
      </c>
      <c r="C18" s="27">
        <f t="shared" si="1"/>
        <v>17459.900000000001</v>
      </c>
      <c r="D18" s="27">
        <f t="shared" si="2"/>
        <v>98540.1</v>
      </c>
      <c r="E18" s="27">
        <f t="shared" si="3"/>
        <v>17459.900000000001</v>
      </c>
      <c r="F18" s="28">
        <f t="shared" si="4"/>
        <v>98540.1</v>
      </c>
      <c r="H18" s="29" t="str">
        <f t="shared" si="5"/>
        <v/>
      </c>
      <c r="I18" s="27">
        <f t="shared" si="6"/>
        <v>17575.900000000001</v>
      </c>
      <c r="J18" s="27">
        <f t="shared" si="7"/>
        <v>98424.1</v>
      </c>
      <c r="K18" s="27">
        <f t="shared" si="8"/>
        <v>17575.900000000001</v>
      </c>
      <c r="L18" s="28">
        <f t="shared" si="9"/>
        <v>98424.1</v>
      </c>
      <c r="N18" s="26">
        <v>116000</v>
      </c>
      <c r="O18" s="30">
        <f>ROUND($A18*'社会保険料率（熊本県）'!$I$6-0.001,0)</f>
        <v>580</v>
      </c>
      <c r="P18" s="31">
        <f>ROUND($A18*'社会保険料率（熊本県）'!$J$6-0.001,0)</f>
        <v>696</v>
      </c>
      <c r="Q18" s="31">
        <f>IF(ISERROR(VLOOKUP(N18,'社会保険料率（熊本県）'!$C$4:$H$62,4)),"",VLOOKUP(N18,'社会保険料率（熊本県）'!$C$4:$H$62,4))</f>
        <v>6082.9</v>
      </c>
      <c r="R18" s="32">
        <f>IF(ISERROR(VLOOKUP(N18,'社会保険料率（熊本県）'!$C$4:$H$62,6)),"",VLOOKUP(N18,'社会保険料率（熊本県）'!$C$4:$H$62,6))</f>
        <v>10797</v>
      </c>
      <c r="T18" s="279">
        <v>111000</v>
      </c>
      <c r="U18" s="280">
        <v>113000</v>
      </c>
      <c r="V18" s="278">
        <v>480</v>
      </c>
      <c r="W18" s="278">
        <v>0</v>
      </c>
      <c r="X18" s="51">
        <v>0</v>
      </c>
    </row>
    <row r="19" spans="1:24" s="16" customFormat="1" ht="9.9499999999999993" customHeight="1">
      <c r="A19" s="26">
        <v>117000</v>
      </c>
      <c r="B19" s="27" t="str">
        <f t="shared" si="0"/>
        <v/>
      </c>
      <c r="C19" s="27">
        <f t="shared" si="1"/>
        <v>17464.900000000001</v>
      </c>
      <c r="D19" s="27">
        <f t="shared" si="2"/>
        <v>99535.1</v>
      </c>
      <c r="E19" s="27">
        <f t="shared" si="3"/>
        <v>17464.900000000001</v>
      </c>
      <c r="F19" s="28">
        <f t="shared" si="4"/>
        <v>99535.1</v>
      </c>
      <c r="H19" s="29" t="str">
        <f t="shared" si="5"/>
        <v/>
      </c>
      <c r="I19" s="27">
        <f t="shared" si="6"/>
        <v>17581.900000000001</v>
      </c>
      <c r="J19" s="27">
        <f t="shared" si="7"/>
        <v>99418.1</v>
      </c>
      <c r="K19" s="27">
        <f t="shared" si="8"/>
        <v>17581.900000000001</v>
      </c>
      <c r="L19" s="28">
        <f t="shared" si="9"/>
        <v>99418.1</v>
      </c>
      <c r="N19" s="26">
        <v>117000</v>
      </c>
      <c r="O19" s="30">
        <f>ROUND($A19*'社会保険料率（熊本県）'!$I$6-0.001,0)</f>
        <v>585</v>
      </c>
      <c r="P19" s="31">
        <f>ROUND($A19*'社会保険料率（熊本県）'!$J$6-0.001,0)</f>
        <v>702</v>
      </c>
      <c r="Q19" s="31">
        <f>IF(ISERROR(VLOOKUP(N19,'社会保険料率（熊本県）'!$C$4:$H$62,4)),"",VLOOKUP(N19,'社会保険料率（熊本県）'!$C$4:$H$62,4))</f>
        <v>6082.9</v>
      </c>
      <c r="R19" s="32">
        <f>IF(ISERROR(VLOOKUP(N19,'社会保険料率（熊本県）'!$C$4:$H$62,6)),"",VLOOKUP(N19,'社会保険料率（熊本県）'!$C$4:$H$62,6))</f>
        <v>10797</v>
      </c>
      <c r="T19" s="279">
        <v>113000</v>
      </c>
      <c r="U19" s="280">
        <v>115000</v>
      </c>
      <c r="V19" s="278">
        <v>580</v>
      </c>
      <c r="W19" s="278">
        <v>0</v>
      </c>
      <c r="X19" s="51">
        <v>0</v>
      </c>
    </row>
    <row r="20" spans="1:24" s="16" customFormat="1" ht="9.9499999999999993" customHeight="1">
      <c r="A20" s="26">
        <v>118000</v>
      </c>
      <c r="B20" s="27" t="str">
        <f t="shared" si="0"/>
        <v/>
      </c>
      <c r="C20" s="27">
        <f t="shared" si="1"/>
        <v>17469.900000000001</v>
      </c>
      <c r="D20" s="27">
        <f t="shared" si="2"/>
        <v>100530.1</v>
      </c>
      <c r="E20" s="27">
        <f t="shared" si="3"/>
        <v>17469.900000000001</v>
      </c>
      <c r="F20" s="28">
        <f t="shared" si="4"/>
        <v>100530.1</v>
      </c>
      <c r="H20" s="29" t="str">
        <f t="shared" si="5"/>
        <v/>
      </c>
      <c r="I20" s="27">
        <f t="shared" si="6"/>
        <v>17587.900000000001</v>
      </c>
      <c r="J20" s="27">
        <f t="shared" si="7"/>
        <v>100412.1</v>
      </c>
      <c r="K20" s="27">
        <f t="shared" si="8"/>
        <v>17587.900000000001</v>
      </c>
      <c r="L20" s="28">
        <f t="shared" si="9"/>
        <v>100412.1</v>
      </c>
      <c r="N20" s="26">
        <v>118000</v>
      </c>
      <c r="O20" s="30">
        <f>ROUND($A20*'社会保険料率（熊本県）'!$I$6-0.001,0)</f>
        <v>590</v>
      </c>
      <c r="P20" s="31">
        <f>ROUND($A20*'社会保険料率（熊本県）'!$J$6-0.001,0)</f>
        <v>708</v>
      </c>
      <c r="Q20" s="31">
        <f>IF(ISERROR(VLOOKUP(N20,'社会保険料率（熊本県）'!$C$4:$H$62,4)),"",VLOOKUP(N20,'社会保険料率（熊本県）'!$C$4:$H$62,4))</f>
        <v>6082.9</v>
      </c>
      <c r="R20" s="32">
        <f>IF(ISERROR(VLOOKUP(N20,'社会保険料率（熊本県）'!$C$4:$H$62,6)),"",VLOOKUP(N20,'社会保険料率（熊本県）'!$C$4:$H$62,6))</f>
        <v>10797</v>
      </c>
      <c r="T20" s="279">
        <v>115000</v>
      </c>
      <c r="U20" s="280">
        <v>117000</v>
      </c>
      <c r="V20" s="278">
        <v>680</v>
      </c>
      <c r="W20" s="278">
        <v>0</v>
      </c>
      <c r="X20" s="51">
        <v>0</v>
      </c>
    </row>
    <row r="21" spans="1:24" s="16" customFormat="1" ht="9.9499999999999993" customHeight="1">
      <c r="A21" s="26">
        <v>119000</v>
      </c>
      <c r="B21" s="27" t="str">
        <f t="shared" si="0"/>
        <v/>
      </c>
      <c r="C21" s="27">
        <f t="shared" si="1"/>
        <v>17474.900000000001</v>
      </c>
      <c r="D21" s="27">
        <f t="shared" si="2"/>
        <v>101525.1</v>
      </c>
      <c r="E21" s="27">
        <f t="shared" si="3"/>
        <v>17474.900000000001</v>
      </c>
      <c r="F21" s="28">
        <f t="shared" si="4"/>
        <v>101525.1</v>
      </c>
      <c r="H21" s="29" t="str">
        <f t="shared" si="5"/>
        <v/>
      </c>
      <c r="I21" s="27">
        <f t="shared" si="6"/>
        <v>17593.900000000001</v>
      </c>
      <c r="J21" s="27">
        <f t="shared" si="7"/>
        <v>101406.1</v>
      </c>
      <c r="K21" s="27">
        <f t="shared" si="8"/>
        <v>17593.900000000001</v>
      </c>
      <c r="L21" s="28">
        <f t="shared" si="9"/>
        <v>101406.1</v>
      </c>
      <c r="N21" s="26">
        <v>119000</v>
      </c>
      <c r="O21" s="30">
        <f>ROUND($A21*'社会保険料率（熊本県）'!$I$6-0.001,0)</f>
        <v>595</v>
      </c>
      <c r="P21" s="31">
        <f>ROUND($A21*'社会保険料率（熊本県）'!$J$6-0.001,0)</f>
        <v>714</v>
      </c>
      <c r="Q21" s="31">
        <f>IF(ISERROR(VLOOKUP(N21,'社会保険料率（熊本県）'!$C$4:$H$62,4)),"",VLOOKUP(N21,'社会保険料率（熊本県）'!$C$4:$H$62,4))</f>
        <v>6082.9</v>
      </c>
      <c r="R21" s="32">
        <f>IF(ISERROR(VLOOKUP(N21,'社会保険料率（熊本県）'!$C$4:$H$62,6)),"",VLOOKUP(N21,'社会保険料率（熊本県）'!$C$4:$H$62,6))</f>
        <v>10797</v>
      </c>
      <c r="T21" s="279">
        <v>117000</v>
      </c>
      <c r="U21" s="280">
        <v>119000</v>
      </c>
      <c r="V21" s="278">
        <v>790</v>
      </c>
      <c r="W21" s="278">
        <v>0</v>
      </c>
      <c r="X21" s="51">
        <v>0</v>
      </c>
    </row>
    <row r="22" spans="1:24" s="16" customFormat="1" ht="9.9499999999999993" customHeight="1">
      <c r="A22" s="52">
        <v>120000</v>
      </c>
      <c r="B22" s="53" t="str">
        <f t="shared" si="0"/>
        <v/>
      </c>
      <c r="C22" s="53">
        <f t="shared" si="1"/>
        <v>17479.900000000001</v>
      </c>
      <c r="D22" s="53">
        <f t="shared" si="2"/>
        <v>102520.1</v>
      </c>
      <c r="E22" s="53">
        <f t="shared" si="3"/>
        <v>17479.900000000001</v>
      </c>
      <c r="F22" s="54">
        <f t="shared" si="4"/>
        <v>102520.1</v>
      </c>
      <c r="H22" s="55" t="str">
        <f t="shared" si="5"/>
        <v/>
      </c>
      <c r="I22" s="53">
        <f t="shared" si="6"/>
        <v>17599.900000000001</v>
      </c>
      <c r="J22" s="53">
        <f t="shared" si="7"/>
        <v>102400.1</v>
      </c>
      <c r="K22" s="53">
        <f t="shared" si="8"/>
        <v>17599.900000000001</v>
      </c>
      <c r="L22" s="54">
        <f t="shared" si="9"/>
        <v>102400.1</v>
      </c>
      <c r="N22" s="52">
        <v>120000</v>
      </c>
      <c r="O22" s="56">
        <f>ROUND($A22*'社会保険料率（熊本県）'!$I$6-0.001,0)</f>
        <v>600</v>
      </c>
      <c r="P22" s="57">
        <f>ROUND($A22*'社会保険料率（熊本県）'!$J$6-0.001,0)</f>
        <v>720</v>
      </c>
      <c r="Q22" s="57">
        <f>IF(ISERROR(VLOOKUP(N22,'社会保険料率（熊本県）'!$C$4:$H$62,4)),"",VLOOKUP(N22,'社会保険料率（熊本県）'!$C$4:$H$62,4))</f>
        <v>6082.9</v>
      </c>
      <c r="R22" s="58">
        <f>IF(ISERROR(VLOOKUP(N22,'社会保険料率（熊本県）'!$C$4:$H$62,6)),"",VLOOKUP(N22,'社会保険料率（熊本県）'!$C$4:$H$62,6))</f>
        <v>10797</v>
      </c>
      <c r="T22" s="281">
        <v>119000</v>
      </c>
      <c r="U22" s="282">
        <v>121000</v>
      </c>
      <c r="V22" s="283">
        <v>890</v>
      </c>
      <c r="W22" s="283">
        <v>0</v>
      </c>
      <c r="X22" s="284">
        <v>0</v>
      </c>
    </row>
    <row r="23" spans="1:24" s="16" customFormat="1" ht="9.9499999999999993" customHeight="1">
      <c r="A23" s="13">
        <v>121000</v>
      </c>
      <c r="B23" s="14" t="str">
        <f t="shared" si="0"/>
        <v/>
      </c>
      <c r="C23" s="14">
        <f t="shared" si="1"/>
        <v>17484.900000000001</v>
      </c>
      <c r="D23" s="14">
        <f t="shared" si="2"/>
        <v>103515.1</v>
      </c>
      <c r="E23" s="14">
        <f t="shared" si="3"/>
        <v>17484.900000000001</v>
      </c>
      <c r="F23" s="15">
        <f t="shared" si="4"/>
        <v>103515.1</v>
      </c>
      <c r="H23" s="17" t="str">
        <f t="shared" si="5"/>
        <v/>
      </c>
      <c r="I23" s="14">
        <f t="shared" si="6"/>
        <v>17605.900000000001</v>
      </c>
      <c r="J23" s="14">
        <f t="shared" si="7"/>
        <v>103394.1</v>
      </c>
      <c r="K23" s="14">
        <f t="shared" si="8"/>
        <v>17605.900000000001</v>
      </c>
      <c r="L23" s="15">
        <f t="shared" si="9"/>
        <v>103394.1</v>
      </c>
      <c r="N23" s="13">
        <v>121000</v>
      </c>
      <c r="O23" s="59">
        <f>ROUND($A23*'社会保険料率（熊本県）'!$I$6-0.001,0)</f>
        <v>605</v>
      </c>
      <c r="P23" s="60">
        <f>ROUND($A23*'社会保険料率（熊本県）'!$J$6-0.001,0)</f>
        <v>726</v>
      </c>
      <c r="Q23" s="60">
        <f>IF(ISERROR(VLOOKUP(N23,'社会保険料率（熊本県）'!$C$4:$H$62,4)),"",VLOOKUP(N23,'社会保険料率（熊本県）'!$C$4:$H$62,4))</f>
        <v>6082.9</v>
      </c>
      <c r="R23" s="61">
        <f>IF(ISERROR(VLOOKUP(N23,'社会保険料率（熊本県）'!$C$4:$H$62,6)),"",VLOOKUP(N23,'社会保険料率（熊本県）'!$C$4:$H$62,6))</f>
        <v>10797</v>
      </c>
      <c r="T23" s="279">
        <v>121000</v>
      </c>
      <c r="U23" s="280">
        <v>123000</v>
      </c>
      <c r="V23" s="278">
        <v>990</v>
      </c>
      <c r="W23" s="278">
        <v>0</v>
      </c>
      <c r="X23" s="51">
        <v>0</v>
      </c>
    </row>
    <row r="24" spans="1:24" s="16" customFormat="1" ht="9.9499999999999993" customHeight="1">
      <c r="A24" s="26">
        <v>122000</v>
      </c>
      <c r="B24" s="27" t="str">
        <f t="shared" si="0"/>
        <v/>
      </c>
      <c r="C24" s="27">
        <f t="shared" si="1"/>
        <v>18634.3</v>
      </c>
      <c r="D24" s="27">
        <f t="shared" si="2"/>
        <v>103365.7</v>
      </c>
      <c r="E24" s="27">
        <f t="shared" si="3"/>
        <v>18634.3</v>
      </c>
      <c r="F24" s="28">
        <f t="shared" si="4"/>
        <v>103365.7</v>
      </c>
      <c r="H24" s="29" t="str">
        <f t="shared" si="5"/>
        <v/>
      </c>
      <c r="I24" s="27">
        <f t="shared" si="6"/>
        <v>18756.3</v>
      </c>
      <c r="J24" s="27">
        <f t="shared" si="7"/>
        <v>103243.7</v>
      </c>
      <c r="K24" s="27">
        <f t="shared" si="8"/>
        <v>18756.3</v>
      </c>
      <c r="L24" s="28">
        <f t="shared" si="9"/>
        <v>103243.7</v>
      </c>
      <c r="N24" s="26">
        <v>122000</v>
      </c>
      <c r="O24" s="30">
        <f>ROUND($A24*'社会保険料率（熊本県）'!$I$6-0.001,0)</f>
        <v>610</v>
      </c>
      <c r="P24" s="31">
        <f>ROUND($A24*'社会保険料率（熊本県）'!$J$6-0.001,0)</f>
        <v>732</v>
      </c>
      <c r="Q24" s="31">
        <f>IF(ISERROR(VLOOKUP(N24,'社会保険料率（熊本県）'!$C$4:$H$62,4)),"",VLOOKUP(N24,'社会保険料率（熊本県）'!$C$4:$H$62,4))</f>
        <v>6495.3</v>
      </c>
      <c r="R24" s="32">
        <f>IF(ISERROR(VLOOKUP(N24,'社会保険料率（熊本県）'!$C$4:$H$62,6)),"",VLOOKUP(N24,'社会保険料率（熊本県）'!$C$4:$H$62,6))</f>
        <v>11529</v>
      </c>
      <c r="T24" s="279">
        <v>123000</v>
      </c>
      <c r="U24" s="280">
        <v>125000</v>
      </c>
      <c r="V24" s="278">
        <v>1090</v>
      </c>
      <c r="W24" s="278">
        <v>0</v>
      </c>
      <c r="X24" s="51">
        <v>0</v>
      </c>
    </row>
    <row r="25" spans="1:24" s="16" customFormat="1" ht="9.9499999999999993" customHeight="1">
      <c r="A25" s="26">
        <v>123000</v>
      </c>
      <c r="B25" s="27" t="str">
        <f t="shared" si="0"/>
        <v/>
      </c>
      <c r="C25" s="27">
        <f t="shared" si="1"/>
        <v>18639.3</v>
      </c>
      <c r="D25" s="27">
        <f t="shared" si="2"/>
        <v>104360.7</v>
      </c>
      <c r="E25" s="27">
        <f t="shared" si="3"/>
        <v>18639.3</v>
      </c>
      <c r="F25" s="28">
        <f t="shared" si="4"/>
        <v>104360.7</v>
      </c>
      <c r="H25" s="29" t="str">
        <f t="shared" si="5"/>
        <v/>
      </c>
      <c r="I25" s="27">
        <f t="shared" si="6"/>
        <v>18762.3</v>
      </c>
      <c r="J25" s="27">
        <f t="shared" si="7"/>
        <v>104237.7</v>
      </c>
      <c r="K25" s="27">
        <f t="shared" si="8"/>
        <v>18762.3</v>
      </c>
      <c r="L25" s="28">
        <f t="shared" si="9"/>
        <v>104237.7</v>
      </c>
      <c r="N25" s="26">
        <v>123000</v>
      </c>
      <c r="O25" s="30">
        <f>ROUND($A25*'社会保険料率（熊本県）'!$I$6-0.001,0)</f>
        <v>615</v>
      </c>
      <c r="P25" s="31">
        <f>ROUND($A25*'社会保険料率（熊本県）'!$J$6-0.001,0)</f>
        <v>738</v>
      </c>
      <c r="Q25" s="31">
        <f>IF(ISERROR(VLOOKUP(N25,'社会保険料率（熊本県）'!$C$4:$H$62,4)),"",VLOOKUP(N25,'社会保険料率（熊本県）'!$C$4:$H$62,4))</f>
        <v>6495.3</v>
      </c>
      <c r="R25" s="32">
        <f>IF(ISERROR(VLOOKUP(N25,'社会保険料率（熊本県）'!$C$4:$H$62,6)),"",VLOOKUP(N25,'社会保険料率（熊本県）'!$C$4:$H$62,6))</f>
        <v>11529</v>
      </c>
      <c r="T25" s="279">
        <v>125000</v>
      </c>
      <c r="U25" s="280">
        <v>127000</v>
      </c>
      <c r="V25" s="280">
        <v>1190</v>
      </c>
      <c r="W25" s="278">
        <v>0</v>
      </c>
      <c r="X25" s="51">
        <v>0</v>
      </c>
    </row>
    <row r="26" spans="1:24" s="16" customFormat="1" ht="9.9499999999999993" customHeight="1">
      <c r="A26" s="26">
        <v>124000</v>
      </c>
      <c r="B26" s="27">
        <f t="shared" si="0"/>
        <v>170</v>
      </c>
      <c r="C26" s="27">
        <f t="shared" si="1"/>
        <v>18644.3</v>
      </c>
      <c r="D26" s="27">
        <f t="shared" si="2"/>
        <v>105355.7</v>
      </c>
      <c r="E26" s="27">
        <f t="shared" si="3"/>
        <v>18814.3</v>
      </c>
      <c r="F26" s="28">
        <f t="shared" si="4"/>
        <v>105185.7</v>
      </c>
      <c r="H26" s="29">
        <f t="shared" si="5"/>
        <v>170</v>
      </c>
      <c r="I26" s="27">
        <f t="shared" si="6"/>
        <v>18768.3</v>
      </c>
      <c r="J26" s="27">
        <f t="shared" si="7"/>
        <v>105231.7</v>
      </c>
      <c r="K26" s="27">
        <f t="shared" si="8"/>
        <v>18938.3</v>
      </c>
      <c r="L26" s="28">
        <f t="shared" si="9"/>
        <v>105061.7</v>
      </c>
      <c r="N26" s="26">
        <v>124000</v>
      </c>
      <c r="O26" s="30">
        <f>ROUND($A26*'社会保険料率（熊本県）'!$I$6-0.001,0)</f>
        <v>620</v>
      </c>
      <c r="P26" s="31">
        <f>ROUND($A26*'社会保険料率（熊本県）'!$J$6-0.001,0)</f>
        <v>744</v>
      </c>
      <c r="Q26" s="31">
        <f>IF(ISERROR(VLOOKUP(N26,'社会保険料率（熊本県）'!$C$4:$H$62,4)),"",VLOOKUP(N26,'社会保険料率（熊本県）'!$C$4:$H$62,4))</f>
        <v>6495.3</v>
      </c>
      <c r="R26" s="32">
        <f>IF(ISERROR(VLOOKUP(N26,'社会保険料率（熊本県）'!$C$4:$H$62,6)),"",VLOOKUP(N26,'社会保険料率（熊本県）'!$C$4:$H$62,6))</f>
        <v>11529</v>
      </c>
      <c r="T26" s="279">
        <v>127000</v>
      </c>
      <c r="U26" s="280">
        <v>129000</v>
      </c>
      <c r="V26" s="280">
        <v>1300</v>
      </c>
      <c r="W26" s="278">
        <v>0</v>
      </c>
      <c r="X26" s="51">
        <v>0</v>
      </c>
    </row>
    <row r="27" spans="1:24" s="16" customFormat="1" ht="9.9499999999999993" customHeight="1">
      <c r="A27" s="26">
        <v>125000</v>
      </c>
      <c r="B27" s="27">
        <f t="shared" si="0"/>
        <v>170</v>
      </c>
      <c r="C27" s="27">
        <f t="shared" si="1"/>
        <v>18649.3</v>
      </c>
      <c r="D27" s="27">
        <f t="shared" si="2"/>
        <v>106350.7</v>
      </c>
      <c r="E27" s="27">
        <f t="shared" si="3"/>
        <v>18819.3</v>
      </c>
      <c r="F27" s="28">
        <f t="shared" si="4"/>
        <v>106180.7</v>
      </c>
      <c r="H27" s="29">
        <f t="shared" si="5"/>
        <v>170</v>
      </c>
      <c r="I27" s="27">
        <f t="shared" si="6"/>
        <v>18774.3</v>
      </c>
      <c r="J27" s="27">
        <f t="shared" si="7"/>
        <v>106225.7</v>
      </c>
      <c r="K27" s="27">
        <f t="shared" si="8"/>
        <v>18944.3</v>
      </c>
      <c r="L27" s="28">
        <f t="shared" si="9"/>
        <v>106055.7</v>
      </c>
      <c r="N27" s="26">
        <v>125000</v>
      </c>
      <c r="O27" s="30">
        <f>ROUND($A27*'社会保険料率（熊本県）'!$I$6-0.001,0)</f>
        <v>625</v>
      </c>
      <c r="P27" s="31">
        <f>ROUND($A27*'社会保険料率（熊本県）'!$J$6-0.001,0)</f>
        <v>750</v>
      </c>
      <c r="Q27" s="31">
        <f>IF(ISERROR(VLOOKUP(N27,'社会保険料率（熊本県）'!$C$4:$H$62,4)),"",VLOOKUP(N27,'社会保険料率（熊本県）'!$C$4:$H$62,4))</f>
        <v>6495.3</v>
      </c>
      <c r="R27" s="32">
        <f>IF(ISERROR(VLOOKUP(N27,'社会保険料率（熊本県）'!$C$4:$H$62,6)),"",VLOOKUP(N27,'社会保険料率（熊本県）'!$C$4:$H$62,6))</f>
        <v>11529</v>
      </c>
      <c r="T27" s="279">
        <v>129000</v>
      </c>
      <c r="U27" s="280">
        <v>131000</v>
      </c>
      <c r="V27" s="280">
        <v>1400</v>
      </c>
      <c r="W27" s="278">
        <v>0</v>
      </c>
      <c r="X27" s="51">
        <v>0</v>
      </c>
    </row>
    <row r="28" spans="1:24" s="16" customFormat="1" ht="9.9499999999999993" customHeight="1">
      <c r="A28" s="26">
        <v>126000</v>
      </c>
      <c r="B28" s="27">
        <f t="shared" si="0"/>
        <v>280</v>
      </c>
      <c r="C28" s="27">
        <f t="shared" si="1"/>
        <v>18654.3</v>
      </c>
      <c r="D28" s="27">
        <f t="shared" si="2"/>
        <v>107345.7</v>
      </c>
      <c r="E28" s="27">
        <f t="shared" si="3"/>
        <v>18934.3</v>
      </c>
      <c r="F28" s="28">
        <f t="shared" si="4"/>
        <v>107065.7</v>
      </c>
      <c r="H28" s="29">
        <f t="shared" si="5"/>
        <v>280</v>
      </c>
      <c r="I28" s="27">
        <f t="shared" si="6"/>
        <v>18780.3</v>
      </c>
      <c r="J28" s="27">
        <f t="shared" si="7"/>
        <v>107219.7</v>
      </c>
      <c r="K28" s="27">
        <f t="shared" si="8"/>
        <v>19060.3</v>
      </c>
      <c r="L28" s="28">
        <f t="shared" si="9"/>
        <v>106939.7</v>
      </c>
      <c r="N28" s="26">
        <v>126000</v>
      </c>
      <c r="O28" s="30">
        <f>ROUND($A28*'社会保険料率（熊本県）'!$I$6-0.001,0)</f>
        <v>630</v>
      </c>
      <c r="P28" s="31">
        <f>ROUND($A28*'社会保険料率（熊本県）'!$J$6-0.001,0)</f>
        <v>756</v>
      </c>
      <c r="Q28" s="31">
        <f>IF(ISERROR(VLOOKUP(N28,'社会保険料率（熊本県）'!$C$4:$H$62,4)),"",VLOOKUP(N28,'社会保険料率（熊本県）'!$C$4:$H$62,4))</f>
        <v>6495.3</v>
      </c>
      <c r="R28" s="32">
        <f>IF(ISERROR(VLOOKUP(N28,'社会保険料率（熊本県）'!$C$4:$H$62,6)),"",VLOOKUP(N28,'社会保険料率（熊本県）'!$C$4:$H$62,6))</f>
        <v>11529</v>
      </c>
      <c r="T28" s="279">
        <v>131000</v>
      </c>
      <c r="U28" s="280">
        <v>133000</v>
      </c>
      <c r="V28" s="280">
        <v>1500</v>
      </c>
      <c r="W28" s="278">
        <v>0</v>
      </c>
      <c r="X28" s="51">
        <v>0</v>
      </c>
    </row>
    <row r="29" spans="1:24" s="16" customFormat="1" ht="9.9499999999999993" customHeight="1">
      <c r="A29" s="26">
        <v>127000</v>
      </c>
      <c r="B29" s="27">
        <f t="shared" si="0"/>
        <v>280</v>
      </c>
      <c r="C29" s="27">
        <f t="shared" si="1"/>
        <v>18659.3</v>
      </c>
      <c r="D29" s="27">
        <f t="shared" si="2"/>
        <v>108340.7</v>
      </c>
      <c r="E29" s="27">
        <f t="shared" si="3"/>
        <v>18939.3</v>
      </c>
      <c r="F29" s="28">
        <f t="shared" si="4"/>
        <v>108060.7</v>
      </c>
      <c r="H29" s="29">
        <f t="shared" si="5"/>
        <v>280</v>
      </c>
      <c r="I29" s="27">
        <f t="shared" si="6"/>
        <v>18786.3</v>
      </c>
      <c r="J29" s="27">
        <f t="shared" si="7"/>
        <v>108213.7</v>
      </c>
      <c r="K29" s="27">
        <f t="shared" si="8"/>
        <v>19066.3</v>
      </c>
      <c r="L29" s="28">
        <f t="shared" si="9"/>
        <v>107933.7</v>
      </c>
      <c r="N29" s="26">
        <v>127000</v>
      </c>
      <c r="O29" s="30">
        <f>ROUND($A29*'社会保険料率（熊本県）'!$I$6-0.001,0)</f>
        <v>635</v>
      </c>
      <c r="P29" s="31">
        <f>ROUND($A29*'社会保険料率（熊本県）'!$J$6-0.001,0)</f>
        <v>762</v>
      </c>
      <c r="Q29" s="31">
        <f>IF(ISERROR(VLOOKUP(N29,'社会保険料率（熊本県）'!$C$4:$H$62,4)),"",VLOOKUP(N29,'社会保険料率（熊本県）'!$C$4:$H$62,4))</f>
        <v>6495.3</v>
      </c>
      <c r="R29" s="32">
        <f>IF(ISERROR(VLOOKUP(N29,'社会保険料率（熊本県）'!$C$4:$H$62,6)),"",VLOOKUP(N29,'社会保険料率（熊本県）'!$C$4:$H$62,6))</f>
        <v>11529</v>
      </c>
      <c r="T29" s="279">
        <v>133000</v>
      </c>
      <c r="U29" s="280">
        <v>135000</v>
      </c>
      <c r="V29" s="280">
        <v>1600</v>
      </c>
      <c r="W29" s="278">
        <v>0</v>
      </c>
      <c r="X29" s="51">
        <v>0</v>
      </c>
    </row>
    <row r="30" spans="1:24" s="16" customFormat="1" ht="9.9499999999999993" customHeight="1">
      <c r="A30" s="26">
        <v>128000</v>
      </c>
      <c r="B30" s="27">
        <f t="shared" si="0"/>
        <v>380</v>
      </c>
      <c r="C30" s="27">
        <f t="shared" si="1"/>
        <v>18664.3</v>
      </c>
      <c r="D30" s="27">
        <f t="shared" si="2"/>
        <v>109335.7</v>
      </c>
      <c r="E30" s="27">
        <f t="shared" si="3"/>
        <v>19044.3</v>
      </c>
      <c r="F30" s="28">
        <f t="shared" si="4"/>
        <v>108955.7</v>
      </c>
      <c r="H30" s="29">
        <f t="shared" si="5"/>
        <v>380</v>
      </c>
      <c r="I30" s="27">
        <f t="shared" si="6"/>
        <v>18792.3</v>
      </c>
      <c r="J30" s="27">
        <f t="shared" si="7"/>
        <v>109207.7</v>
      </c>
      <c r="K30" s="27">
        <f t="shared" si="8"/>
        <v>19172.3</v>
      </c>
      <c r="L30" s="28">
        <f t="shared" si="9"/>
        <v>108827.7</v>
      </c>
      <c r="N30" s="26">
        <v>128000</v>
      </c>
      <c r="O30" s="30">
        <f>ROUND($A30*'社会保険料率（熊本県）'!$I$6-0.001,0)</f>
        <v>640</v>
      </c>
      <c r="P30" s="31">
        <f>ROUND($A30*'社会保険料率（熊本県）'!$J$6-0.001,0)</f>
        <v>768</v>
      </c>
      <c r="Q30" s="31">
        <f>IF(ISERROR(VLOOKUP(N30,'社会保険料率（熊本県）'!$C$4:$H$62,4)),"",VLOOKUP(N30,'社会保険料率（熊本県）'!$C$4:$H$62,4))</f>
        <v>6495.3</v>
      </c>
      <c r="R30" s="32">
        <f>IF(ISERROR(VLOOKUP(N30,'社会保険料率（熊本県）'!$C$4:$H$62,6)),"",VLOOKUP(N30,'社会保険料率（熊本県）'!$C$4:$H$62,6))</f>
        <v>11529</v>
      </c>
      <c r="T30" s="279">
        <v>135000</v>
      </c>
      <c r="U30" s="280">
        <v>137000</v>
      </c>
      <c r="V30" s="280">
        <v>1710</v>
      </c>
      <c r="W30" s="278">
        <v>0</v>
      </c>
      <c r="X30" s="51">
        <v>0</v>
      </c>
    </row>
    <row r="31" spans="1:24" s="16" customFormat="1" ht="9.9499999999999993" customHeight="1">
      <c r="A31" s="26">
        <v>129000</v>
      </c>
      <c r="B31" s="27">
        <f t="shared" si="0"/>
        <v>380</v>
      </c>
      <c r="C31" s="27">
        <f t="shared" si="1"/>
        <v>18669.3</v>
      </c>
      <c r="D31" s="27">
        <f t="shared" si="2"/>
        <v>110330.7</v>
      </c>
      <c r="E31" s="27">
        <f t="shared" si="3"/>
        <v>19049.3</v>
      </c>
      <c r="F31" s="28">
        <f t="shared" si="4"/>
        <v>109950.7</v>
      </c>
      <c r="H31" s="29">
        <f t="shared" si="5"/>
        <v>380</v>
      </c>
      <c r="I31" s="27">
        <f t="shared" si="6"/>
        <v>18798.3</v>
      </c>
      <c r="J31" s="27">
        <f t="shared" si="7"/>
        <v>110201.7</v>
      </c>
      <c r="K31" s="27">
        <f t="shared" si="8"/>
        <v>19178.3</v>
      </c>
      <c r="L31" s="28">
        <f t="shared" si="9"/>
        <v>109821.7</v>
      </c>
      <c r="N31" s="26">
        <v>129000</v>
      </c>
      <c r="O31" s="30">
        <f>ROUND($A31*'社会保険料率（熊本県）'!$I$6-0.001,0)</f>
        <v>645</v>
      </c>
      <c r="P31" s="31">
        <f>ROUND($A31*'社会保険料率（熊本県）'!$J$6-0.001,0)</f>
        <v>774</v>
      </c>
      <c r="Q31" s="31">
        <f>IF(ISERROR(VLOOKUP(N31,'社会保険料率（熊本県）'!$C$4:$H$62,4)),"",VLOOKUP(N31,'社会保険料率（熊本県）'!$C$4:$H$62,4))</f>
        <v>6495.3</v>
      </c>
      <c r="R31" s="32">
        <f>IF(ISERROR(VLOOKUP(N31,'社会保険料率（熊本県）'!$C$4:$H$62,6)),"",VLOOKUP(N31,'社会保険料率（熊本県）'!$C$4:$H$62,6))</f>
        <v>11529</v>
      </c>
      <c r="T31" s="279">
        <v>137000</v>
      </c>
      <c r="U31" s="280">
        <v>139000</v>
      </c>
      <c r="V31" s="285">
        <v>1810</v>
      </c>
      <c r="W31" s="285">
        <v>190</v>
      </c>
      <c r="X31" s="62">
        <v>0</v>
      </c>
    </row>
    <row r="32" spans="1:24" s="16" customFormat="1" ht="9.9499999999999993" customHeight="1">
      <c r="A32" s="52">
        <v>130000</v>
      </c>
      <c r="B32" s="53">
        <f t="shared" si="0"/>
        <v>380</v>
      </c>
      <c r="C32" s="53">
        <f t="shared" si="1"/>
        <v>19818.7</v>
      </c>
      <c r="D32" s="53">
        <f t="shared" si="2"/>
        <v>110181.3</v>
      </c>
      <c r="E32" s="53">
        <f t="shared" si="3"/>
        <v>20198.7</v>
      </c>
      <c r="F32" s="54">
        <f t="shared" si="4"/>
        <v>109801.3</v>
      </c>
      <c r="H32" s="55">
        <f t="shared" si="5"/>
        <v>380</v>
      </c>
      <c r="I32" s="53">
        <f t="shared" si="6"/>
        <v>19948.7</v>
      </c>
      <c r="J32" s="53">
        <f t="shared" si="7"/>
        <v>110051.3</v>
      </c>
      <c r="K32" s="53">
        <f t="shared" si="8"/>
        <v>20328.7</v>
      </c>
      <c r="L32" s="54">
        <f t="shared" si="9"/>
        <v>109671.3</v>
      </c>
      <c r="N32" s="52">
        <v>130000</v>
      </c>
      <c r="O32" s="56">
        <f>ROUND($A32*'社会保険料率（熊本県）'!$I$6-0.001,0)</f>
        <v>650</v>
      </c>
      <c r="P32" s="57">
        <f>ROUND($A32*'社会保険料率（熊本県）'!$J$6-0.001,0)</f>
        <v>780</v>
      </c>
      <c r="Q32" s="57">
        <f>IF(ISERROR(VLOOKUP(N32,'社会保険料率（熊本県）'!$C$4:$H$62,4)),"",VLOOKUP(N32,'社会保険料率（熊本県）'!$C$4:$H$62,4))</f>
        <v>6907.7</v>
      </c>
      <c r="R32" s="58">
        <f>IF(ISERROR(VLOOKUP(N32,'社会保険料率（熊本県）'!$C$4:$H$62,6)),"",VLOOKUP(N32,'社会保険料率（熊本県）'!$C$4:$H$62,6))</f>
        <v>12261</v>
      </c>
      <c r="T32" s="281">
        <v>139000</v>
      </c>
      <c r="U32" s="282">
        <v>141000</v>
      </c>
      <c r="V32" s="286">
        <v>1910</v>
      </c>
      <c r="W32" s="286">
        <v>300</v>
      </c>
      <c r="X32" s="63">
        <v>0</v>
      </c>
    </row>
    <row r="33" spans="1:24" s="16" customFormat="1" ht="9.9499999999999993" customHeight="1">
      <c r="A33" s="13">
        <v>131000</v>
      </c>
      <c r="B33" s="14">
        <f t="shared" si="0"/>
        <v>480</v>
      </c>
      <c r="C33" s="14">
        <f t="shared" si="1"/>
        <v>19823.7</v>
      </c>
      <c r="D33" s="14">
        <f t="shared" si="2"/>
        <v>111176.3</v>
      </c>
      <c r="E33" s="14">
        <f t="shared" si="3"/>
        <v>20303.7</v>
      </c>
      <c r="F33" s="15">
        <f t="shared" si="4"/>
        <v>110696.3</v>
      </c>
      <c r="H33" s="17">
        <f t="shared" si="5"/>
        <v>480</v>
      </c>
      <c r="I33" s="14">
        <f t="shared" si="6"/>
        <v>19954.7</v>
      </c>
      <c r="J33" s="14">
        <f t="shared" si="7"/>
        <v>111045.3</v>
      </c>
      <c r="K33" s="14">
        <f t="shared" si="8"/>
        <v>20434.7</v>
      </c>
      <c r="L33" s="15">
        <f t="shared" si="9"/>
        <v>110565.3</v>
      </c>
      <c r="N33" s="13">
        <v>131000</v>
      </c>
      <c r="O33" s="59">
        <f>ROUND($A33*'社会保険料率（熊本県）'!$I$6-0.001,0)</f>
        <v>655</v>
      </c>
      <c r="P33" s="60">
        <f>ROUND($A33*'社会保険料率（熊本県）'!$J$6-0.001,0)</f>
        <v>786</v>
      </c>
      <c r="Q33" s="60">
        <f>IF(ISERROR(VLOOKUP(N33,'社会保険料率（熊本県）'!$C$4:$H$62,4)),"",VLOOKUP(N33,'社会保険料率（熊本県）'!$C$4:$H$62,4))</f>
        <v>6907.7</v>
      </c>
      <c r="R33" s="61">
        <f>IF(ISERROR(VLOOKUP(N33,'社会保険料率（熊本県）'!$C$4:$H$62,6)),"",VLOOKUP(N33,'社会保険料率（熊本県）'!$C$4:$H$62,6))</f>
        <v>12261</v>
      </c>
      <c r="T33" s="279">
        <v>141000</v>
      </c>
      <c r="U33" s="280">
        <v>143000</v>
      </c>
      <c r="V33" s="285">
        <v>2010</v>
      </c>
      <c r="W33" s="285">
        <v>400</v>
      </c>
      <c r="X33" s="62">
        <v>0</v>
      </c>
    </row>
    <row r="34" spans="1:24" s="16" customFormat="1" ht="9.9499999999999993" customHeight="1">
      <c r="A34" s="26">
        <v>132000</v>
      </c>
      <c r="B34" s="27">
        <f t="shared" si="0"/>
        <v>480</v>
      </c>
      <c r="C34" s="27">
        <f t="shared" si="1"/>
        <v>19828.7</v>
      </c>
      <c r="D34" s="27">
        <f t="shared" si="2"/>
        <v>112171.3</v>
      </c>
      <c r="E34" s="27">
        <f t="shared" si="3"/>
        <v>20308.7</v>
      </c>
      <c r="F34" s="28">
        <f t="shared" si="4"/>
        <v>111691.3</v>
      </c>
      <c r="H34" s="29">
        <f t="shared" si="5"/>
        <v>480</v>
      </c>
      <c r="I34" s="27">
        <f t="shared" si="6"/>
        <v>19960.7</v>
      </c>
      <c r="J34" s="27">
        <f t="shared" si="7"/>
        <v>112039.3</v>
      </c>
      <c r="K34" s="27">
        <f t="shared" si="8"/>
        <v>20440.7</v>
      </c>
      <c r="L34" s="28">
        <f t="shared" si="9"/>
        <v>111559.3</v>
      </c>
      <c r="N34" s="26">
        <v>132000</v>
      </c>
      <c r="O34" s="30">
        <f>ROUND($A34*'社会保険料率（熊本県）'!$I$6-0.001,0)</f>
        <v>660</v>
      </c>
      <c r="P34" s="31">
        <f>ROUND($A34*'社会保険料率（熊本県）'!$J$6-0.001,0)</f>
        <v>792</v>
      </c>
      <c r="Q34" s="31">
        <f>IF(ISERROR(VLOOKUP(N34,'社会保険料率（熊本県）'!$C$4:$H$62,4)),"",VLOOKUP(N34,'社会保険料率（熊本県）'!$C$4:$H$62,4))</f>
        <v>6907.7</v>
      </c>
      <c r="R34" s="32">
        <f>IF(ISERROR(VLOOKUP(N34,'社会保険料率（熊本県）'!$C$4:$H$62,6)),"",VLOOKUP(N34,'社会保険料率（熊本県）'!$C$4:$H$62,6))</f>
        <v>12261</v>
      </c>
      <c r="T34" s="279">
        <v>143000</v>
      </c>
      <c r="U34" s="280">
        <v>145000</v>
      </c>
      <c r="V34" s="285">
        <v>2110</v>
      </c>
      <c r="W34" s="285">
        <v>500</v>
      </c>
      <c r="X34" s="62">
        <v>0</v>
      </c>
    </row>
    <row r="35" spans="1:24" s="16" customFormat="1" ht="9.9499999999999993" customHeight="1">
      <c r="A35" s="26">
        <v>133000</v>
      </c>
      <c r="B35" s="27">
        <f t="shared" si="0"/>
        <v>580</v>
      </c>
      <c r="C35" s="27">
        <f t="shared" si="1"/>
        <v>19833.7</v>
      </c>
      <c r="D35" s="27">
        <f t="shared" si="2"/>
        <v>113166.3</v>
      </c>
      <c r="E35" s="27">
        <f t="shared" si="3"/>
        <v>20413.7</v>
      </c>
      <c r="F35" s="28">
        <f t="shared" si="4"/>
        <v>112586.3</v>
      </c>
      <c r="H35" s="29">
        <f t="shared" si="5"/>
        <v>580</v>
      </c>
      <c r="I35" s="27">
        <f t="shared" si="6"/>
        <v>19966.7</v>
      </c>
      <c r="J35" s="27">
        <f t="shared" si="7"/>
        <v>113033.3</v>
      </c>
      <c r="K35" s="27">
        <f t="shared" si="8"/>
        <v>20546.7</v>
      </c>
      <c r="L35" s="28">
        <f t="shared" si="9"/>
        <v>112453.3</v>
      </c>
      <c r="N35" s="26">
        <v>133000</v>
      </c>
      <c r="O35" s="30">
        <f>ROUND($A35*'社会保険料率（熊本県）'!$I$6-0.001,0)</f>
        <v>665</v>
      </c>
      <c r="P35" s="31">
        <f>ROUND($A35*'社会保険料率（熊本県）'!$J$6-0.001,0)</f>
        <v>798</v>
      </c>
      <c r="Q35" s="31">
        <f>IF(ISERROR(VLOOKUP(N35,'社会保険料率（熊本県）'!$C$4:$H$62,4)),"",VLOOKUP(N35,'社会保険料率（熊本県）'!$C$4:$H$62,4))</f>
        <v>6907.7</v>
      </c>
      <c r="R35" s="32">
        <f>IF(ISERROR(VLOOKUP(N35,'社会保険料率（熊本県）'!$C$4:$H$62,6)),"",VLOOKUP(N35,'社会保険料率（熊本県）'!$C$4:$H$62,6))</f>
        <v>12261</v>
      </c>
      <c r="T35" s="279">
        <v>145000</v>
      </c>
      <c r="U35" s="280">
        <v>147000</v>
      </c>
      <c r="V35" s="285">
        <v>2220</v>
      </c>
      <c r="W35" s="285">
        <v>600</v>
      </c>
      <c r="X35" s="62">
        <v>0</v>
      </c>
    </row>
    <row r="36" spans="1:24" s="16" customFormat="1" ht="9.9499999999999993" customHeight="1">
      <c r="A36" s="26">
        <v>134000</v>
      </c>
      <c r="B36" s="27">
        <f t="shared" si="0"/>
        <v>580</v>
      </c>
      <c r="C36" s="27">
        <f t="shared" si="1"/>
        <v>19838.7</v>
      </c>
      <c r="D36" s="27">
        <f t="shared" si="2"/>
        <v>114161.3</v>
      </c>
      <c r="E36" s="27">
        <f t="shared" si="3"/>
        <v>20418.7</v>
      </c>
      <c r="F36" s="28">
        <f t="shared" si="4"/>
        <v>113581.3</v>
      </c>
      <c r="H36" s="29">
        <f t="shared" si="5"/>
        <v>580</v>
      </c>
      <c r="I36" s="27">
        <f t="shared" si="6"/>
        <v>19972.7</v>
      </c>
      <c r="J36" s="27">
        <f t="shared" si="7"/>
        <v>114027.3</v>
      </c>
      <c r="K36" s="27">
        <f t="shared" si="8"/>
        <v>20552.7</v>
      </c>
      <c r="L36" s="28">
        <f t="shared" si="9"/>
        <v>113447.3</v>
      </c>
      <c r="N36" s="26">
        <v>134000</v>
      </c>
      <c r="O36" s="30">
        <f>ROUND($A36*'社会保険料率（熊本県）'!$I$6-0.001,0)</f>
        <v>670</v>
      </c>
      <c r="P36" s="31">
        <f>ROUND($A36*'社会保険料率（熊本県）'!$J$6-0.001,0)</f>
        <v>804</v>
      </c>
      <c r="Q36" s="31">
        <f>IF(ISERROR(VLOOKUP(N36,'社会保険料率（熊本県）'!$C$4:$H$62,4)),"",VLOOKUP(N36,'社会保険料率（熊本県）'!$C$4:$H$62,4))</f>
        <v>6907.7</v>
      </c>
      <c r="R36" s="32">
        <f>IF(ISERROR(VLOOKUP(N36,'社会保険料率（熊本県）'!$C$4:$H$62,6)),"",VLOOKUP(N36,'社会保険料率（熊本県）'!$C$4:$H$62,6))</f>
        <v>12261</v>
      </c>
      <c r="T36" s="279">
        <v>147000</v>
      </c>
      <c r="U36" s="280">
        <v>149000</v>
      </c>
      <c r="V36" s="285">
        <v>2320</v>
      </c>
      <c r="W36" s="285">
        <v>700</v>
      </c>
      <c r="X36" s="62">
        <v>0</v>
      </c>
    </row>
    <row r="37" spans="1:24" s="16" customFormat="1" ht="9.9499999999999993" customHeight="1">
      <c r="A37" s="26">
        <v>135000</v>
      </c>
      <c r="B37" s="27">
        <f t="shared" si="0"/>
        <v>680</v>
      </c>
      <c r="C37" s="27">
        <f t="shared" ref="C37:C68" si="10">SUM(O37,Q37:R37)</f>
        <v>19843.7</v>
      </c>
      <c r="D37" s="27">
        <f t="shared" si="2"/>
        <v>115156.3</v>
      </c>
      <c r="E37" s="27">
        <f t="shared" si="3"/>
        <v>20523.7</v>
      </c>
      <c r="F37" s="28">
        <f t="shared" si="4"/>
        <v>114476.3</v>
      </c>
      <c r="H37" s="29">
        <f t="shared" ref="H37:H68" si="11">IF(ISERROR(VLOOKUP($J37,税額,3)),"",VLOOKUP($J37,税額,3))</f>
        <v>680</v>
      </c>
      <c r="I37" s="27">
        <f t="shared" ref="I37:I68" si="12">SUM(P37:R37)</f>
        <v>19978.7</v>
      </c>
      <c r="J37" s="27">
        <f t="shared" si="7"/>
        <v>115021.3</v>
      </c>
      <c r="K37" s="27">
        <f t="shared" si="8"/>
        <v>20658.7</v>
      </c>
      <c r="L37" s="28">
        <f t="shared" si="9"/>
        <v>114341.3</v>
      </c>
      <c r="N37" s="26">
        <v>135000</v>
      </c>
      <c r="O37" s="30">
        <f>ROUND($A37*'社会保険料率（熊本県）'!$I$6-0.001,0)</f>
        <v>675</v>
      </c>
      <c r="P37" s="31">
        <f>ROUND($A37*'社会保険料率（熊本県）'!$J$6-0.001,0)</f>
        <v>810</v>
      </c>
      <c r="Q37" s="31">
        <f>IF(ISERROR(VLOOKUP(N37,'社会保険料率（熊本県）'!$C$4:$H$62,4)),"",VLOOKUP(N37,'社会保険料率（熊本県）'!$C$4:$H$62,4))</f>
        <v>6907.7</v>
      </c>
      <c r="R37" s="32">
        <f>IF(ISERROR(VLOOKUP(N37,'社会保険料率（熊本県）'!$C$4:$H$62,6)),"",VLOOKUP(N37,'社会保険料率（熊本県）'!$C$4:$H$62,6))</f>
        <v>12261</v>
      </c>
      <c r="T37" s="279">
        <v>149000</v>
      </c>
      <c r="U37" s="280">
        <v>151000</v>
      </c>
      <c r="V37" s="285">
        <v>2420</v>
      </c>
      <c r="W37" s="285">
        <v>810</v>
      </c>
      <c r="X37" s="62">
        <v>0</v>
      </c>
    </row>
    <row r="38" spans="1:24" s="16" customFormat="1" ht="9.9499999999999993" customHeight="1">
      <c r="A38" s="26">
        <v>136000</v>
      </c>
      <c r="B38" s="27">
        <f t="shared" ref="B38:B69" si="13">IF(ISERROR(VLOOKUP($D38,税額,3)),"",VLOOKUP($D38,税額,3))</f>
        <v>680</v>
      </c>
      <c r="C38" s="27">
        <f t="shared" si="10"/>
        <v>19848.7</v>
      </c>
      <c r="D38" s="27">
        <f t="shared" si="2"/>
        <v>116151.3</v>
      </c>
      <c r="E38" s="27">
        <f t="shared" si="3"/>
        <v>20528.7</v>
      </c>
      <c r="F38" s="28">
        <f t="shared" si="4"/>
        <v>115471.3</v>
      </c>
      <c r="H38" s="29">
        <f t="shared" si="11"/>
        <v>680</v>
      </c>
      <c r="I38" s="27">
        <f t="shared" si="12"/>
        <v>19984.7</v>
      </c>
      <c r="J38" s="27">
        <f t="shared" si="7"/>
        <v>116015.3</v>
      </c>
      <c r="K38" s="27">
        <f t="shared" si="8"/>
        <v>20664.7</v>
      </c>
      <c r="L38" s="28">
        <f t="shared" si="9"/>
        <v>115335.3</v>
      </c>
      <c r="N38" s="26">
        <v>136000</v>
      </c>
      <c r="O38" s="30">
        <f>ROUND($A38*'社会保険料率（熊本県）'!$I$6-0.001,0)</f>
        <v>680</v>
      </c>
      <c r="P38" s="31">
        <f>ROUND($A38*'社会保険料率（熊本県）'!$J$6-0.001,0)</f>
        <v>816</v>
      </c>
      <c r="Q38" s="31">
        <f>IF(ISERROR(VLOOKUP(N38,'社会保険料率（熊本県）'!$C$4:$H$62,4)),"",VLOOKUP(N38,'社会保険料率（熊本県）'!$C$4:$H$62,4))</f>
        <v>6907.7</v>
      </c>
      <c r="R38" s="32">
        <f>IF(ISERROR(VLOOKUP(N38,'社会保険料率（熊本県）'!$C$4:$H$62,6)),"",VLOOKUP(N38,'社会保険料率（熊本県）'!$C$4:$H$62,6))</f>
        <v>12261</v>
      </c>
      <c r="T38" s="279">
        <v>151000</v>
      </c>
      <c r="U38" s="280">
        <v>153000</v>
      </c>
      <c r="V38" s="285">
        <v>2520</v>
      </c>
      <c r="W38" s="285">
        <v>910</v>
      </c>
      <c r="X38" s="62">
        <v>0</v>
      </c>
    </row>
    <row r="39" spans="1:24" s="16" customFormat="1" ht="9.9499999999999993" customHeight="1">
      <c r="A39" s="26">
        <v>137000</v>
      </c>
      <c r="B39" s="27">
        <f t="shared" si="13"/>
        <v>790</v>
      </c>
      <c r="C39" s="27">
        <f t="shared" si="10"/>
        <v>19853.7</v>
      </c>
      <c r="D39" s="27">
        <f t="shared" si="2"/>
        <v>117146.3</v>
      </c>
      <c r="E39" s="27">
        <f t="shared" si="3"/>
        <v>20643.7</v>
      </c>
      <c r="F39" s="28">
        <f t="shared" si="4"/>
        <v>116356.3</v>
      </c>
      <c r="H39" s="29">
        <f t="shared" si="11"/>
        <v>790</v>
      </c>
      <c r="I39" s="27">
        <f t="shared" si="12"/>
        <v>19990.7</v>
      </c>
      <c r="J39" s="27">
        <f t="shared" si="7"/>
        <v>117009.3</v>
      </c>
      <c r="K39" s="27">
        <f t="shared" si="8"/>
        <v>20780.7</v>
      </c>
      <c r="L39" s="28">
        <f t="shared" si="9"/>
        <v>116219.3</v>
      </c>
      <c r="N39" s="26">
        <v>137000</v>
      </c>
      <c r="O39" s="30">
        <f>ROUND($A39*'社会保険料率（熊本県）'!$I$6-0.001,0)</f>
        <v>685</v>
      </c>
      <c r="P39" s="31">
        <f>ROUND($A39*'社会保険料率（熊本県）'!$J$6-0.001,0)</f>
        <v>822</v>
      </c>
      <c r="Q39" s="31">
        <f>IF(ISERROR(VLOOKUP(N39,'社会保険料率（熊本県）'!$C$4:$H$62,4)),"",VLOOKUP(N39,'社会保険料率（熊本県）'!$C$4:$H$62,4))</f>
        <v>6907.7</v>
      </c>
      <c r="R39" s="32">
        <f>IF(ISERROR(VLOOKUP(N39,'社会保険料率（熊本県）'!$C$4:$H$62,6)),"",VLOOKUP(N39,'社会保険料率（熊本県）'!$C$4:$H$62,6))</f>
        <v>12261</v>
      </c>
      <c r="T39" s="279">
        <v>153000</v>
      </c>
      <c r="U39" s="280">
        <v>155000</v>
      </c>
      <c r="V39" s="285">
        <v>2620</v>
      </c>
      <c r="W39" s="285">
        <v>1010</v>
      </c>
      <c r="X39" s="62">
        <v>0</v>
      </c>
    </row>
    <row r="40" spans="1:24" s="16" customFormat="1" ht="9.9499999999999993" customHeight="1">
      <c r="A40" s="26">
        <v>138000</v>
      </c>
      <c r="B40" s="27">
        <f t="shared" si="13"/>
        <v>680</v>
      </c>
      <c r="C40" s="27">
        <f t="shared" si="10"/>
        <v>21003.1</v>
      </c>
      <c r="D40" s="27">
        <f t="shared" si="2"/>
        <v>116996.9</v>
      </c>
      <c r="E40" s="27">
        <f t="shared" si="3"/>
        <v>21683.1</v>
      </c>
      <c r="F40" s="28">
        <f t="shared" si="4"/>
        <v>116316.9</v>
      </c>
      <c r="H40" s="29">
        <f t="shared" si="11"/>
        <v>680</v>
      </c>
      <c r="I40" s="27">
        <f t="shared" si="12"/>
        <v>21141.1</v>
      </c>
      <c r="J40" s="27">
        <f t="shared" si="7"/>
        <v>116858.9</v>
      </c>
      <c r="K40" s="27">
        <f t="shared" si="8"/>
        <v>21821.1</v>
      </c>
      <c r="L40" s="28">
        <f t="shared" si="9"/>
        <v>116178.9</v>
      </c>
      <c r="N40" s="26">
        <v>138000</v>
      </c>
      <c r="O40" s="30">
        <f>ROUND($A40*'社会保険料率（熊本県）'!$I$6-0.001,0)</f>
        <v>690</v>
      </c>
      <c r="P40" s="31">
        <f>ROUND($A40*'社会保険料率（熊本県）'!$J$6-0.001,0)</f>
        <v>828</v>
      </c>
      <c r="Q40" s="31">
        <f>IF(ISERROR(VLOOKUP(N40,'社会保険料率（熊本県）'!$C$4:$H$62,4)),"",VLOOKUP(N40,'社会保険料率（熊本県）'!$C$4:$H$62,4))</f>
        <v>7320.1</v>
      </c>
      <c r="R40" s="32">
        <f>IF(ISERROR(VLOOKUP(N40,'社会保険料率（熊本県）'!$C$4:$H$62,6)),"",VLOOKUP(N40,'社会保険料率（熊本県）'!$C$4:$H$62,6))</f>
        <v>12993</v>
      </c>
      <c r="T40" s="279">
        <v>155000</v>
      </c>
      <c r="U40" s="280">
        <v>157000</v>
      </c>
      <c r="V40" s="285">
        <v>2730</v>
      </c>
      <c r="W40" s="285">
        <v>1110</v>
      </c>
      <c r="X40" s="62">
        <v>0</v>
      </c>
    </row>
    <row r="41" spans="1:24" s="16" customFormat="1" ht="9.9499999999999993" customHeight="1">
      <c r="A41" s="26">
        <v>139000</v>
      </c>
      <c r="B41" s="27">
        <f t="shared" si="13"/>
        <v>790</v>
      </c>
      <c r="C41" s="27">
        <f t="shared" si="10"/>
        <v>21008.1</v>
      </c>
      <c r="D41" s="27">
        <f t="shared" si="2"/>
        <v>117991.9</v>
      </c>
      <c r="E41" s="27">
        <f t="shared" si="3"/>
        <v>21798.1</v>
      </c>
      <c r="F41" s="28">
        <f t="shared" si="4"/>
        <v>117201.9</v>
      </c>
      <c r="H41" s="29">
        <f t="shared" si="11"/>
        <v>790</v>
      </c>
      <c r="I41" s="27">
        <f t="shared" si="12"/>
        <v>21147.1</v>
      </c>
      <c r="J41" s="27">
        <f t="shared" si="7"/>
        <v>117852.9</v>
      </c>
      <c r="K41" s="27">
        <f t="shared" si="8"/>
        <v>21937.1</v>
      </c>
      <c r="L41" s="28">
        <f t="shared" si="9"/>
        <v>117062.9</v>
      </c>
      <c r="N41" s="26">
        <v>139000</v>
      </c>
      <c r="O41" s="30">
        <f>ROUND($A41*'社会保険料率（熊本県）'!$I$6-0.001,0)</f>
        <v>695</v>
      </c>
      <c r="P41" s="31">
        <f>ROUND($A41*'社会保険料率（熊本県）'!$J$6-0.001,0)</f>
        <v>834</v>
      </c>
      <c r="Q41" s="31">
        <f>IF(ISERROR(VLOOKUP(N41,'社会保険料率（熊本県）'!$C$4:$H$62,4)),"",VLOOKUP(N41,'社会保険料率（熊本県）'!$C$4:$H$62,4))</f>
        <v>7320.1</v>
      </c>
      <c r="R41" s="32">
        <f>IF(ISERROR(VLOOKUP(N41,'社会保険料率（熊本県）'!$C$4:$H$62,6)),"",VLOOKUP(N41,'社会保険料率（熊本県）'!$C$4:$H$62,6))</f>
        <v>12993</v>
      </c>
      <c r="T41" s="279">
        <v>157000</v>
      </c>
      <c r="U41" s="280">
        <v>159000</v>
      </c>
      <c r="V41" s="285">
        <v>2830</v>
      </c>
      <c r="W41" s="285">
        <v>1210</v>
      </c>
      <c r="X41" s="62">
        <v>0</v>
      </c>
    </row>
    <row r="42" spans="1:24" s="16" customFormat="1" ht="9.9499999999999993" customHeight="1">
      <c r="A42" s="52">
        <v>140000</v>
      </c>
      <c r="B42" s="53">
        <f t="shared" si="13"/>
        <v>790</v>
      </c>
      <c r="C42" s="53">
        <f t="shared" si="10"/>
        <v>21013.1</v>
      </c>
      <c r="D42" s="53">
        <f t="shared" si="2"/>
        <v>118986.9</v>
      </c>
      <c r="E42" s="53">
        <f t="shared" si="3"/>
        <v>21803.1</v>
      </c>
      <c r="F42" s="54">
        <f t="shared" si="4"/>
        <v>118196.9</v>
      </c>
      <c r="H42" s="55">
        <f t="shared" si="11"/>
        <v>790</v>
      </c>
      <c r="I42" s="53">
        <f t="shared" si="12"/>
        <v>21153.1</v>
      </c>
      <c r="J42" s="53">
        <f t="shared" si="7"/>
        <v>118846.9</v>
      </c>
      <c r="K42" s="53">
        <f t="shared" si="8"/>
        <v>21943.1</v>
      </c>
      <c r="L42" s="54">
        <f t="shared" si="9"/>
        <v>118056.9</v>
      </c>
      <c r="N42" s="52">
        <v>140000</v>
      </c>
      <c r="O42" s="56">
        <f>ROUND($A42*'社会保険料率（熊本県）'!$I$6-0.001,0)</f>
        <v>700</v>
      </c>
      <c r="P42" s="57">
        <f>ROUND($A42*'社会保険料率（熊本県）'!$J$6-0.001,0)</f>
        <v>840</v>
      </c>
      <c r="Q42" s="57">
        <f>IF(ISERROR(VLOOKUP(N42,'社会保険料率（熊本県）'!$C$4:$H$62,4)),"",VLOOKUP(N42,'社会保険料率（熊本県）'!$C$4:$H$62,4))</f>
        <v>7320.1</v>
      </c>
      <c r="R42" s="58">
        <f>IF(ISERROR(VLOOKUP(N42,'社会保険料率（熊本県）'!$C$4:$H$62,6)),"",VLOOKUP(N42,'社会保険料率（熊本県）'!$C$4:$H$62,6))</f>
        <v>12993</v>
      </c>
      <c r="T42" s="281">
        <v>159000</v>
      </c>
      <c r="U42" s="282">
        <v>161000</v>
      </c>
      <c r="V42" s="286">
        <v>2910</v>
      </c>
      <c r="W42" s="286">
        <v>1300</v>
      </c>
      <c r="X42" s="63">
        <v>0</v>
      </c>
    </row>
    <row r="43" spans="1:24" s="16" customFormat="1" ht="9.9499999999999993" customHeight="1">
      <c r="A43" s="13">
        <v>141000</v>
      </c>
      <c r="B43" s="14">
        <f t="shared" si="13"/>
        <v>890</v>
      </c>
      <c r="C43" s="14">
        <f t="shared" si="10"/>
        <v>21018.1</v>
      </c>
      <c r="D43" s="14">
        <f t="shared" si="2"/>
        <v>119981.9</v>
      </c>
      <c r="E43" s="14">
        <f t="shared" si="3"/>
        <v>21908.1</v>
      </c>
      <c r="F43" s="15">
        <f t="shared" si="4"/>
        <v>119091.9</v>
      </c>
      <c r="H43" s="17">
        <f t="shared" si="11"/>
        <v>890</v>
      </c>
      <c r="I43" s="14">
        <f t="shared" si="12"/>
        <v>21159.1</v>
      </c>
      <c r="J43" s="14">
        <f t="shared" si="7"/>
        <v>119840.9</v>
      </c>
      <c r="K43" s="14">
        <f t="shared" si="8"/>
        <v>22049.1</v>
      </c>
      <c r="L43" s="15">
        <f t="shared" si="9"/>
        <v>118950.9</v>
      </c>
      <c r="N43" s="13">
        <v>141000</v>
      </c>
      <c r="O43" s="59">
        <f>ROUND($A43*'社会保険料率（熊本県）'!$I$6-0.001,0)</f>
        <v>705</v>
      </c>
      <c r="P43" s="60">
        <f>ROUND($A43*'社会保険料率（熊本県）'!$J$6-0.001,0)</f>
        <v>846</v>
      </c>
      <c r="Q43" s="60">
        <f>IF(ISERROR(VLOOKUP(N43,'社会保険料率（熊本県）'!$C$4:$H$62,4)),"",VLOOKUP(N43,'社会保険料率（熊本県）'!$C$4:$H$62,4))</f>
        <v>7320.1</v>
      </c>
      <c r="R43" s="61">
        <f>IF(ISERROR(VLOOKUP(N43,'社会保険料率（熊本県）'!$C$4:$H$62,6)),"",VLOOKUP(N43,'社会保険料率（熊本県）'!$C$4:$H$62,6))</f>
        <v>12993</v>
      </c>
      <c r="T43" s="279">
        <v>161000</v>
      </c>
      <c r="U43" s="280">
        <v>163000</v>
      </c>
      <c r="V43" s="285">
        <v>2980</v>
      </c>
      <c r="W43" s="285">
        <v>1370</v>
      </c>
      <c r="X43" s="62">
        <v>0</v>
      </c>
    </row>
    <row r="44" spans="1:24" s="16" customFormat="1" ht="9.9499999999999993" customHeight="1">
      <c r="A44" s="26">
        <v>142000</v>
      </c>
      <c r="B44" s="27">
        <f t="shared" si="13"/>
        <v>890</v>
      </c>
      <c r="C44" s="27">
        <f t="shared" si="10"/>
        <v>21023.1</v>
      </c>
      <c r="D44" s="27">
        <f t="shared" si="2"/>
        <v>120976.9</v>
      </c>
      <c r="E44" s="27">
        <f t="shared" si="3"/>
        <v>21913.1</v>
      </c>
      <c r="F44" s="28">
        <f t="shared" si="4"/>
        <v>120086.9</v>
      </c>
      <c r="H44" s="29">
        <f t="shared" si="11"/>
        <v>890</v>
      </c>
      <c r="I44" s="27">
        <f t="shared" si="12"/>
        <v>21165.1</v>
      </c>
      <c r="J44" s="27">
        <f t="shared" si="7"/>
        <v>120834.9</v>
      </c>
      <c r="K44" s="27">
        <f t="shared" si="8"/>
        <v>22055.1</v>
      </c>
      <c r="L44" s="28">
        <f t="shared" si="9"/>
        <v>119944.9</v>
      </c>
      <c r="N44" s="26">
        <v>142000</v>
      </c>
      <c r="O44" s="30">
        <f>ROUND($A44*'社会保険料率（熊本県）'!$I$6-0.001,0)</f>
        <v>710</v>
      </c>
      <c r="P44" s="31">
        <f>ROUND($A44*'社会保険料率（熊本県）'!$J$6-0.001,0)</f>
        <v>852</v>
      </c>
      <c r="Q44" s="31">
        <f>IF(ISERROR(VLOOKUP(N44,'社会保険料率（熊本県）'!$C$4:$H$62,4)),"",VLOOKUP(N44,'社会保険料率（熊本県）'!$C$4:$H$62,4))</f>
        <v>7320.1</v>
      </c>
      <c r="R44" s="32">
        <f>IF(ISERROR(VLOOKUP(N44,'社会保険料率（熊本県）'!$C$4:$H$62,6)),"",VLOOKUP(N44,'社会保険料率（熊本県）'!$C$4:$H$62,6))</f>
        <v>12993</v>
      </c>
      <c r="T44" s="279">
        <v>163000</v>
      </c>
      <c r="U44" s="280">
        <v>165000</v>
      </c>
      <c r="V44" s="285">
        <v>3050</v>
      </c>
      <c r="W44" s="285">
        <v>1440</v>
      </c>
      <c r="X44" s="62">
        <v>0</v>
      </c>
    </row>
    <row r="45" spans="1:24" s="16" customFormat="1" ht="9.9499999999999993" customHeight="1">
      <c r="A45" s="26">
        <v>143000</v>
      </c>
      <c r="B45" s="27">
        <f t="shared" si="13"/>
        <v>990</v>
      </c>
      <c r="C45" s="27">
        <f t="shared" si="10"/>
        <v>21028.1</v>
      </c>
      <c r="D45" s="27">
        <f t="shared" si="2"/>
        <v>121971.9</v>
      </c>
      <c r="E45" s="27">
        <f t="shared" si="3"/>
        <v>22018.1</v>
      </c>
      <c r="F45" s="28">
        <f t="shared" si="4"/>
        <v>120981.9</v>
      </c>
      <c r="H45" s="29">
        <f t="shared" si="11"/>
        <v>990</v>
      </c>
      <c r="I45" s="27">
        <f t="shared" si="12"/>
        <v>21171.1</v>
      </c>
      <c r="J45" s="27">
        <f t="shared" si="7"/>
        <v>121828.9</v>
      </c>
      <c r="K45" s="27">
        <f t="shared" si="8"/>
        <v>22161.1</v>
      </c>
      <c r="L45" s="28">
        <f t="shared" si="9"/>
        <v>120838.9</v>
      </c>
      <c r="N45" s="26">
        <v>143000</v>
      </c>
      <c r="O45" s="30">
        <f>ROUND($A45*'社会保険料率（熊本県）'!$I$6-0.001,0)</f>
        <v>715</v>
      </c>
      <c r="P45" s="31">
        <f>ROUND($A45*'社会保険料率（熊本県）'!$J$6-0.001,0)</f>
        <v>858</v>
      </c>
      <c r="Q45" s="31">
        <f>IF(ISERROR(VLOOKUP(N45,'社会保険料率（熊本県）'!$C$4:$H$62,4)),"",VLOOKUP(N45,'社会保険料率（熊本県）'!$C$4:$H$62,4))</f>
        <v>7320.1</v>
      </c>
      <c r="R45" s="32">
        <f>IF(ISERROR(VLOOKUP(N45,'社会保険料率（熊本県）'!$C$4:$H$62,6)),"",VLOOKUP(N45,'社会保険料率（熊本県）'!$C$4:$H$62,6))</f>
        <v>12993</v>
      </c>
      <c r="T45" s="279">
        <v>165000</v>
      </c>
      <c r="U45" s="280">
        <v>167000</v>
      </c>
      <c r="V45" s="285">
        <v>3120</v>
      </c>
      <c r="W45" s="285">
        <v>1510</v>
      </c>
      <c r="X45" s="62">
        <v>0</v>
      </c>
    </row>
    <row r="46" spans="1:24" s="16" customFormat="1" ht="9.9499999999999993" customHeight="1">
      <c r="A46" s="26">
        <v>144000</v>
      </c>
      <c r="B46" s="27">
        <f t="shared" si="13"/>
        <v>990</v>
      </c>
      <c r="C46" s="27">
        <f t="shared" si="10"/>
        <v>21033.1</v>
      </c>
      <c r="D46" s="27">
        <f t="shared" si="2"/>
        <v>122966.9</v>
      </c>
      <c r="E46" s="27">
        <f t="shared" si="3"/>
        <v>22023.1</v>
      </c>
      <c r="F46" s="28">
        <f t="shared" si="4"/>
        <v>121976.9</v>
      </c>
      <c r="H46" s="29">
        <f t="shared" si="11"/>
        <v>990</v>
      </c>
      <c r="I46" s="27">
        <f t="shared" si="12"/>
        <v>21177.1</v>
      </c>
      <c r="J46" s="27">
        <f t="shared" si="7"/>
        <v>122822.9</v>
      </c>
      <c r="K46" s="27">
        <f t="shared" si="8"/>
        <v>22167.1</v>
      </c>
      <c r="L46" s="28">
        <f t="shared" si="9"/>
        <v>121832.9</v>
      </c>
      <c r="N46" s="26">
        <v>144000</v>
      </c>
      <c r="O46" s="30">
        <f>ROUND($A46*'社会保険料率（熊本県）'!$I$6-0.001,0)</f>
        <v>720</v>
      </c>
      <c r="P46" s="31">
        <f>ROUND($A46*'社会保険料率（熊本県）'!$J$6-0.001,0)</f>
        <v>864</v>
      </c>
      <c r="Q46" s="31">
        <f>IF(ISERROR(VLOOKUP(N46,'社会保険料率（熊本県）'!$C$4:$H$62,4)),"",VLOOKUP(N46,'社会保険料率（熊本県）'!$C$4:$H$62,4))</f>
        <v>7320.1</v>
      </c>
      <c r="R46" s="32">
        <f>IF(ISERROR(VLOOKUP(N46,'社会保険料率（熊本県）'!$C$4:$H$62,6)),"",VLOOKUP(N46,'社会保険料率（熊本県）'!$C$4:$H$62,6))</f>
        <v>12993</v>
      </c>
      <c r="T46" s="279">
        <v>167000</v>
      </c>
      <c r="U46" s="280">
        <v>169000</v>
      </c>
      <c r="V46" s="285">
        <v>3200</v>
      </c>
      <c r="W46" s="285">
        <v>1580</v>
      </c>
      <c r="X46" s="62">
        <v>0</v>
      </c>
    </row>
    <row r="47" spans="1:24" s="16" customFormat="1" ht="9.9499999999999993" customHeight="1">
      <c r="A47" s="26">
        <v>145000</v>
      </c>
      <c r="B47" s="27">
        <f t="shared" si="13"/>
        <v>1090</v>
      </c>
      <c r="C47" s="27">
        <f t="shared" si="10"/>
        <v>21038.1</v>
      </c>
      <c r="D47" s="27">
        <f t="shared" si="2"/>
        <v>123961.9</v>
      </c>
      <c r="E47" s="27">
        <f t="shared" si="3"/>
        <v>22128.1</v>
      </c>
      <c r="F47" s="28">
        <f t="shared" si="4"/>
        <v>122871.9</v>
      </c>
      <c r="H47" s="29">
        <f t="shared" si="11"/>
        <v>1090</v>
      </c>
      <c r="I47" s="27">
        <f t="shared" si="12"/>
        <v>21183.1</v>
      </c>
      <c r="J47" s="27">
        <f t="shared" si="7"/>
        <v>123816.9</v>
      </c>
      <c r="K47" s="27">
        <f t="shared" si="8"/>
        <v>22273.1</v>
      </c>
      <c r="L47" s="28">
        <f t="shared" si="9"/>
        <v>122726.9</v>
      </c>
      <c r="N47" s="26">
        <v>145000</v>
      </c>
      <c r="O47" s="30">
        <f>ROUND($A47*'社会保険料率（熊本県）'!$I$6-0.001,0)</f>
        <v>725</v>
      </c>
      <c r="P47" s="31">
        <f>ROUND($A47*'社会保険料率（熊本県）'!$J$6-0.001,0)</f>
        <v>870</v>
      </c>
      <c r="Q47" s="31">
        <f>IF(ISERROR(VLOOKUP(N47,'社会保険料率（熊本県）'!$C$4:$H$62,4)),"",VLOOKUP(N47,'社会保険料率（熊本県）'!$C$4:$H$62,4))</f>
        <v>7320.1</v>
      </c>
      <c r="R47" s="32">
        <f>IF(ISERROR(VLOOKUP(N47,'社会保険料率（熊本県）'!$C$4:$H$62,6)),"",VLOOKUP(N47,'社会保険料率（熊本県）'!$C$4:$H$62,6))</f>
        <v>12993</v>
      </c>
      <c r="T47" s="279">
        <v>169000</v>
      </c>
      <c r="U47" s="280">
        <v>171000</v>
      </c>
      <c r="V47" s="285">
        <v>3270</v>
      </c>
      <c r="W47" s="285">
        <v>1650</v>
      </c>
      <c r="X47" s="62">
        <v>0</v>
      </c>
    </row>
    <row r="48" spans="1:24" s="16" customFormat="1" ht="9.9499999999999993" customHeight="1">
      <c r="A48" s="26">
        <v>146000</v>
      </c>
      <c r="B48" s="27">
        <f t="shared" si="13"/>
        <v>1090</v>
      </c>
      <c r="C48" s="27">
        <f t="shared" si="10"/>
        <v>22187.4</v>
      </c>
      <c r="D48" s="27">
        <f t="shared" si="2"/>
        <v>123812.6</v>
      </c>
      <c r="E48" s="27">
        <f t="shared" si="3"/>
        <v>23277.4</v>
      </c>
      <c r="F48" s="28">
        <f t="shared" si="4"/>
        <v>122722.6</v>
      </c>
      <c r="H48" s="29">
        <f t="shared" si="11"/>
        <v>1090</v>
      </c>
      <c r="I48" s="27">
        <f t="shared" si="12"/>
        <v>22333.4</v>
      </c>
      <c r="J48" s="27">
        <f t="shared" si="7"/>
        <v>123666.6</v>
      </c>
      <c r="K48" s="27">
        <f t="shared" si="8"/>
        <v>23423.4</v>
      </c>
      <c r="L48" s="28">
        <f t="shared" si="9"/>
        <v>122576.6</v>
      </c>
      <c r="N48" s="26">
        <v>146000</v>
      </c>
      <c r="O48" s="30">
        <f>ROUND($A48*'社会保険料率（熊本県）'!$I$6-0.001,0)</f>
        <v>730</v>
      </c>
      <c r="P48" s="31">
        <f>ROUND($A48*'社会保険料率（熊本県）'!$J$6-0.001,0)</f>
        <v>876</v>
      </c>
      <c r="Q48" s="31">
        <f>IF(ISERROR(VLOOKUP(N48,'社会保険料率（熊本県）'!$C$4:$H$62,4)),"",VLOOKUP(N48,'社会保険料率（熊本県）'!$C$4:$H$62,4))</f>
        <v>7732.4</v>
      </c>
      <c r="R48" s="32">
        <f>IF(ISERROR(VLOOKUP(N48,'社会保険料率（熊本県）'!$C$4:$H$62,6)),"",VLOOKUP(N48,'社会保険料率（熊本県）'!$C$4:$H$62,6))</f>
        <v>13725</v>
      </c>
      <c r="T48" s="279">
        <v>171000</v>
      </c>
      <c r="U48" s="280">
        <v>173000</v>
      </c>
      <c r="V48" s="285">
        <v>3340</v>
      </c>
      <c r="W48" s="285">
        <v>1730</v>
      </c>
      <c r="X48" s="62">
        <v>100</v>
      </c>
    </row>
    <row r="49" spans="1:24" s="16" customFormat="1" ht="9.9499999999999993" customHeight="1">
      <c r="A49" s="26">
        <v>147000</v>
      </c>
      <c r="B49" s="27">
        <f t="shared" si="13"/>
        <v>1090</v>
      </c>
      <c r="C49" s="27">
        <f t="shared" si="10"/>
        <v>22192.400000000001</v>
      </c>
      <c r="D49" s="27">
        <f t="shared" si="2"/>
        <v>124807.6</v>
      </c>
      <c r="E49" s="27">
        <f t="shared" si="3"/>
        <v>23282.400000000001</v>
      </c>
      <c r="F49" s="28">
        <f t="shared" si="4"/>
        <v>123717.6</v>
      </c>
      <c r="H49" s="29">
        <f t="shared" si="11"/>
        <v>1090</v>
      </c>
      <c r="I49" s="27">
        <f t="shared" si="12"/>
        <v>22339.4</v>
      </c>
      <c r="J49" s="27">
        <f t="shared" si="7"/>
        <v>124660.6</v>
      </c>
      <c r="K49" s="27">
        <f t="shared" si="8"/>
        <v>23429.4</v>
      </c>
      <c r="L49" s="28">
        <f t="shared" si="9"/>
        <v>123570.6</v>
      </c>
      <c r="N49" s="26">
        <v>147000</v>
      </c>
      <c r="O49" s="30">
        <f>ROUND($A49*'社会保険料率（熊本県）'!$I$6-0.001,0)</f>
        <v>735</v>
      </c>
      <c r="P49" s="31">
        <f>ROUND($A49*'社会保険料率（熊本県）'!$J$6-0.001,0)</f>
        <v>882</v>
      </c>
      <c r="Q49" s="31">
        <f>IF(ISERROR(VLOOKUP(N49,'社会保険料率（熊本県）'!$C$4:$H$62,4)),"",VLOOKUP(N49,'社会保険料率（熊本県）'!$C$4:$H$62,4))</f>
        <v>7732.4</v>
      </c>
      <c r="R49" s="32">
        <f>IF(ISERROR(VLOOKUP(N49,'社会保険料率（熊本県）'!$C$4:$H$62,6)),"",VLOOKUP(N49,'社会保険料率（熊本県）'!$C$4:$H$62,6))</f>
        <v>13725</v>
      </c>
      <c r="T49" s="279">
        <v>173000</v>
      </c>
      <c r="U49" s="280">
        <v>175000</v>
      </c>
      <c r="V49" s="285">
        <v>3410</v>
      </c>
      <c r="W49" s="285">
        <v>1800</v>
      </c>
      <c r="X49" s="62">
        <v>170</v>
      </c>
    </row>
    <row r="50" spans="1:24" s="16" customFormat="1" ht="9.9499999999999993" customHeight="1">
      <c r="A50" s="26">
        <v>148000</v>
      </c>
      <c r="B50" s="27">
        <f t="shared" si="13"/>
        <v>1190</v>
      </c>
      <c r="C50" s="27">
        <f t="shared" si="10"/>
        <v>22197.4</v>
      </c>
      <c r="D50" s="27">
        <f t="shared" si="2"/>
        <v>125802.6</v>
      </c>
      <c r="E50" s="27">
        <f t="shared" si="3"/>
        <v>23387.4</v>
      </c>
      <c r="F50" s="28">
        <f t="shared" si="4"/>
        <v>124612.6</v>
      </c>
      <c r="H50" s="29">
        <f t="shared" si="11"/>
        <v>1190</v>
      </c>
      <c r="I50" s="27">
        <f t="shared" si="12"/>
        <v>22345.4</v>
      </c>
      <c r="J50" s="27">
        <f t="shared" si="7"/>
        <v>125654.6</v>
      </c>
      <c r="K50" s="27">
        <f t="shared" si="8"/>
        <v>23535.4</v>
      </c>
      <c r="L50" s="28">
        <f t="shared" si="9"/>
        <v>124464.6</v>
      </c>
      <c r="N50" s="26">
        <v>148000</v>
      </c>
      <c r="O50" s="30">
        <f>ROUND($A50*'社会保険料率（熊本県）'!$I$6-0.001,0)</f>
        <v>740</v>
      </c>
      <c r="P50" s="31">
        <f>ROUND($A50*'社会保険料率（熊本県）'!$J$6-0.001,0)</f>
        <v>888</v>
      </c>
      <c r="Q50" s="31">
        <f>IF(ISERROR(VLOOKUP(N50,'社会保険料率（熊本県）'!$C$4:$H$62,4)),"",VLOOKUP(N50,'社会保険料率（熊本県）'!$C$4:$H$62,4))</f>
        <v>7732.4</v>
      </c>
      <c r="R50" s="32">
        <f>IF(ISERROR(VLOOKUP(N50,'社会保険料率（熊本県）'!$C$4:$H$62,6)),"",VLOOKUP(N50,'社会保険料率（熊本県）'!$C$4:$H$62,6))</f>
        <v>13725</v>
      </c>
      <c r="T50" s="279">
        <v>175000</v>
      </c>
      <c r="U50" s="280">
        <v>177000</v>
      </c>
      <c r="V50" s="285">
        <v>3480</v>
      </c>
      <c r="W50" s="285">
        <v>1870</v>
      </c>
      <c r="X50" s="62">
        <v>250</v>
      </c>
    </row>
    <row r="51" spans="1:24" s="16" customFormat="1" ht="9.9499999999999993" customHeight="1">
      <c r="A51" s="26">
        <v>149000</v>
      </c>
      <c r="B51" s="27">
        <f t="shared" si="13"/>
        <v>1190</v>
      </c>
      <c r="C51" s="27">
        <f t="shared" si="10"/>
        <v>22202.400000000001</v>
      </c>
      <c r="D51" s="27">
        <f t="shared" si="2"/>
        <v>126797.6</v>
      </c>
      <c r="E51" s="27">
        <f t="shared" si="3"/>
        <v>23392.400000000001</v>
      </c>
      <c r="F51" s="28">
        <f t="shared" si="4"/>
        <v>125607.6</v>
      </c>
      <c r="H51" s="29">
        <f t="shared" si="11"/>
        <v>1190</v>
      </c>
      <c r="I51" s="27">
        <f t="shared" si="12"/>
        <v>22351.4</v>
      </c>
      <c r="J51" s="27">
        <f t="shared" si="7"/>
        <v>126648.6</v>
      </c>
      <c r="K51" s="27">
        <f t="shared" si="8"/>
        <v>23541.4</v>
      </c>
      <c r="L51" s="28">
        <f t="shared" si="9"/>
        <v>125458.6</v>
      </c>
      <c r="N51" s="26">
        <v>149000</v>
      </c>
      <c r="O51" s="30">
        <f>ROUND($A51*'社会保険料率（熊本県）'!$I$6-0.001,0)</f>
        <v>745</v>
      </c>
      <c r="P51" s="31">
        <f>ROUND($A51*'社会保険料率（熊本県）'!$J$6-0.001,0)</f>
        <v>894</v>
      </c>
      <c r="Q51" s="31">
        <f>IF(ISERROR(VLOOKUP(N51,'社会保険料率（熊本県）'!$C$4:$H$62,4)),"",VLOOKUP(N51,'社会保険料率（熊本県）'!$C$4:$H$62,4))</f>
        <v>7732.4</v>
      </c>
      <c r="R51" s="32">
        <f>IF(ISERROR(VLOOKUP(N51,'社会保険料率（熊本県）'!$C$4:$H$62,6)),"",VLOOKUP(N51,'社会保険料率（熊本県）'!$C$4:$H$62,6))</f>
        <v>13725</v>
      </c>
      <c r="T51" s="279">
        <v>177000</v>
      </c>
      <c r="U51" s="280">
        <v>179000</v>
      </c>
      <c r="V51" s="285">
        <v>3550</v>
      </c>
      <c r="W51" s="285">
        <v>1940</v>
      </c>
      <c r="X51" s="62">
        <v>320</v>
      </c>
    </row>
    <row r="52" spans="1:24" s="16" customFormat="1" ht="9.9499999999999993" customHeight="1">
      <c r="A52" s="52">
        <v>150000</v>
      </c>
      <c r="B52" s="53">
        <f t="shared" si="13"/>
        <v>1300</v>
      </c>
      <c r="C52" s="53">
        <f t="shared" si="10"/>
        <v>22207.4</v>
      </c>
      <c r="D52" s="53">
        <f t="shared" si="2"/>
        <v>127792.6</v>
      </c>
      <c r="E52" s="53">
        <f t="shared" si="3"/>
        <v>23507.4</v>
      </c>
      <c r="F52" s="54">
        <f t="shared" si="4"/>
        <v>126492.6</v>
      </c>
      <c r="H52" s="55">
        <f t="shared" si="11"/>
        <v>1300</v>
      </c>
      <c r="I52" s="53">
        <f t="shared" si="12"/>
        <v>22357.4</v>
      </c>
      <c r="J52" s="53">
        <f t="shared" si="7"/>
        <v>127642.6</v>
      </c>
      <c r="K52" s="53">
        <f t="shared" si="8"/>
        <v>23657.4</v>
      </c>
      <c r="L52" s="54">
        <f t="shared" si="9"/>
        <v>126342.6</v>
      </c>
      <c r="N52" s="52">
        <v>150000</v>
      </c>
      <c r="O52" s="56">
        <f>ROUND($A52*'社会保険料率（熊本県）'!$I$6-0.001,0)</f>
        <v>750</v>
      </c>
      <c r="P52" s="57">
        <f>ROUND($A52*'社会保険料率（熊本県）'!$J$6-0.001,0)</f>
        <v>900</v>
      </c>
      <c r="Q52" s="57">
        <f>IF(ISERROR(VLOOKUP(N52,'社会保険料率（熊本県）'!$C$4:$H$62,4)),"",VLOOKUP(N52,'社会保険料率（熊本県）'!$C$4:$H$62,4))</f>
        <v>7732.4</v>
      </c>
      <c r="R52" s="58">
        <f>IF(ISERROR(VLOOKUP(N52,'社会保険料率（熊本県）'!$C$4:$H$62,6)),"",VLOOKUP(N52,'社会保険料率（熊本県）'!$C$4:$H$62,6))</f>
        <v>13725</v>
      </c>
      <c r="T52" s="281">
        <v>179000</v>
      </c>
      <c r="U52" s="282">
        <v>181000</v>
      </c>
      <c r="V52" s="286">
        <v>3620</v>
      </c>
      <c r="W52" s="286">
        <v>2010</v>
      </c>
      <c r="X52" s="63">
        <v>390</v>
      </c>
    </row>
    <row r="53" spans="1:24" s="16" customFormat="1" ht="9.9499999999999993" customHeight="1">
      <c r="A53" s="13">
        <v>151000</v>
      </c>
      <c r="B53" s="14">
        <f t="shared" si="13"/>
        <v>1300</v>
      </c>
      <c r="C53" s="14">
        <f t="shared" si="10"/>
        <v>22212.400000000001</v>
      </c>
      <c r="D53" s="14">
        <f t="shared" si="2"/>
        <v>128787.6</v>
      </c>
      <c r="E53" s="14">
        <f t="shared" si="3"/>
        <v>23512.400000000001</v>
      </c>
      <c r="F53" s="15">
        <f t="shared" si="4"/>
        <v>127487.6</v>
      </c>
      <c r="H53" s="17">
        <f t="shared" si="11"/>
        <v>1300</v>
      </c>
      <c r="I53" s="14">
        <f t="shared" si="12"/>
        <v>22363.4</v>
      </c>
      <c r="J53" s="14">
        <f t="shared" si="7"/>
        <v>128636.6</v>
      </c>
      <c r="K53" s="14">
        <f t="shared" si="8"/>
        <v>23663.4</v>
      </c>
      <c r="L53" s="15">
        <f t="shared" si="9"/>
        <v>127336.6</v>
      </c>
      <c r="N53" s="13">
        <v>151000</v>
      </c>
      <c r="O53" s="59">
        <f>ROUND($A53*'社会保険料率（熊本県）'!$I$6-0.001,0)</f>
        <v>755</v>
      </c>
      <c r="P53" s="60">
        <f>ROUND($A53*'社会保険料率（熊本県）'!$J$6-0.001,0)</f>
        <v>906</v>
      </c>
      <c r="Q53" s="60">
        <f>IF(ISERROR(VLOOKUP(N53,'社会保険料率（熊本県）'!$C$4:$H$62,4)),"",VLOOKUP(N53,'社会保険料率（熊本県）'!$C$4:$H$62,4))</f>
        <v>7732.4</v>
      </c>
      <c r="R53" s="61">
        <f>IF(ISERROR(VLOOKUP(N53,'社会保険料率（熊本県）'!$C$4:$H$62,6)),"",VLOOKUP(N53,'社会保険料率（熊本県）'!$C$4:$H$62,6))</f>
        <v>13725</v>
      </c>
      <c r="T53" s="279">
        <v>181000</v>
      </c>
      <c r="U53" s="280">
        <v>183000</v>
      </c>
      <c r="V53" s="285">
        <v>3700</v>
      </c>
      <c r="W53" s="285">
        <v>2080</v>
      </c>
      <c r="X53" s="62">
        <v>460</v>
      </c>
    </row>
    <row r="54" spans="1:24" s="16" customFormat="1" ht="9.9499999999999993" customHeight="1">
      <c r="A54" s="26">
        <v>152000</v>
      </c>
      <c r="B54" s="27">
        <f t="shared" si="13"/>
        <v>1400</v>
      </c>
      <c r="C54" s="27">
        <f t="shared" si="10"/>
        <v>22217.4</v>
      </c>
      <c r="D54" s="27">
        <f t="shared" si="2"/>
        <v>129782.6</v>
      </c>
      <c r="E54" s="27">
        <f t="shared" si="3"/>
        <v>23617.4</v>
      </c>
      <c r="F54" s="28">
        <f t="shared" si="4"/>
        <v>128382.6</v>
      </c>
      <c r="H54" s="29">
        <f t="shared" si="11"/>
        <v>1400</v>
      </c>
      <c r="I54" s="27">
        <f t="shared" si="12"/>
        <v>22369.4</v>
      </c>
      <c r="J54" s="27">
        <f t="shared" si="7"/>
        <v>129630.6</v>
      </c>
      <c r="K54" s="27">
        <f t="shared" si="8"/>
        <v>23769.4</v>
      </c>
      <c r="L54" s="28">
        <f t="shared" si="9"/>
        <v>128230.6</v>
      </c>
      <c r="N54" s="26">
        <v>152000</v>
      </c>
      <c r="O54" s="30">
        <f>ROUND($A54*'社会保険料率（熊本県）'!$I$6-0.001,0)</f>
        <v>760</v>
      </c>
      <c r="P54" s="31">
        <f>ROUND($A54*'社会保険料率（熊本県）'!$J$6-0.001,0)</f>
        <v>912</v>
      </c>
      <c r="Q54" s="31">
        <f>IF(ISERROR(VLOOKUP(N54,'社会保険料率（熊本県）'!$C$4:$H$62,4)),"",VLOOKUP(N54,'社会保険料率（熊本県）'!$C$4:$H$62,4))</f>
        <v>7732.4</v>
      </c>
      <c r="R54" s="32">
        <f>IF(ISERROR(VLOOKUP(N54,'社会保険料率（熊本県）'!$C$4:$H$62,6)),"",VLOOKUP(N54,'社会保険料率（熊本県）'!$C$4:$H$62,6))</f>
        <v>13725</v>
      </c>
      <c r="T54" s="279">
        <v>183000</v>
      </c>
      <c r="U54" s="280">
        <v>185000</v>
      </c>
      <c r="V54" s="285">
        <v>3770</v>
      </c>
      <c r="W54" s="285">
        <v>2150</v>
      </c>
      <c r="X54" s="62">
        <v>530</v>
      </c>
    </row>
    <row r="55" spans="1:24" s="16" customFormat="1" ht="9.9499999999999993" customHeight="1">
      <c r="A55" s="26">
        <v>153000</v>
      </c>
      <c r="B55" s="27">
        <f t="shared" si="13"/>
        <v>1400</v>
      </c>
      <c r="C55" s="27">
        <f t="shared" si="10"/>
        <v>22222.400000000001</v>
      </c>
      <c r="D55" s="27">
        <f t="shared" si="2"/>
        <v>130777.60000000001</v>
      </c>
      <c r="E55" s="27">
        <f t="shared" si="3"/>
        <v>23622.400000000001</v>
      </c>
      <c r="F55" s="28">
        <f t="shared" si="4"/>
        <v>129377.60000000001</v>
      </c>
      <c r="H55" s="29">
        <f t="shared" si="11"/>
        <v>1400</v>
      </c>
      <c r="I55" s="27">
        <f t="shared" si="12"/>
        <v>22375.4</v>
      </c>
      <c r="J55" s="27">
        <f t="shared" si="7"/>
        <v>130624.6</v>
      </c>
      <c r="K55" s="27">
        <f t="shared" si="8"/>
        <v>23775.4</v>
      </c>
      <c r="L55" s="28">
        <f t="shared" si="9"/>
        <v>129224.6</v>
      </c>
      <c r="N55" s="26">
        <v>153000</v>
      </c>
      <c r="O55" s="30">
        <f>ROUND($A55*'社会保険料率（熊本県）'!$I$6-0.001,0)</f>
        <v>765</v>
      </c>
      <c r="P55" s="31">
        <f>ROUND($A55*'社会保険料率（熊本県）'!$J$6-0.001,0)</f>
        <v>918</v>
      </c>
      <c r="Q55" s="31">
        <f>IF(ISERROR(VLOOKUP(N55,'社会保険料率（熊本県）'!$C$4:$H$62,4)),"",VLOOKUP(N55,'社会保険料率（熊本県）'!$C$4:$H$62,4))</f>
        <v>7732.4</v>
      </c>
      <c r="R55" s="32">
        <f>IF(ISERROR(VLOOKUP(N55,'社会保険料率（熊本県）'!$C$4:$H$62,6)),"",VLOOKUP(N55,'社会保険料率（熊本県）'!$C$4:$H$62,6))</f>
        <v>13725</v>
      </c>
      <c r="T55" s="279">
        <v>185000</v>
      </c>
      <c r="U55" s="280">
        <v>187000</v>
      </c>
      <c r="V55" s="285">
        <v>3840</v>
      </c>
      <c r="W55" s="285">
        <v>2230</v>
      </c>
      <c r="X55" s="62">
        <v>600</v>
      </c>
    </row>
    <row r="56" spans="1:24" s="16" customFormat="1" ht="9.9499999999999993" customHeight="1">
      <c r="A56" s="26">
        <v>154000</v>
      </c>
      <c r="B56" s="27">
        <f t="shared" si="13"/>
        <v>1500</v>
      </c>
      <c r="C56" s="27">
        <f t="shared" si="10"/>
        <v>22227.4</v>
      </c>
      <c r="D56" s="27">
        <f t="shared" si="2"/>
        <v>131772.6</v>
      </c>
      <c r="E56" s="27">
        <f t="shared" si="3"/>
        <v>23727.4</v>
      </c>
      <c r="F56" s="28">
        <f t="shared" si="4"/>
        <v>130272.6</v>
      </c>
      <c r="H56" s="29">
        <f t="shared" si="11"/>
        <v>1500</v>
      </c>
      <c r="I56" s="27">
        <f t="shared" si="12"/>
        <v>22381.4</v>
      </c>
      <c r="J56" s="27">
        <f t="shared" si="7"/>
        <v>131618.6</v>
      </c>
      <c r="K56" s="27">
        <f t="shared" si="8"/>
        <v>23881.4</v>
      </c>
      <c r="L56" s="28">
        <f t="shared" si="9"/>
        <v>130118.6</v>
      </c>
      <c r="N56" s="26">
        <v>154000</v>
      </c>
      <c r="O56" s="30">
        <f>ROUND($A56*'社会保険料率（熊本県）'!$I$6-0.001,0)</f>
        <v>770</v>
      </c>
      <c r="P56" s="31">
        <f>ROUND($A56*'社会保険料率（熊本県）'!$J$6-0.001,0)</f>
        <v>924</v>
      </c>
      <c r="Q56" s="31">
        <f>IF(ISERROR(VLOOKUP(N56,'社会保険料率（熊本県）'!$C$4:$H$62,4)),"",VLOOKUP(N56,'社会保険料率（熊本県）'!$C$4:$H$62,4))</f>
        <v>7732.4</v>
      </c>
      <c r="R56" s="32">
        <f>IF(ISERROR(VLOOKUP(N56,'社会保険料率（熊本県）'!$C$4:$H$62,6)),"",VLOOKUP(N56,'社会保険料率（熊本県）'!$C$4:$H$62,6))</f>
        <v>13725</v>
      </c>
      <c r="T56" s="279">
        <v>187000</v>
      </c>
      <c r="U56" s="280">
        <v>189000</v>
      </c>
      <c r="V56" s="285">
        <v>3910</v>
      </c>
      <c r="W56" s="285">
        <v>2300</v>
      </c>
      <c r="X56" s="62">
        <v>670</v>
      </c>
    </row>
    <row r="57" spans="1:24" s="16" customFormat="1" ht="9.9499999999999993" customHeight="1">
      <c r="A57" s="26">
        <v>155000</v>
      </c>
      <c r="B57" s="27">
        <f t="shared" si="13"/>
        <v>1500</v>
      </c>
      <c r="C57" s="27">
        <f t="shared" si="10"/>
        <v>23663</v>
      </c>
      <c r="D57" s="27">
        <f t="shared" si="2"/>
        <v>131337</v>
      </c>
      <c r="E57" s="27">
        <f t="shared" si="3"/>
        <v>25163</v>
      </c>
      <c r="F57" s="28">
        <f t="shared" si="4"/>
        <v>129837</v>
      </c>
      <c r="H57" s="29">
        <f t="shared" si="11"/>
        <v>1500</v>
      </c>
      <c r="I57" s="27">
        <f t="shared" si="12"/>
        <v>23818</v>
      </c>
      <c r="J57" s="27">
        <f t="shared" si="7"/>
        <v>131182</v>
      </c>
      <c r="K57" s="27">
        <f t="shared" si="8"/>
        <v>25318</v>
      </c>
      <c r="L57" s="28">
        <f t="shared" si="9"/>
        <v>129682</v>
      </c>
      <c r="N57" s="26">
        <v>155000</v>
      </c>
      <c r="O57" s="30">
        <f>ROUND($A57*'社会保険料率（熊本県）'!$I$6-0.001,0)</f>
        <v>775</v>
      </c>
      <c r="P57" s="31">
        <f>ROUND($A57*'社会保険料率（熊本県）'!$J$6-0.001,0)</f>
        <v>930</v>
      </c>
      <c r="Q57" s="31">
        <f>IF(ISERROR(VLOOKUP(N57,'社会保険料率（熊本県）'!$C$4:$H$62,4)),"",VLOOKUP(N57,'社会保険料率（熊本県）'!$C$4:$H$62,4))</f>
        <v>8248</v>
      </c>
      <c r="R57" s="32">
        <f>IF(ISERROR(VLOOKUP(N57,'社会保険料率（熊本県）'!$C$4:$H$62,6)),"",VLOOKUP(N57,'社会保険料率（熊本県）'!$C$4:$H$62,6))</f>
        <v>14640</v>
      </c>
      <c r="T57" s="279">
        <v>189000</v>
      </c>
      <c r="U57" s="280">
        <v>191000</v>
      </c>
      <c r="V57" s="285">
        <v>3980</v>
      </c>
      <c r="W57" s="285">
        <v>2370</v>
      </c>
      <c r="X57" s="62">
        <v>750</v>
      </c>
    </row>
    <row r="58" spans="1:24" s="16" customFormat="1" ht="9.9499999999999993" customHeight="1">
      <c r="A58" s="26">
        <v>156000</v>
      </c>
      <c r="B58" s="27">
        <f t="shared" si="13"/>
        <v>1500</v>
      </c>
      <c r="C58" s="27">
        <f t="shared" si="10"/>
        <v>23668</v>
      </c>
      <c r="D58" s="27">
        <f t="shared" si="2"/>
        <v>132332</v>
      </c>
      <c r="E58" s="27">
        <f t="shared" si="3"/>
        <v>25168</v>
      </c>
      <c r="F58" s="28">
        <f t="shared" si="4"/>
        <v>130832</v>
      </c>
      <c r="H58" s="29">
        <f t="shared" si="11"/>
        <v>1500</v>
      </c>
      <c r="I58" s="27">
        <f t="shared" si="12"/>
        <v>23824</v>
      </c>
      <c r="J58" s="27">
        <f t="shared" si="7"/>
        <v>132176</v>
      </c>
      <c r="K58" s="27">
        <f t="shared" si="8"/>
        <v>25324</v>
      </c>
      <c r="L58" s="28">
        <f t="shared" si="9"/>
        <v>130676</v>
      </c>
      <c r="N58" s="26">
        <v>156000</v>
      </c>
      <c r="O58" s="30">
        <f>ROUND($A58*'社会保険料率（熊本県）'!$I$6-0.001,0)</f>
        <v>780</v>
      </c>
      <c r="P58" s="31">
        <f>ROUND($A58*'社会保険料率（熊本県）'!$J$6-0.001,0)</f>
        <v>936</v>
      </c>
      <c r="Q58" s="31">
        <f>IF(ISERROR(VLOOKUP(N58,'社会保険料率（熊本県）'!$C$4:$H$62,4)),"",VLOOKUP(N58,'社会保険料率（熊本県）'!$C$4:$H$62,4))</f>
        <v>8248</v>
      </c>
      <c r="R58" s="32">
        <f>IF(ISERROR(VLOOKUP(N58,'社会保険料率（熊本県）'!$C$4:$H$62,6)),"",VLOOKUP(N58,'社会保険料率（熊本県）'!$C$4:$H$62,6))</f>
        <v>14640</v>
      </c>
      <c r="T58" s="279">
        <v>191000</v>
      </c>
      <c r="U58" s="280">
        <v>193000</v>
      </c>
      <c r="V58" s="285">
        <v>4050</v>
      </c>
      <c r="W58" s="285">
        <v>2440</v>
      </c>
      <c r="X58" s="62">
        <v>820</v>
      </c>
    </row>
    <row r="59" spans="1:24" s="16" customFormat="1" ht="9.9499999999999993" customHeight="1">
      <c r="A59" s="26">
        <v>157000</v>
      </c>
      <c r="B59" s="27">
        <f t="shared" si="13"/>
        <v>1600</v>
      </c>
      <c r="C59" s="27">
        <f t="shared" si="10"/>
        <v>23673</v>
      </c>
      <c r="D59" s="27">
        <f t="shared" si="2"/>
        <v>133327</v>
      </c>
      <c r="E59" s="27">
        <f t="shared" si="3"/>
        <v>25273</v>
      </c>
      <c r="F59" s="28">
        <f t="shared" si="4"/>
        <v>131727</v>
      </c>
      <c r="H59" s="29">
        <f t="shared" si="11"/>
        <v>1600</v>
      </c>
      <c r="I59" s="27">
        <f t="shared" si="12"/>
        <v>23830</v>
      </c>
      <c r="J59" s="27">
        <f t="shared" si="7"/>
        <v>133170</v>
      </c>
      <c r="K59" s="27">
        <f t="shared" si="8"/>
        <v>25430</v>
      </c>
      <c r="L59" s="28">
        <f t="shared" si="9"/>
        <v>131570</v>
      </c>
      <c r="N59" s="26">
        <v>157000</v>
      </c>
      <c r="O59" s="30">
        <f>ROUND($A59*'社会保険料率（熊本県）'!$I$6-0.001,0)</f>
        <v>785</v>
      </c>
      <c r="P59" s="31">
        <f>ROUND($A59*'社会保険料率（熊本県）'!$J$6-0.001,0)</f>
        <v>942</v>
      </c>
      <c r="Q59" s="31">
        <f>IF(ISERROR(VLOOKUP(N59,'社会保険料率（熊本県）'!$C$4:$H$62,4)),"",VLOOKUP(N59,'社会保険料率（熊本県）'!$C$4:$H$62,4))</f>
        <v>8248</v>
      </c>
      <c r="R59" s="32">
        <f>IF(ISERROR(VLOOKUP(N59,'社会保険料率（熊本県）'!$C$4:$H$62,6)),"",VLOOKUP(N59,'社会保険料率（熊本県）'!$C$4:$H$62,6))</f>
        <v>14640</v>
      </c>
      <c r="T59" s="279">
        <v>193000</v>
      </c>
      <c r="U59" s="280">
        <v>195000</v>
      </c>
      <c r="V59" s="285">
        <v>4120</v>
      </c>
      <c r="W59" s="285">
        <v>2510</v>
      </c>
      <c r="X59" s="62">
        <v>890</v>
      </c>
    </row>
    <row r="60" spans="1:24" s="16" customFormat="1" ht="9.9499999999999993" customHeight="1">
      <c r="A60" s="26">
        <v>158000</v>
      </c>
      <c r="B60" s="27">
        <f t="shared" si="13"/>
        <v>1600</v>
      </c>
      <c r="C60" s="27">
        <f t="shared" si="10"/>
        <v>23678</v>
      </c>
      <c r="D60" s="27">
        <f t="shared" si="2"/>
        <v>134322</v>
      </c>
      <c r="E60" s="27">
        <f t="shared" si="3"/>
        <v>25278</v>
      </c>
      <c r="F60" s="28">
        <f t="shared" si="4"/>
        <v>132722</v>
      </c>
      <c r="H60" s="29">
        <f t="shared" si="11"/>
        <v>1600</v>
      </c>
      <c r="I60" s="27">
        <f t="shared" si="12"/>
        <v>23836</v>
      </c>
      <c r="J60" s="27">
        <f t="shared" si="7"/>
        <v>134164</v>
      </c>
      <c r="K60" s="27">
        <f t="shared" si="8"/>
        <v>25436</v>
      </c>
      <c r="L60" s="28">
        <f t="shared" si="9"/>
        <v>132564</v>
      </c>
      <c r="N60" s="26">
        <v>158000</v>
      </c>
      <c r="O60" s="30">
        <f>ROUND($A60*'社会保険料率（熊本県）'!$I$6-0.001,0)</f>
        <v>790</v>
      </c>
      <c r="P60" s="31">
        <f>ROUND($A60*'社会保険料率（熊本県）'!$J$6-0.001,0)</f>
        <v>948</v>
      </c>
      <c r="Q60" s="31">
        <f>IF(ISERROR(VLOOKUP(N60,'社会保険料率（熊本県）'!$C$4:$H$62,4)),"",VLOOKUP(N60,'社会保険料率（熊本県）'!$C$4:$H$62,4))</f>
        <v>8248</v>
      </c>
      <c r="R60" s="32">
        <f>IF(ISERROR(VLOOKUP(N60,'社会保険料率（熊本県）'!$C$4:$H$62,6)),"",VLOOKUP(N60,'社会保険料率（熊本県）'!$C$4:$H$62,6))</f>
        <v>14640</v>
      </c>
      <c r="T60" s="279">
        <v>195000</v>
      </c>
      <c r="U60" s="280">
        <v>197000</v>
      </c>
      <c r="V60" s="285">
        <v>4200</v>
      </c>
      <c r="W60" s="285">
        <v>2580</v>
      </c>
      <c r="X60" s="62">
        <v>960</v>
      </c>
    </row>
    <row r="61" spans="1:24" s="16" customFormat="1" ht="9.9499999999999993" customHeight="1">
      <c r="A61" s="26">
        <v>159000</v>
      </c>
      <c r="B61" s="27">
        <f t="shared" si="13"/>
        <v>1710</v>
      </c>
      <c r="C61" s="27">
        <f t="shared" si="10"/>
        <v>23683</v>
      </c>
      <c r="D61" s="27">
        <f t="shared" si="2"/>
        <v>135317</v>
      </c>
      <c r="E61" s="27">
        <f t="shared" si="3"/>
        <v>25393</v>
      </c>
      <c r="F61" s="28">
        <f t="shared" si="4"/>
        <v>133607</v>
      </c>
      <c r="H61" s="29">
        <f t="shared" si="11"/>
        <v>1710</v>
      </c>
      <c r="I61" s="27">
        <f t="shared" si="12"/>
        <v>23842</v>
      </c>
      <c r="J61" s="27">
        <f t="shared" si="7"/>
        <v>135158</v>
      </c>
      <c r="K61" s="27">
        <f t="shared" si="8"/>
        <v>25552</v>
      </c>
      <c r="L61" s="28">
        <f t="shared" si="9"/>
        <v>133448</v>
      </c>
      <c r="N61" s="26">
        <v>159000</v>
      </c>
      <c r="O61" s="30">
        <f>ROUND($A61*'社会保険料率（熊本県）'!$I$6-0.001,0)</f>
        <v>795</v>
      </c>
      <c r="P61" s="31">
        <f>ROUND($A61*'社会保険料率（熊本県）'!$J$6-0.001,0)</f>
        <v>954</v>
      </c>
      <c r="Q61" s="31">
        <f>IF(ISERROR(VLOOKUP(N61,'社会保険料率（熊本県）'!$C$4:$H$62,4)),"",VLOOKUP(N61,'社会保険料率（熊本県）'!$C$4:$H$62,4))</f>
        <v>8248</v>
      </c>
      <c r="R61" s="32">
        <f>IF(ISERROR(VLOOKUP(N61,'社会保険料率（熊本県）'!$C$4:$H$62,6)),"",VLOOKUP(N61,'社会保険料率（熊本県）'!$C$4:$H$62,6))</f>
        <v>14640</v>
      </c>
      <c r="T61" s="279">
        <v>197000</v>
      </c>
      <c r="U61" s="280">
        <v>199000</v>
      </c>
      <c r="V61" s="285">
        <v>4270</v>
      </c>
      <c r="W61" s="285">
        <v>2650</v>
      </c>
      <c r="X61" s="62">
        <v>1030</v>
      </c>
    </row>
    <row r="62" spans="1:24" s="16" customFormat="1" ht="9.9499999999999993" customHeight="1">
      <c r="A62" s="52">
        <v>160000</v>
      </c>
      <c r="B62" s="53">
        <f t="shared" si="13"/>
        <v>1710</v>
      </c>
      <c r="C62" s="53">
        <f t="shared" si="10"/>
        <v>23688</v>
      </c>
      <c r="D62" s="53">
        <f t="shared" si="2"/>
        <v>136312</v>
      </c>
      <c r="E62" s="53">
        <f t="shared" si="3"/>
        <v>25398</v>
      </c>
      <c r="F62" s="54">
        <f t="shared" si="4"/>
        <v>134602</v>
      </c>
      <c r="H62" s="55">
        <f t="shared" si="11"/>
        <v>1710</v>
      </c>
      <c r="I62" s="53">
        <f t="shared" si="12"/>
        <v>23848</v>
      </c>
      <c r="J62" s="53">
        <f t="shared" si="7"/>
        <v>136152</v>
      </c>
      <c r="K62" s="53">
        <f t="shared" si="8"/>
        <v>25558</v>
      </c>
      <c r="L62" s="54">
        <f t="shared" si="9"/>
        <v>134442</v>
      </c>
      <c r="N62" s="52">
        <v>160000</v>
      </c>
      <c r="O62" s="56">
        <f>ROUND($A62*'社会保険料率（熊本県）'!$I$6-0.001,0)</f>
        <v>800</v>
      </c>
      <c r="P62" s="57">
        <f>ROUND($A62*'社会保険料率（熊本県）'!$J$6-0.001,0)</f>
        <v>960</v>
      </c>
      <c r="Q62" s="57">
        <f>IF(ISERROR(VLOOKUP(N62,'社会保険料率（熊本県）'!$C$4:$H$62,4)),"",VLOOKUP(N62,'社会保険料率（熊本県）'!$C$4:$H$62,4))</f>
        <v>8248</v>
      </c>
      <c r="R62" s="58">
        <f>IF(ISERROR(VLOOKUP(N62,'社会保険料率（熊本県）'!$C$4:$H$62,6)),"",VLOOKUP(N62,'社会保険料率（熊本県）'!$C$4:$H$62,6))</f>
        <v>14640</v>
      </c>
      <c r="T62" s="281">
        <v>199000</v>
      </c>
      <c r="U62" s="282">
        <v>201000</v>
      </c>
      <c r="V62" s="286">
        <v>4340</v>
      </c>
      <c r="W62" s="286">
        <v>2730</v>
      </c>
      <c r="X62" s="63">
        <v>1100</v>
      </c>
    </row>
    <row r="63" spans="1:24" s="16" customFormat="1" ht="9.9499999999999993" customHeight="1">
      <c r="A63" s="13">
        <v>161000</v>
      </c>
      <c r="B63" s="14">
        <f t="shared" si="13"/>
        <v>1810</v>
      </c>
      <c r="C63" s="14">
        <f t="shared" si="10"/>
        <v>23693</v>
      </c>
      <c r="D63" s="14">
        <f t="shared" si="2"/>
        <v>137307</v>
      </c>
      <c r="E63" s="14">
        <f t="shared" si="3"/>
        <v>25503</v>
      </c>
      <c r="F63" s="15">
        <f t="shared" si="4"/>
        <v>135497</v>
      </c>
      <c r="H63" s="17">
        <f t="shared" si="11"/>
        <v>1810</v>
      </c>
      <c r="I63" s="14">
        <f t="shared" si="12"/>
        <v>23854</v>
      </c>
      <c r="J63" s="14">
        <f t="shared" si="7"/>
        <v>137146</v>
      </c>
      <c r="K63" s="14">
        <f t="shared" si="8"/>
        <v>25664</v>
      </c>
      <c r="L63" s="15">
        <f t="shared" si="9"/>
        <v>135336</v>
      </c>
      <c r="N63" s="13">
        <v>161000</v>
      </c>
      <c r="O63" s="59">
        <f>ROUND($A63*'社会保険料率（熊本県）'!$I$6-0.001,0)</f>
        <v>805</v>
      </c>
      <c r="P63" s="60">
        <f>ROUND($A63*'社会保険料率（熊本県）'!$J$6-0.001,0)</f>
        <v>966</v>
      </c>
      <c r="Q63" s="60">
        <f>IF(ISERROR(VLOOKUP(N63,'社会保険料率（熊本県）'!$C$4:$H$62,4)),"",VLOOKUP(N63,'社会保険料率（熊本県）'!$C$4:$H$62,4))</f>
        <v>8248</v>
      </c>
      <c r="R63" s="61">
        <f>IF(ISERROR(VLOOKUP(N63,'社会保険料率（熊本県）'!$C$4:$H$62,6)),"",VLOOKUP(N63,'社会保険料率（熊本県）'!$C$4:$H$62,6))</f>
        <v>14640</v>
      </c>
      <c r="T63" s="279">
        <v>201000</v>
      </c>
      <c r="U63" s="280">
        <v>203000</v>
      </c>
      <c r="V63" s="285">
        <v>4410</v>
      </c>
      <c r="W63" s="285">
        <v>2800</v>
      </c>
      <c r="X63" s="62">
        <v>1170</v>
      </c>
    </row>
    <row r="64" spans="1:24" s="16" customFormat="1" ht="9.9499999999999993" customHeight="1">
      <c r="A64" s="26">
        <v>162000</v>
      </c>
      <c r="B64" s="27">
        <f t="shared" si="13"/>
        <v>1810</v>
      </c>
      <c r="C64" s="27">
        <f t="shared" si="10"/>
        <v>23698</v>
      </c>
      <c r="D64" s="27">
        <f t="shared" si="2"/>
        <v>138302</v>
      </c>
      <c r="E64" s="27">
        <f t="shared" si="3"/>
        <v>25508</v>
      </c>
      <c r="F64" s="28">
        <f t="shared" si="4"/>
        <v>136492</v>
      </c>
      <c r="H64" s="29">
        <f t="shared" si="11"/>
        <v>1810</v>
      </c>
      <c r="I64" s="27">
        <f t="shared" si="12"/>
        <v>23860</v>
      </c>
      <c r="J64" s="27">
        <f t="shared" si="7"/>
        <v>138140</v>
      </c>
      <c r="K64" s="27">
        <f t="shared" si="8"/>
        <v>25670</v>
      </c>
      <c r="L64" s="28">
        <f t="shared" si="9"/>
        <v>136330</v>
      </c>
      <c r="N64" s="26">
        <v>162000</v>
      </c>
      <c r="O64" s="30">
        <f>ROUND($A64*'社会保険料率（熊本県）'!$I$6-0.001,0)</f>
        <v>810</v>
      </c>
      <c r="P64" s="31">
        <f>ROUND($A64*'社会保険料率（熊本県）'!$J$6-0.001,0)</f>
        <v>972</v>
      </c>
      <c r="Q64" s="31">
        <f>IF(ISERROR(VLOOKUP(N64,'社会保険料率（熊本県）'!$C$4:$H$62,4)),"",VLOOKUP(N64,'社会保険料率（熊本県）'!$C$4:$H$62,4))</f>
        <v>8248</v>
      </c>
      <c r="R64" s="32">
        <f>IF(ISERROR(VLOOKUP(N64,'社会保険料率（熊本県）'!$C$4:$H$62,6)),"",VLOOKUP(N64,'社会保険料率（熊本県）'!$C$4:$H$62,6))</f>
        <v>14640</v>
      </c>
      <c r="T64" s="279">
        <v>203000</v>
      </c>
      <c r="U64" s="280">
        <v>205000</v>
      </c>
      <c r="V64" s="285">
        <v>4480</v>
      </c>
      <c r="W64" s="285">
        <v>2870</v>
      </c>
      <c r="X64" s="62">
        <v>1250</v>
      </c>
    </row>
    <row r="65" spans="1:24" s="16" customFormat="1" ht="9.9499999999999993" customHeight="1">
      <c r="A65" s="26">
        <v>163000</v>
      </c>
      <c r="B65" s="27">
        <f t="shared" si="13"/>
        <v>1910</v>
      </c>
      <c r="C65" s="27">
        <f t="shared" si="10"/>
        <v>23703</v>
      </c>
      <c r="D65" s="27">
        <f t="shared" si="2"/>
        <v>139297</v>
      </c>
      <c r="E65" s="27">
        <f t="shared" si="3"/>
        <v>25613</v>
      </c>
      <c r="F65" s="28">
        <f t="shared" si="4"/>
        <v>137387</v>
      </c>
      <c r="H65" s="29">
        <f t="shared" si="11"/>
        <v>1910</v>
      </c>
      <c r="I65" s="27">
        <f t="shared" si="12"/>
        <v>23866</v>
      </c>
      <c r="J65" s="27">
        <f t="shared" si="7"/>
        <v>139134</v>
      </c>
      <c r="K65" s="27">
        <f t="shared" si="8"/>
        <v>25776</v>
      </c>
      <c r="L65" s="28">
        <f t="shared" si="9"/>
        <v>137224</v>
      </c>
      <c r="N65" s="26">
        <v>163000</v>
      </c>
      <c r="O65" s="30">
        <f>ROUND($A65*'社会保険料率（熊本県）'!$I$6-0.001,0)</f>
        <v>815</v>
      </c>
      <c r="P65" s="31">
        <f>ROUND($A65*'社会保険料率（熊本県）'!$J$6-0.001,0)</f>
        <v>978</v>
      </c>
      <c r="Q65" s="31">
        <f>IF(ISERROR(VLOOKUP(N65,'社会保険料率（熊本県）'!$C$4:$H$62,4)),"",VLOOKUP(N65,'社会保険料率（熊本県）'!$C$4:$H$62,4))</f>
        <v>8248</v>
      </c>
      <c r="R65" s="32">
        <f>IF(ISERROR(VLOOKUP(N65,'社会保険料率（熊本県）'!$C$4:$H$62,6)),"",VLOOKUP(N65,'社会保険料率（熊本県）'!$C$4:$H$62,6))</f>
        <v>14640</v>
      </c>
      <c r="T65" s="279">
        <v>205000</v>
      </c>
      <c r="U65" s="280">
        <v>207000</v>
      </c>
      <c r="V65" s="285">
        <v>4550</v>
      </c>
      <c r="W65" s="285">
        <v>2940</v>
      </c>
      <c r="X65" s="62">
        <v>1320</v>
      </c>
    </row>
    <row r="66" spans="1:24" s="16" customFormat="1" ht="9.9499999999999993" customHeight="1">
      <c r="A66" s="26">
        <v>164000</v>
      </c>
      <c r="B66" s="27">
        <f t="shared" si="13"/>
        <v>1910</v>
      </c>
      <c r="C66" s="27">
        <f t="shared" si="10"/>
        <v>23708</v>
      </c>
      <c r="D66" s="27">
        <f t="shared" si="2"/>
        <v>140292</v>
      </c>
      <c r="E66" s="27">
        <f t="shared" si="3"/>
        <v>25618</v>
      </c>
      <c r="F66" s="28">
        <f t="shared" si="4"/>
        <v>138382</v>
      </c>
      <c r="H66" s="29">
        <f t="shared" si="11"/>
        <v>1910</v>
      </c>
      <c r="I66" s="27">
        <f t="shared" si="12"/>
        <v>23872</v>
      </c>
      <c r="J66" s="27">
        <f t="shared" si="7"/>
        <v>140128</v>
      </c>
      <c r="K66" s="27">
        <f t="shared" si="8"/>
        <v>25782</v>
      </c>
      <c r="L66" s="28">
        <f t="shared" si="9"/>
        <v>138218</v>
      </c>
      <c r="N66" s="26">
        <v>164000</v>
      </c>
      <c r="O66" s="30">
        <f>ROUND($A66*'社会保険料率（熊本県）'!$I$6-0.001,0)</f>
        <v>820</v>
      </c>
      <c r="P66" s="31">
        <f>ROUND($A66*'社会保険料率（熊本県）'!$J$6-0.001,0)</f>
        <v>984</v>
      </c>
      <c r="Q66" s="31">
        <f>IF(ISERROR(VLOOKUP(N66,'社会保険料率（熊本県）'!$C$4:$H$62,4)),"",VLOOKUP(N66,'社会保険料率（熊本県）'!$C$4:$H$62,4))</f>
        <v>8248</v>
      </c>
      <c r="R66" s="32">
        <f>IF(ISERROR(VLOOKUP(N66,'社会保険料率（熊本県）'!$C$4:$H$62,6)),"",VLOOKUP(N66,'社会保険料率（熊本県）'!$C$4:$H$62,6))</f>
        <v>14640</v>
      </c>
      <c r="T66" s="279">
        <v>207000</v>
      </c>
      <c r="U66" s="280">
        <v>209000</v>
      </c>
      <c r="V66" s="285">
        <v>4630</v>
      </c>
      <c r="W66" s="285">
        <v>3010</v>
      </c>
      <c r="X66" s="62">
        <v>1390</v>
      </c>
    </row>
    <row r="67" spans="1:24" s="16" customFormat="1" ht="9.9499999999999993" customHeight="1">
      <c r="A67" s="26">
        <v>165000</v>
      </c>
      <c r="B67" s="27">
        <f t="shared" si="13"/>
        <v>1910</v>
      </c>
      <c r="C67" s="27">
        <f t="shared" si="10"/>
        <v>25143.4</v>
      </c>
      <c r="D67" s="27">
        <f t="shared" si="2"/>
        <v>139856.6</v>
      </c>
      <c r="E67" s="27">
        <f t="shared" si="3"/>
        <v>27053.4</v>
      </c>
      <c r="F67" s="28">
        <f t="shared" si="4"/>
        <v>137946.6</v>
      </c>
      <c r="H67" s="29">
        <f t="shared" si="11"/>
        <v>1910</v>
      </c>
      <c r="I67" s="27">
        <f t="shared" si="12"/>
        <v>25308.400000000001</v>
      </c>
      <c r="J67" s="27">
        <f t="shared" si="7"/>
        <v>139691.6</v>
      </c>
      <c r="K67" s="27">
        <f t="shared" si="8"/>
        <v>27218.400000000001</v>
      </c>
      <c r="L67" s="28">
        <f t="shared" si="9"/>
        <v>137781.6</v>
      </c>
      <c r="N67" s="26">
        <v>165000</v>
      </c>
      <c r="O67" s="30">
        <f>ROUND($A67*'社会保険料率（熊本県）'!$I$6-0.001,0)</f>
        <v>825</v>
      </c>
      <c r="P67" s="31">
        <f>ROUND($A67*'社会保険料率（熊本県）'!$J$6-0.001,0)</f>
        <v>990</v>
      </c>
      <c r="Q67" s="31">
        <f>IF(ISERROR(VLOOKUP(N67,'社会保険料率（熊本県）'!$C$4:$H$62,4)),"",VLOOKUP(N67,'社会保険料率（熊本県）'!$C$4:$H$62,4))</f>
        <v>8763.4</v>
      </c>
      <c r="R67" s="32">
        <f>IF(ISERROR(VLOOKUP(N67,'社会保険料率（熊本県）'!$C$4:$H$62,6)),"",VLOOKUP(N67,'社会保険料率（熊本県）'!$C$4:$H$62,6))</f>
        <v>15555</v>
      </c>
      <c r="T67" s="279">
        <v>209000</v>
      </c>
      <c r="U67" s="280">
        <v>211000</v>
      </c>
      <c r="V67" s="285">
        <v>4700</v>
      </c>
      <c r="W67" s="285">
        <v>3080</v>
      </c>
      <c r="X67" s="62">
        <v>1460</v>
      </c>
    </row>
    <row r="68" spans="1:24" s="16" customFormat="1" ht="9.9499999999999993" customHeight="1">
      <c r="A68" s="26">
        <v>166000</v>
      </c>
      <c r="B68" s="27">
        <f t="shared" si="13"/>
        <v>1910</v>
      </c>
      <c r="C68" s="27">
        <f t="shared" si="10"/>
        <v>25148.400000000001</v>
      </c>
      <c r="D68" s="27">
        <f t="shared" si="2"/>
        <v>140851.6</v>
      </c>
      <c r="E68" s="27">
        <f t="shared" si="3"/>
        <v>27058.400000000001</v>
      </c>
      <c r="F68" s="28">
        <f t="shared" si="4"/>
        <v>138941.6</v>
      </c>
      <c r="H68" s="29">
        <f t="shared" si="11"/>
        <v>1910</v>
      </c>
      <c r="I68" s="27">
        <f t="shared" si="12"/>
        <v>25314.400000000001</v>
      </c>
      <c r="J68" s="27">
        <f t="shared" si="7"/>
        <v>140685.6</v>
      </c>
      <c r="K68" s="27">
        <f t="shared" si="8"/>
        <v>27224.400000000001</v>
      </c>
      <c r="L68" s="28">
        <f t="shared" si="9"/>
        <v>138775.6</v>
      </c>
      <c r="N68" s="26">
        <v>166000</v>
      </c>
      <c r="O68" s="30">
        <f>ROUND($A68*'社会保険料率（熊本県）'!$I$6-0.001,0)</f>
        <v>830</v>
      </c>
      <c r="P68" s="31">
        <f>ROUND($A68*'社会保険料率（熊本県）'!$J$6-0.001,0)</f>
        <v>996</v>
      </c>
      <c r="Q68" s="31">
        <f>IF(ISERROR(VLOOKUP(N68,'社会保険料率（熊本県）'!$C$4:$H$62,4)),"",VLOOKUP(N68,'社会保険料率（熊本県）'!$C$4:$H$62,4))</f>
        <v>8763.4</v>
      </c>
      <c r="R68" s="32">
        <f>IF(ISERROR(VLOOKUP(N68,'社会保険料率（熊本県）'!$C$4:$H$62,6)),"",VLOOKUP(N68,'社会保険料率（熊本県）'!$C$4:$H$62,6))</f>
        <v>15555</v>
      </c>
      <c r="T68" s="279">
        <v>211000</v>
      </c>
      <c r="U68" s="280">
        <v>213000</v>
      </c>
      <c r="V68" s="285">
        <v>4770</v>
      </c>
      <c r="W68" s="285">
        <v>3150</v>
      </c>
      <c r="X68" s="62">
        <v>1530</v>
      </c>
    </row>
    <row r="69" spans="1:24" s="16" customFormat="1" ht="9.9499999999999993" customHeight="1">
      <c r="A69" s="26">
        <v>167000</v>
      </c>
      <c r="B69" s="27">
        <f t="shared" si="13"/>
        <v>2010</v>
      </c>
      <c r="C69" s="27">
        <f t="shared" ref="C69:C100" si="14">SUM(O69,Q69:R69)</f>
        <v>25153.4</v>
      </c>
      <c r="D69" s="27">
        <f t="shared" ref="D69:D124" si="15">A69-C69</f>
        <v>141846.6</v>
      </c>
      <c r="E69" s="27">
        <f t="shared" ref="E69:E124" si="16">SUM(B69:C69)</f>
        <v>27163.4</v>
      </c>
      <c r="F69" s="28">
        <f t="shared" ref="F69:F124" si="17">A69-E69</f>
        <v>139836.6</v>
      </c>
      <c r="H69" s="29">
        <f t="shared" ref="H69:H124" si="18">IF(ISERROR(VLOOKUP($J69,税額,3)),"",VLOOKUP($J69,税額,3))</f>
        <v>2010</v>
      </c>
      <c r="I69" s="27">
        <f t="shared" ref="I69:I100" si="19">SUM(P69:R69)</f>
        <v>25320.400000000001</v>
      </c>
      <c r="J69" s="27">
        <f t="shared" ref="J69:J124" si="20">A69-I69</f>
        <v>141679.6</v>
      </c>
      <c r="K69" s="27">
        <f t="shared" ref="K69:K124" si="21">SUM(H69:I69)</f>
        <v>27330.400000000001</v>
      </c>
      <c r="L69" s="28">
        <f t="shared" ref="L69:L124" si="22">A69-K69</f>
        <v>139669.6</v>
      </c>
      <c r="N69" s="26">
        <v>167000</v>
      </c>
      <c r="O69" s="30">
        <f>ROUND($A69*'社会保険料率（熊本県）'!$I$6-0.001,0)</f>
        <v>835</v>
      </c>
      <c r="P69" s="31">
        <f>ROUND($A69*'社会保険料率（熊本県）'!$J$6-0.001,0)</f>
        <v>1002</v>
      </c>
      <c r="Q69" s="31">
        <f>IF(ISERROR(VLOOKUP(N69,'社会保険料率（熊本県）'!$C$4:$H$62,4)),"",VLOOKUP(N69,'社会保険料率（熊本県）'!$C$4:$H$62,4))</f>
        <v>8763.4</v>
      </c>
      <c r="R69" s="32">
        <f>IF(ISERROR(VLOOKUP(N69,'社会保険料率（熊本県）'!$C$4:$H$62,6)),"",VLOOKUP(N69,'社会保険料率（熊本県）'!$C$4:$H$62,6))</f>
        <v>15555</v>
      </c>
      <c r="T69" s="279">
        <v>213000</v>
      </c>
      <c r="U69" s="280">
        <v>215000</v>
      </c>
      <c r="V69" s="285">
        <v>4840</v>
      </c>
      <c r="W69" s="285">
        <v>3230</v>
      </c>
      <c r="X69" s="62">
        <v>1600</v>
      </c>
    </row>
    <row r="70" spans="1:24" s="16" customFormat="1" ht="9.9499999999999993" customHeight="1">
      <c r="A70" s="26">
        <v>168000</v>
      </c>
      <c r="B70" s="27">
        <f t="shared" ref="B70:B124" si="23">IF(ISERROR(VLOOKUP($D70,税額,3)),"",VLOOKUP($D70,税額,3))</f>
        <v>2010</v>
      </c>
      <c r="C70" s="27">
        <f t="shared" si="14"/>
        <v>25158.400000000001</v>
      </c>
      <c r="D70" s="27">
        <f t="shared" si="15"/>
        <v>142841.60000000001</v>
      </c>
      <c r="E70" s="27">
        <f t="shared" si="16"/>
        <v>27168.400000000001</v>
      </c>
      <c r="F70" s="28">
        <f t="shared" si="17"/>
        <v>140831.6</v>
      </c>
      <c r="H70" s="29">
        <f t="shared" si="18"/>
        <v>2010</v>
      </c>
      <c r="I70" s="27">
        <f t="shared" si="19"/>
        <v>25326.400000000001</v>
      </c>
      <c r="J70" s="27">
        <f t="shared" si="20"/>
        <v>142673.60000000001</v>
      </c>
      <c r="K70" s="27">
        <f t="shared" si="21"/>
        <v>27336.400000000001</v>
      </c>
      <c r="L70" s="28">
        <f t="shared" si="22"/>
        <v>140663.6</v>
      </c>
      <c r="N70" s="26">
        <v>168000</v>
      </c>
      <c r="O70" s="30">
        <f>ROUND($A70*'社会保険料率（熊本県）'!$I$6-0.001,0)</f>
        <v>840</v>
      </c>
      <c r="P70" s="31">
        <f>ROUND($A70*'社会保険料率（熊本県）'!$J$6-0.001,0)</f>
        <v>1008</v>
      </c>
      <c r="Q70" s="31">
        <f>IF(ISERROR(VLOOKUP(N70,'社会保険料率（熊本県）'!$C$4:$H$62,4)),"",VLOOKUP(N70,'社会保険料率（熊本県）'!$C$4:$H$62,4))</f>
        <v>8763.4</v>
      </c>
      <c r="R70" s="32">
        <f>IF(ISERROR(VLOOKUP(N70,'社会保険料率（熊本県）'!$C$4:$H$62,6)),"",VLOOKUP(N70,'社会保険料率（熊本県）'!$C$4:$H$62,6))</f>
        <v>15555</v>
      </c>
      <c r="T70" s="279">
        <v>215000</v>
      </c>
      <c r="U70" s="280">
        <v>217000</v>
      </c>
      <c r="V70" s="285">
        <v>4910</v>
      </c>
      <c r="W70" s="285">
        <v>3300</v>
      </c>
      <c r="X70" s="62">
        <v>1670</v>
      </c>
    </row>
    <row r="71" spans="1:24" s="16" customFormat="1" ht="9.9499999999999993" customHeight="1">
      <c r="A71" s="26">
        <v>169000</v>
      </c>
      <c r="B71" s="27">
        <f t="shared" si="23"/>
        <v>2110</v>
      </c>
      <c r="C71" s="27">
        <f t="shared" si="14"/>
        <v>25163.4</v>
      </c>
      <c r="D71" s="27">
        <f t="shared" si="15"/>
        <v>143836.6</v>
      </c>
      <c r="E71" s="27">
        <f t="shared" si="16"/>
        <v>27273.4</v>
      </c>
      <c r="F71" s="28">
        <f t="shared" si="17"/>
        <v>141726.6</v>
      </c>
      <c r="H71" s="29">
        <f t="shared" si="18"/>
        <v>2110</v>
      </c>
      <c r="I71" s="27">
        <f t="shared" si="19"/>
        <v>25332.400000000001</v>
      </c>
      <c r="J71" s="27">
        <f t="shared" si="20"/>
        <v>143667.6</v>
      </c>
      <c r="K71" s="27">
        <f t="shared" si="21"/>
        <v>27442.400000000001</v>
      </c>
      <c r="L71" s="28">
        <f t="shared" si="22"/>
        <v>141557.6</v>
      </c>
      <c r="N71" s="26">
        <v>169000</v>
      </c>
      <c r="O71" s="30">
        <f>ROUND($A71*'社会保険料率（熊本県）'!$I$6-0.001,0)</f>
        <v>845</v>
      </c>
      <c r="P71" s="31">
        <f>ROUND($A71*'社会保険料率（熊本県）'!$J$6-0.001,0)</f>
        <v>1014</v>
      </c>
      <c r="Q71" s="31">
        <f>IF(ISERROR(VLOOKUP(N71,'社会保険料率（熊本県）'!$C$4:$H$62,4)),"",VLOOKUP(N71,'社会保険料率（熊本県）'!$C$4:$H$62,4))</f>
        <v>8763.4</v>
      </c>
      <c r="R71" s="32">
        <f>IF(ISERROR(VLOOKUP(N71,'社会保険料率（熊本県）'!$C$4:$H$62,6)),"",VLOOKUP(N71,'社会保険料率（熊本県）'!$C$4:$H$62,6))</f>
        <v>15555</v>
      </c>
      <c r="T71" s="279">
        <v>217000</v>
      </c>
      <c r="U71" s="280">
        <v>219000</v>
      </c>
      <c r="V71" s="285">
        <v>4980</v>
      </c>
      <c r="W71" s="285">
        <v>3370</v>
      </c>
      <c r="X71" s="62">
        <v>1750</v>
      </c>
    </row>
    <row r="72" spans="1:24" s="16" customFormat="1" ht="9.9499999999999993" customHeight="1">
      <c r="A72" s="52">
        <v>170000</v>
      </c>
      <c r="B72" s="53">
        <f t="shared" si="23"/>
        <v>2110</v>
      </c>
      <c r="C72" s="53">
        <f t="shared" si="14"/>
        <v>25168.400000000001</v>
      </c>
      <c r="D72" s="53">
        <f t="shared" si="15"/>
        <v>144831.6</v>
      </c>
      <c r="E72" s="53">
        <f t="shared" si="16"/>
        <v>27278.400000000001</v>
      </c>
      <c r="F72" s="54">
        <f t="shared" si="17"/>
        <v>142721.60000000001</v>
      </c>
      <c r="H72" s="55">
        <f t="shared" si="18"/>
        <v>2110</v>
      </c>
      <c r="I72" s="53">
        <f t="shared" si="19"/>
        <v>25338.400000000001</v>
      </c>
      <c r="J72" s="53">
        <f t="shared" si="20"/>
        <v>144661.6</v>
      </c>
      <c r="K72" s="53">
        <f t="shared" si="21"/>
        <v>27448.400000000001</v>
      </c>
      <c r="L72" s="54">
        <f t="shared" si="22"/>
        <v>142551.6</v>
      </c>
      <c r="N72" s="52">
        <v>170000</v>
      </c>
      <c r="O72" s="56">
        <f>ROUND($A72*'社会保険料率（熊本県）'!$I$6-0.001,0)</f>
        <v>850</v>
      </c>
      <c r="P72" s="57">
        <f>ROUND($A72*'社会保険料率（熊本県）'!$J$6-0.001,0)</f>
        <v>1020</v>
      </c>
      <c r="Q72" s="57">
        <f>IF(ISERROR(VLOOKUP(N72,'社会保険料率（熊本県）'!$C$4:$H$62,4)),"",VLOOKUP(N72,'社会保険料率（熊本県）'!$C$4:$H$62,4))</f>
        <v>8763.4</v>
      </c>
      <c r="R72" s="58">
        <f>IF(ISERROR(VLOOKUP(N72,'社会保険料率（熊本県）'!$C$4:$H$62,6)),"",VLOOKUP(N72,'社会保険料率（熊本県）'!$C$4:$H$62,6))</f>
        <v>15555</v>
      </c>
      <c r="T72" s="281">
        <v>219000</v>
      </c>
      <c r="U72" s="282">
        <v>221000</v>
      </c>
      <c r="V72" s="286">
        <v>5050</v>
      </c>
      <c r="W72" s="286">
        <v>3440</v>
      </c>
      <c r="X72" s="63">
        <v>1820</v>
      </c>
    </row>
    <row r="73" spans="1:24" s="16" customFormat="1" ht="9.9499999999999993" customHeight="1">
      <c r="A73" s="13">
        <v>171000</v>
      </c>
      <c r="B73" s="14">
        <f t="shared" si="23"/>
        <v>2220</v>
      </c>
      <c r="C73" s="14">
        <f t="shared" si="14"/>
        <v>25173.4</v>
      </c>
      <c r="D73" s="14">
        <f t="shared" si="15"/>
        <v>145826.6</v>
      </c>
      <c r="E73" s="14">
        <f t="shared" si="16"/>
        <v>27393.4</v>
      </c>
      <c r="F73" s="15">
        <f t="shared" si="17"/>
        <v>143606.6</v>
      </c>
      <c r="H73" s="17">
        <f t="shared" si="18"/>
        <v>2220</v>
      </c>
      <c r="I73" s="14">
        <f t="shared" si="19"/>
        <v>25344.400000000001</v>
      </c>
      <c r="J73" s="14">
        <f t="shared" si="20"/>
        <v>145655.6</v>
      </c>
      <c r="K73" s="14">
        <f t="shared" si="21"/>
        <v>27564.400000000001</v>
      </c>
      <c r="L73" s="15">
        <f t="shared" si="22"/>
        <v>143435.6</v>
      </c>
      <c r="N73" s="13">
        <v>171000</v>
      </c>
      <c r="O73" s="59">
        <f>ROUND($A73*'社会保険料率（熊本県）'!$I$6-0.001,0)</f>
        <v>855</v>
      </c>
      <c r="P73" s="60">
        <f>ROUND($A73*'社会保険料率（熊本県）'!$J$6-0.001,0)</f>
        <v>1026</v>
      </c>
      <c r="Q73" s="60">
        <f>IF(ISERROR(VLOOKUP(N73,'社会保険料率（熊本県）'!$C$4:$H$62,4)),"",VLOOKUP(N73,'社会保険料率（熊本県）'!$C$4:$H$62,4))</f>
        <v>8763.4</v>
      </c>
      <c r="R73" s="61">
        <f>IF(ISERROR(VLOOKUP(N73,'社会保険料率（熊本県）'!$C$4:$H$62,6)),"",VLOOKUP(N73,'社会保険料率（熊本県）'!$C$4:$H$62,6))</f>
        <v>15555</v>
      </c>
      <c r="T73" s="279">
        <v>221000</v>
      </c>
      <c r="U73" s="280">
        <v>224000</v>
      </c>
      <c r="V73" s="285">
        <v>5150</v>
      </c>
      <c r="W73" s="285">
        <v>3520</v>
      </c>
      <c r="X73" s="62">
        <v>1910</v>
      </c>
    </row>
    <row r="74" spans="1:24" s="16" customFormat="1" ht="9.9499999999999993" customHeight="1">
      <c r="A74" s="26">
        <v>172000</v>
      </c>
      <c r="B74" s="27">
        <f t="shared" si="23"/>
        <v>2220</v>
      </c>
      <c r="C74" s="27">
        <f t="shared" si="14"/>
        <v>25178.400000000001</v>
      </c>
      <c r="D74" s="27">
        <f t="shared" si="15"/>
        <v>146821.6</v>
      </c>
      <c r="E74" s="27">
        <f t="shared" si="16"/>
        <v>27398.400000000001</v>
      </c>
      <c r="F74" s="28">
        <f t="shared" si="17"/>
        <v>144601.60000000001</v>
      </c>
      <c r="H74" s="29">
        <f t="shared" si="18"/>
        <v>2220</v>
      </c>
      <c r="I74" s="27">
        <f t="shared" si="19"/>
        <v>25350.400000000001</v>
      </c>
      <c r="J74" s="27">
        <f t="shared" si="20"/>
        <v>146649.60000000001</v>
      </c>
      <c r="K74" s="27">
        <f t="shared" si="21"/>
        <v>27570.400000000001</v>
      </c>
      <c r="L74" s="28">
        <f t="shared" si="22"/>
        <v>144429.6</v>
      </c>
      <c r="N74" s="26">
        <v>172000</v>
      </c>
      <c r="O74" s="30">
        <f>ROUND($A74*'社会保険料率（熊本県）'!$I$6-0.001,0)</f>
        <v>860</v>
      </c>
      <c r="P74" s="31">
        <f>ROUND($A74*'社会保険料率（熊本県）'!$J$6-0.001,0)</f>
        <v>1032</v>
      </c>
      <c r="Q74" s="31">
        <f>IF(ISERROR(VLOOKUP(N74,'社会保険料率（熊本県）'!$C$4:$H$62,4)),"",VLOOKUP(N74,'社会保険料率（熊本県）'!$C$4:$H$62,4))</f>
        <v>8763.4</v>
      </c>
      <c r="R74" s="32">
        <f>IF(ISERROR(VLOOKUP(N74,'社会保険料率（熊本県）'!$C$4:$H$62,6)),"",VLOOKUP(N74,'社会保険料率（熊本県）'!$C$4:$H$62,6))</f>
        <v>15555</v>
      </c>
      <c r="T74" s="279">
        <v>224000</v>
      </c>
      <c r="U74" s="280">
        <v>227000</v>
      </c>
      <c r="V74" s="285">
        <v>5250</v>
      </c>
      <c r="W74" s="285">
        <v>3630</v>
      </c>
      <c r="X74" s="62">
        <v>2020</v>
      </c>
    </row>
    <row r="75" spans="1:24" s="16" customFormat="1" ht="9.9499999999999993" customHeight="1">
      <c r="A75" s="26">
        <v>173000</v>
      </c>
      <c r="B75" s="27">
        <f t="shared" si="23"/>
        <v>2320</v>
      </c>
      <c r="C75" s="27">
        <f t="shared" si="14"/>
        <v>25183.4</v>
      </c>
      <c r="D75" s="27">
        <f t="shared" si="15"/>
        <v>147816.6</v>
      </c>
      <c r="E75" s="27">
        <f t="shared" si="16"/>
        <v>27503.4</v>
      </c>
      <c r="F75" s="28">
        <f t="shared" si="17"/>
        <v>145496.6</v>
      </c>
      <c r="H75" s="29">
        <f t="shared" si="18"/>
        <v>2320</v>
      </c>
      <c r="I75" s="27">
        <f t="shared" si="19"/>
        <v>25356.400000000001</v>
      </c>
      <c r="J75" s="27">
        <f t="shared" si="20"/>
        <v>147643.6</v>
      </c>
      <c r="K75" s="27">
        <f t="shared" si="21"/>
        <v>27676.400000000001</v>
      </c>
      <c r="L75" s="28">
        <f t="shared" si="22"/>
        <v>145323.6</v>
      </c>
      <c r="N75" s="26">
        <v>173000</v>
      </c>
      <c r="O75" s="30">
        <f>ROUND($A75*'社会保険料率（熊本県）'!$I$6-0.001,0)</f>
        <v>865</v>
      </c>
      <c r="P75" s="31">
        <f>ROUND($A75*'社会保険料率（熊本県）'!$J$6-0.001,0)</f>
        <v>1038</v>
      </c>
      <c r="Q75" s="31">
        <f>IF(ISERROR(VLOOKUP(N75,'社会保険料率（熊本県）'!$C$4:$H$62,4)),"",VLOOKUP(N75,'社会保険料率（熊本県）'!$C$4:$H$62,4))</f>
        <v>8763.4</v>
      </c>
      <c r="R75" s="32">
        <f>IF(ISERROR(VLOOKUP(N75,'社会保険料率（熊本県）'!$C$4:$H$62,6)),"",VLOOKUP(N75,'社会保険料率（熊本県）'!$C$4:$H$62,6))</f>
        <v>15555</v>
      </c>
      <c r="T75" s="279">
        <v>227000</v>
      </c>
      <c r="U75" s="280">
        <v>230000</v>
      </c>
      <c r="V75" s="285">
        <v>5360</v>
      </c>
      <c r="W75" s="285">
        <v>3740</v>
      </c>
      <c r="X75" s="62">
        <v>2120</v>
      </c>
    </row>
    <row r="76" spans="1:24" s="16" customFormat="1" ht="9.9499999999999993" customHeight="1">
      <c r="A76" s="26">
        <v>174000</v>
      </c>
      <c r="B76" s="27">
        <f t="shared" si="23"/>
        <v>2320</v>
      </c>
      <c r="C76" s="27">
        <f t="shared" si="14"/>
        <v>25188.400000000001</v>
      </c>
      <c r="D76" s="27">
        <f t="shared" si="15"/>
        <v>148811.6</v>
      </c>
      <c r="E76" s="27">
        <f t="shared" si="16"/>
        <v>27508.400000000001</v>
      </c>
      <c r="F76" s="28">
        <f t="shared" si="17"/>
        <v>146491.6</v>
      </c>
      <c r="H76" s="29">
        <f t="shared" si="18"/>
        <v>2320</v>
      </c>
      <c r="I76" s="27">
        <f t="shared" si="19"/>
        <v>25362.400000000001</v>
      </c>
      <c r="J76" s="27">
        <f t="shared" si="20"/>
        <v>148637.6</v>
      </c>
      <c r="K76" s="27">
        <f t="shared" si="21"/>
        <v>27682.400000000001</v>
      </c>
      <c r="L76" s="28">
        <f t="shared" si="22"/>
        <v>146317.6</v>
      </c>
      <c r="N76" s="26">
        <v>174000</v>
      </c>
      <c r="O76" s="30">
        <f>ROUND($A76*'社会保険料率（熊本県）'!$I$6-0.001,0)</f>
        <v>870</v>
      </c>
      <c r="P76" s="31">
        <f>ROUND($A76*'社会保険料率（熊本県）'!$J$6-0.001,0)</f>
        <v>1044</v>
      </c>
      <c r="Q76" s="31">
        <f>IF(ISERROR(VLOOKUP(N76,'社会保険料率（熊本県）'!$C$4:$H$62,4)),"",VLOOKUP(N76,'社会保険料率（熊本県）'!$C$4:$H$62,4))</f>
        <v>8763.4</v>
      </c>
      <c r="R76" s="32">
        <f>IF(ISERROR(VLOOKUP(N76,'社会保険料率（熊本県）'!$C$4:$H$62,6)),"",VLOOKUP(N76,'社会保険料率（熊本県）'!$C$4:$H$62,6))</f>
        <v>15555</v>
      </c>
      <c r="T76" s="279">
        <v>230000</v>
      </c>
      <c r="U76" s="280">
        <v>233000</v>
      </c>
      <c r="V76" s="285">
        <v>5460</v>
      </c>
      <c r="W76" s="285">
        <v>3850</v>
      </c>
      <c r="X76" s="62">
        <v>2240</v>
      </c>
    </row>
    <row r="77" spans="1:24" s="16" customFormat="1" ht="9.9499999999999993" customHeight="1">
      <c r="A77" s="26">
        <v>175000</v>
      </c>
      <c r="B77" s="27">
        <f t="shared" si="23"/>
        <v>2320</v>
      </c>
      <c r="C77" s="27">
        <f t="shared" si="14"/>
        <v>26624</v>
      </c>
      <c r="D77" s="27">
        <f t="shared" si="15"/>
        <v>148376</v>
      </c>
      <c r="E77" s="27">
        <f t="shared" si="16"/>
        <v>28944</v>
      </c>
      <c r="F77" s="28">
        <f t="shared" si="17"/>
        <v>146056</v>
      </c>
      <c r="H77" s="29">
        <f t="shared" si="18"/>
        <v>2320</v>
      </c>
      <c r="I77" s="27">
        <f t="shared" si="19"/>
        <v>26799</v>
      </c>
      <c r="J77" s="27">
        <f t="shared" si="20"/>
        <v>148201</v>
      </c>
      <c r="K77" s="27">
        <f t="shared" si="21"/>
        <v>29119</v>
      </c>
      <c r="L77" s="28">
        <f t="shared" si="22"/>
        <v>145881</v>
      </c>
      <c r="N77" s="26">
        <v>175000</v>
      </c>
      <c r="O77" s="30">
        <f>ROUND($A77*'社会保険料率（熊本県）'!$I$6-0.001,0)</f>
        <v>875</v>
      </c>
      <c r="P77" s="31">
        <f>ROUND($A77*'社会保険料率（熊本県）'!$J$6-0.001,0)</f>
        <v>1050</v>
      </c>
      <c r="Q77" s="31">
        <f>IF(ISERROR(VLOOKUP(N77,'社会保険料率（熊本県）'!$C$4:$H$62,4)),"",VLOOKUP(N77,'社会保険料率（熊本県）'!$C$4:$H$62,4))</f>
        <v>9279</v>
      </c>
      <c r="R77" s="32">
        <f>IF(ISERROR(VLOOKUP(N77,'社会保険料率（熊本県）'!$C$4:$H$62,6)),"",VLOOKUP(N77,'社会保険料率（熊本県）'!$C$4:$H$62,6))</f>
        <v>16470</v>
      </c>
      <c r="T77" s="279">
        <v>233000</v>
      </c>
      <c r="U77" s="280">
        <v>236000</v>
      </c>
      <c r="V77" s="285">
        <v>5570</v>
      </c>
      <c r="W77" s="285">
        <v>3950</v>
      </c>
      <c r="X77" s="62">
        <v>2340</v>
      </c>
    </row>
    <row r="78" spans="1:24" s="16" customFormat="1" ht="9.9499999999999993" customHeight="1">
      <c r="A78" s="26">
        <v>176000</v>
      </c>
      <c r="B78" s="27">
        <f t="shared" si="23"/>
        <v>2420</v>
      </c>
      <c r="C78" s="27">
        <f t="shared" si="14"/>
        <v>26629</v>
      </c>
      <c r="D78" s="27">
        <f t="shared" si="15"/>
        <v>149371</v>
      </c>
      <c r="E78" s="27">
        <f t="shared" si="16"/>
        <v>29049</v>
      </c>
      <c r="F78" s="28">
        <f t="shared" si="17"/>
        <v>146951</v>
      </c>
      <c r="H78" s="29">
        <f t="shared" si="18"/>
        <v>2420</v>
      </c>
      <c r="I78" s="27">
        <f t="shared" si="19"/>
        <v>26805</v>
      </c>
      <c r="J78" s="27">
        <f t="shared" si="20"/>
        <v>149195</v>
      </c>
      <c r="K78" s="27">
        <f t="shared" si="21"/>
        <v>29225</v>
      </c>
      <c r="L78" s="28">
        <f t="shared" si="22"/>
        <v>146775</v>
      </c>
      <c r="N78" s="26">
        <v>176000</v>
      </c>
      <c r="O78" s="30">
        <f>ROUND($A78*'社会保険料率（熊本県）'!$I$6-0.001,0)</f>
        <v>880</v>
      </c>
      <c r="P78" s="31">
        <f>ROUND($A78*'社会保険料率（熊本県）'!$J$6-0.001,0)</f>
        <v>1056</v>
      </c>
      <c r="Q78" s="31">
        <f>IF(ISERROR(VLOOKUP(N78,'社会保険料率（熊本県）'!$C$4:$H$62,4)),"",VLOOKUP(N78,'社会保険料率（熊本県）'!$C$4:$H$62,4))</f>
        <v>9279</v>
      </c>
      <c r="R78" s="32">
        <f>IF(ISERROR(VLOOKUP(N78,'社会保険料率（熊本県）'!$C$4:$H$62,6)),"",VLOOKUP(N78,'社会保険料率（熊本県）'!$C$4:$H$62,6))</f>
        <v>16470</v>
      </c>
      <c r="T78" s="279">
        <v>236000</v>
      </c>
      <c r="U78" s="280">
        <v>239000</v>
      </c>
      <c r="V78" s="285">
        <v>5680</v>
      </c>
      <c r="W78" s="285">
        <v>4060</v>
      </c>
      <c r="X78" s="62">
        <v>2450</v>
      </c>
    </row>
    <row r="79" spans="1:24" s="16" customFormat="1" ht="9.9499999999999993" customHeight="1">
      <c r="A79" s="26">
        <v>177000</v>
      </c>
      <c r="B79" s="27">
        <f t="shared" si="23"/>
        <v>2420</v>
      </c>
      <c r="C79" s="27">
        <f t="shared" si="14"/>
        <v>26634</v>
      </c>
      <c r="D79" s="27">
        <f t="shared" si="15"/>
        <v>150366</v>
      </c>
      <c r="E79" s="27">
        <f t="shared" si="16"/>
        <v>29054</v>
      </c>
      <c r="F79" s="28">
        <f t="shared" si="17"/>
        <v>147946</v>
      </c>
      <c r="H79" s="29">
        <f t="shared" si="18"/>
        <v>2420</v>
      </c>
      <c r="I79" s="27">
        <f t="shared" si="19"/>
        <v>26811</v>
      </c>
      <c r="J79" s="27">
        <f t="shared" si="20"/>
        <v>150189</v>
      </c>
      <c r="K79" s="27">
        <f t="shared" si="21"/>
        <v>29231</v>
      </c>
      <c r="L79" s="28">
        <f t="shared" si="22"/>
        <v>147769</v>
      </c>
      <c r="N79" s="26">
        <v>177000</v>
      </c>
      <c r="O79" s="30">
        <f>ROUND($A79*'社会保険料率（熊本県）'!$I$6-0.001,0)</f>
        <v>885</v>
      </c>
      <c r="P79" s="31">
        <f>ROUND($A79*'社会保険料率（熊本県）'!$J$6-0.001,0)</f>
        <v>1062</v>
      </c>
      <c r="Q79" s="31">
        <f>IF(ISERROR(VLOOKUP(N79,'社会保険料率（熊本県）'!$C$4:$H$62,4)),"",VLOOKUP(N79,'社会保険料率（熊本県）'!$C$4:$H$62,4))</f>
        <v>9279</v>
      </c>
      <c r="R79" s="32">
        <f>IF(ISERROR(VLOOKUP(N79,'社会保険料率（熊本県）'!$C$4:$H$62,6)),"",VLOOKUP(N79,'社会保険料率（熊本県）'!$C$4:$H$62,6))</f>
        <v>16470</v>
      </c>
      <c r="T79" s="279">
        <v>239000</v>
      </c>
      <c r="U79" s="280">
        <v>242000</v>
      </c>
      <c r="V79" s="285">
        <v>5790</v>
      </c>
      <c r="W79" s="285">
        <v>4170</v>
      </c>
      <c r="X79" s="62">
        <v>2550</v>
      </c>
    </row>
    <row r="80" spans="1:24" s="16" customFormat="1" ht="9.9499999999999993" customHeight="1">
      <c r="A80" s="26">
        <v>178000</v>
      </c>
      <c r="B80" s="27">
        <f t="shared" si="23"/>
        <v>2520</v>
      </c>
      <c r="C80" s="27">
        <f t="shared" si="14"/>
        <v>26639</v>
      </c>
      <c r="D80" s="27">
        <f t="shared" si="15"/>
        <v>151361</v>
      </c>
      <c r="E80" s="27">
        <f t="shared" si="16"/>
        <v>29159</v>
      </c>
      <c r="F80" s="28">
        <f t="shared" si="17"/>
        <v>148841</v>
      </c>
      <c r="H80" s="29">
        <f t="shared" si="18"/>
        <v>2520</v>
      </c>
      <c r="I80" s="27">
        <f t="shared" si="19"/>
        <v>26817</v>
      </c>
      <c r="J80" s="27">
        <f t="shared" si="20"/>
        <v>151183</v>
      </c>
      <c r="K80" s="27">
        <f t="shared" si="21"/>
        <v>29337</v>
      </c>
      <c r="L80" s="28">
        <f t="shared" si="22"/>
        <v>148663</v>
      </c>
      <c r="N80" s="26">
        <v>178000</v>
      </c>
      <c r="O80" s="30">
        <f>ROUND($A80*'社会保険料率（熊本県）'!$I$6-0.001,0)</f>
        <v>890</v>
      </c>
      <c r="P80" s="31">
        <f>ROUND($A80*'社会保険料率（熊本県）'!$J$6-0.001,0)</f>
        <v>1068</v>
      </c>
      <c r="Q80" s="31">
        <f>IF(ISERROR(VLOOKUP(N80,'社会保険料率（熊本県）'!$C$4:$H$62,4)),"",VLOOKUP(N80,'社会保険料率（熊本県）'!$C$4:$H$62,4))</f>
        <v>9279</v>
      </c>
      <c r="R80" s="32">
        <f>IF(ISERROR(VLOOKUP(N80,'社会保険料率（熊本県）'!$C$4:$H$62,6)),"",VLOOKUP(N80,'社会保険料率（熊本県）'!$C$4:$H$62,6))</f>
        <v>16470</v>
      </c>
      <c r="T80" s="279">
        <v>242000</v>
      </c>
      <c r="U80" s="280">
        <v>245000</v>
      </c>
      <c r="V80" s="285">
        <v>5890</v>
      </c>
      <c r="W80" s="285">
        <v>4280</v>
      </c>
      <c r="X80" s="62">
        <v>2660</v>
      </c>
    </row>
    <row r="81" spans="1:25" s="16" customFormat="1" ht="9.9499999999999993" customHeight="1">
      <c r="A81" s="26">
        <v>179000</v>
      </c>
      <c r="B81" s="27">
        <f t="shared" si="23"/>
        <v>2520</v>
      </c>
      <c r="C81" s="27">
        <f t="shared" si="14"/>
        <v>26644</v>
      </c>
      <c r="D81" s="27">
        <f t="shared" si="15"/>
        <v>152356</v>
      </c>
      <c r="E81" s="27">
        <f t="shared" si="16"/>
        <v>29164</v>
      </c>
      <c r="F81" s="28">
        <f t="shared" si="17"/>
        <v>149836</v>
      </c>
      <c r="H81" s="29">
        <f t="shared" si="18"/>
        <v>2520</v>
      </c>
      <c r="I81" s="27">
        <f t="shared" si="19"/>
        <v>26823</v>
      </c>
      <c r="J81" s="27">
        <f t="shared" si="20"/>
        <v>152177</v>
      </c>
      <c r="K81" s="27">
        <f t="shared" si="21"/>
        <v>29343</v>
      </c>
      <c r="L81" s="28">
        <f t="shared" si="22"/>
        <v>149657</v>
      </c>
      <c r="N81" s="26">
        <v>179000</v>
      </c>
      <c r="O81" s="30">
        <f>ROUND($A81*'社会保険料率（熊本県）'!$I$6-0.001,0)</f>
        <v>895</v>
      </c>
      <c r="P81" s="31">
        <f>ROUND($A81*'社会保険料率（熊本県）'!$J$6-0.001,0)</f>
        <v>1074</v>
      </c>
      <c r="Q81" s="31">
        <f>IF(ISERROR(VLOOKUP(N81,'社会保険料率（熊本県）'!$C$4:$H$62,4)),"",VLOOKUP(N81,'社会保険料率（熊本県）'!$C$4:$H$62,4))</f>
        <v>9279</v>
      </c>
      <c r="R81" s="32">
        <f>IF(ISERROR(VLOOKUP(N81,'社会保険料率（熊本県）'!$C$4:$H$62,6)),"",VLOOKUP(N81,'社会保険料率（熊本県）'!$C$4:$H$62,6))</f>
        <v>16470</v>
      </c>
      <c r="T81" s="279">
        <v>245000</v>
      </c>
      <c r="U81" s="280">
        <v>248000</v>
      </c>
      <c r="V81" s="285">
        <v>6000</v>
      </c>
      <c r="W81" s="285">
        <v>4380</v>
      </c>
      <c r="X81" s="62">
        <v>2770</v>
      </c>
    </row>
    <row r="82" spans="1:25" s="16" customFormat="1" ht="9.9499999999999993" customHeight="1">
      <c r="A82" s="52">
        <v>180000</v>
      </c>
      <c r="B82" s="53">
        <f t="shared" si="23"/>
        <v>2620</v>
      </c>
      <c r="C82" s="53">
        <f t="shared" si="14"/>
        <v>26649</v>
      </c>
      <c r="D82" s="53">
        <f t="shared" si="15"/>
        <v>153351</v>
      </c>
      <c r="E82" s="53">
        <f t="shared" si="16"/>
        <v>29269</v>
      </c>
      <c r="F82" s="54">
        <f t="shared" si="17"/>
        <v>150731</v>
      </c>
      <c r="H82" s="55">
        <f t="shared" si="18"/>
        <v>2620</v>
      </c>
      <c r="I82" s="53">
        <f t="shared" si="19"/>
        <v>26829</v>
      </c>
      <c r="J82" s="53">
        <f t="shared" si="20"/>
        <v>153171</v>
      </c>
      <c r="K82" s="53">
        <f t="shared" si="21"/>
        <v>29449</v>
      </c>
      <c r="L82" s="54">
        <f t="shared" si="22"/>
        <v>150551</v>
      </c>
      <c r="N82" s="52">
        <v>180000</v>
      </c>
      <c r="O82" s="56">
        <f>ROUND($A82*'社会保険料率（熊本県）'!$I$6-0.001,0)</f>
        <v>900</v>
      </c>
      <c r="P82" s="57">
        <f>ROUND($A82*'社会保険料率（熊本県）'!$J$6-0.001,0)</f>
        <v>1080</v>
      </c>
      <c r="Q82" s="57">
        <f>IF(ISERROR(VLOOKUP(N82,'社会保険料率（熊本県）'!$C$4:$H$62,4)),"",VLOOKUP(N82,'社会保険料率（熊本県）'!$C$4:$H$62,4))</f>
        <v>9279</v>
      </c>
      <c r="R82" s="58">
        <f>IF(ISERROR(VLOOKUP(N82,'社会保険料率（熊本県）'!$C$4:$H$62,6)),"",VLOOKUP(N82,'社会保険料率（熊本県）'!$C$4:$H$62,6))</f>
        <v>16470</v>
      </c>
      <c r="T82" s="281">
        <v>248000</v>
      </c>
      <c r="U82" s="282">
        <v>251000</v>
      </c>
      <c r="V82" s="286">
        <v>6110</v>
      </c>
      <c r="W82" s="286">
        <v>4490</v>
      </c>
      <c r="X82" s="63">
        <v>2880</v>
      </c>
    </row>
    <row r="83" spans="1:25" s="16" customFormat="1" ht="9.9499999999999993" customHeight="1">
      <c r="A83" s="13">
        <v>181000</v>
      </c>
      <c r="B83" s="14">
        <f t="shared" si="23"/>
        <v>2620</v>
      </c>
      <c r="C83" s="14">
        <f t="shared" si="14"/>
        <v>26654</v>
      </c>
      <c r="D83" s="14">
        <f t="shared" si="15"/>
        <v>154346</v>
      </c>
      <c r="E83" s="14">
        <f t="shared" si="16"/>
        <v>29274</v>
      </c>
      <c r="F83" s="15">
        <f t="shared" si="17"/>
        <v>151726</v>
      </c>
      <c r="H83" s="17">
        <f t="shared" si="18"/>
        <v>2620</v>
      </c>
      <c r="I83" s="14">
        <f t="shared" si="19"/>
        <v>26835</v>
      </c>
      <c r="J83" s="14">
        <f t="shared" si="20"/>
        <v>154165</v>
      </c>
      <c r="K83" s="14">
        <f t="shared" si="21"/>
        <v>29455</v>
      </c>
      <c r="L83" s="15">
        <f t="shared" si="22"/>
        <v>151545</v>
      </c>
      <c r="N83" s="13">
        <v>181000</v>
      </c>
      <c r="O83" s="59">
        <f>ROUND($A83*'社会保険料率（熊本県）'!$I$6-0.001,0)</f>
        <v>905</v>
      </c>
      <c r="P83" s="60">
        <f>ROUND($A83*'社会保険料率（熊本県）'!$J$6-0.001,0)</f>
        <v>1086</v>
      </c>
      <c r="Q83" s="60">
        <f>IF(ISERROR(VLOOKUP(N83,'社会保険料率（熊本県）'!$C$4:$H$62,4)),"",VLOOKUP(N83,'社会保険料率（熊本県）'!$C$4:$H$62,4))</f>
        <v>9279</v>
      </c>
      <c r="R83" s="61">
        <f>IF(ISERROR(VLOOKUP(N83,'社会保険料率（熊本県）'!$C$4:$H$62,6)),"",VLOOKUP(N83,'社会保険料率（熊本県）'!$C$4:$H$62,6))</f>
        <v>16470</v>
      </c>
      <c r="T83" s="279">
        <v>251000</v>
      </c>
      <c r="U83" s="280">
        <v>254000</v>
      </c>
      <c r="V83" s="285">
        <v>6220</v>
      </c>
      <c r="W83" s="285">
        <v>4590</v>
      </c>
      <c r="X83" s="62">
        <v>2980</v>
      </c>
    </row>
    <row r="84" spans="1:25" s="16" customFormat="1" ht="9.9499999999999993" customHeight="1">
      <c r="A84" s="26">
        <v>182000</v>
      </c>
      <c r="B84" s="27">
        <f t="shared" si="23"/>
        <v>2730</v>
      </c>
      <c r="C84" s="27">
        <f t="shared" si="14"/>
        <v>26659</v>
      </c>
      <c r="D84" s="27">
        <f t="shared" si="15"/>
        <v>155341</v>
      </c>
      <c r="E84" s="27">
        <f t="shared" si="16"/>
        <v>29389</v>
      </c>
      <c r="F84" s="28">
        <f t="shared" si="17"/>
        <v>152611</v>
      </c>
      <c r="H84" s="29">
        <f t="shared" si="18"/>
        <v>2730</v>
      </c>
      <c r="I84" s="27">
        <f t="shared" si="19"/>
        <v>26841</v>
      </c>
      <c r="J84" s="27">
        <f t="shared" si="20"/>
        <v>155159</v>
      </c>
      <c r="K84" s="27">
        <f t="shared" si="21"/>
        <v>29571</v>
      </c>
      <c r="L84" s="28">
        <f t="shared" si="22"/>
        <v>152429</v>
      </c>
      <c r="N84" s="26">
        <v>182000</v>
      </c>
      <c r="O84" s="30">
        <f>ROUND($A84*'社会保険料率（熊本県）'!$I$6-0.001,0)</f>
        <v>910</v>
      </c>
      <c r="P84" s="31">
        <f>ROUND($A84*'社会保険料率（熊本県）'!$J$6-0.001,0)</f>
        <v>1092</v>
      </c>
      <c r="Q84" s="31">
        <f>IF(ISERROR(VLOOKUP(N84,'社会保険料率（熊本県）'!$C$4:$H$62,4)),"",VLOOKUP(N84,'社会保険料率（熊本県）'!$C$4:$H$62,4))</f>
        <v>9279</v>
      </c>
      <c r="R84" s="32">
        <f>IF(ISERROR(VLOOKUP(N84,'社会保険料率（熊本県）'!$C$4:$H$62,6)),"",VLOOKUP(N84,'社会保険料率（熊本県）'!$C$4:$H$62,6))</f>
        <v>16470</v>
      </c>
      <c r="T84" s="279">
        <v>254000</v>
      </c>
      <c r="U84" s="280">
        <v>257000</v>
      </c>
      <c r="V84" s="285">
        <v>6320</v>
      </c>
      <c r="W84" s="285">
        <v>4710</v>
      </c>
      <c r="X84" s="62">
        <v>3090</v>
      </c>
    </row>
    <row r="85" spans="1:25" s="16" customFormat="1" ht="9.9499999999999993" customHeight="1">
      <c r="A85" s="26">
        <v>183000</v>
      </c>
      <c r="B85" s="27">
        <f t="shared" si="23"/>
        <v>2730</v>
      </c>
      <c r="C85" s="27">
        <f t="shared" si="14"/>
        <v>26664</v>
      </c>
      <c r="D85" s="27">
        <f t="shared" si="15"/>
        <v>156336</v>
      </c>
      <c r="E85" s="27">
        <f t="shared" si="16"/>
        <v>29394</v>
      </c>
      <c r="F85" s="28">
        <f t="shared" si="17"/>
        <v>153606</v>
      </c>
      <c r="H85" s="29">
        <f t="shared" si="18"/>
        <v>2730</v>
      </c>
      <c r="I85" s="27">
        <f t="shared" si="19"/>
        <v>26847</v>
      </c>
      <c r="J85" s="27">
        <f t="shared" si="20"/>
        <v>156153</v>
      </c>
      <c r="K85" s="27">
        <f t="shared" si="21"/>
        <v>29577</v>
      </c>
      <c r="L85" s="28">
        <f t="shared" si="22"/>
        <v>153423</v>
      </c>
      <c r="N85" s="26">
        <v>183000</v>
      </c>
      <c r="O85" s="30">
        <f>ROUND($A85*'社会保険料率（熊本県）'!$I$6-0.001,0)</f>
        <v>915</v>
      </c>
      <c r="P85" s="31">
        <f>ROUND($A85*'社会保険料率（熊本県）'!$J$6-0.001,0)</f>
        <v>1098</v>
      </c>
      <c r="Q85" s="31">
        <f>IF(ISERROR(VLOOKUP(N85,'社会保険料率（熊本県）'!$C$4:$H$62,4)),"",VLOOKUP(N85,'社会保険料率（熊本県）'!$C$4:$H$62,4))</f>
        <v>9279</v>
      </c>
      <c r="R85" s="32">
        <f>IF(ISERROR(VLOOKUP(N85,'社会保険料率（熊本県）'!$C$4:$H$62,6)),"",VLOOKUP(N85,'社会保険料率（熊本県）'!$C$4:$H$62,6))</f>
        <v>16470</v>
      </c>
      <c r="T85" s="279">
        <v>257000</v>
      </c>
      <c r="U85" s="280">
        <v>260000</v>
      </c>
      <c r="V85" s="285">
        <v>6430</v>
      </c>
      <c r="W85" s="285">
        <v>4810</v>
      </c>
      <c r="X85" s="62">
        <v>3200</v>
      </c>
    </row>
    <row r="86" spans="1:25" s="16" customFormat="1" ht="9.9499999999999993" customHeight="1">
      <c r="A86" s="26">
        <v>184000</v>
      </c>
      <c r="B86" s="27">
        <f t="shared" si="23"/>
        <v>2830</v>
      </c>
      <c r="C86" s="27">
        <f t="shared" si="14"/>
        <v>26669</v>
      </c>
      <c r="D86" s="27">
        <f t="shared" si="15"/>
        <v>157331</v>
      </c>
      <c r="E86" s="27">
        <f t="shared" si="16"/>
        <v>29499</v>
      </c>
      <c r="F86" s="28">
        <f t="shared" si="17"/>
        <v>154501</v>
      </c>
      <c r="H86" s="29">
        <f t="shared" si="18"/>
        <v>2830</v>
      </c>
      <c r="I86" s="27">
        <f t="shared" si="19"/>
        <v>26853</v>
      </c>
      <c r="J86" s="27">
        <f t="shared" si="20"/>
        <v>157147</v>
      </c>
      <c r="K86" s="27">
        <f t="shared" si="21"/>
        <v>29683</v>
      </c>
      <c r="L86" s="28">
        <f t="shared" si="22"/>
        <v>154317</v>
      </c>
      <c r="N86" s="26">
        <v>184000</v>
      </c>
      <c r="O86" s="30">
        <f>ROUND($A86*'社会保険料率（熊本県）'!$I$6-0.001,0)</f>
        <v>920</v>
      </c>
      <c r="P86" s="31">
        <f>ROUND($A86*'社会保険料率（熊本県）'!$J$6-0.001,0)</f>
        <v>1104</v>
      </c>
      <c r="Q86" s="31">
        <f>IF(ISERROR(VLOOKUP(N86,'社会保険料率（熊本県）'!$C$4:$H$62,4)),"",VLOOKUP(N86,'社会保険料率（熊本県）'!$C$4:$H$62,4))</f>
        <v>9279</v>
      </c>
      <c r="R86" s="32">
        <f>IF(ISERROR(VLOOKUP(N86,'社会保険料率（熊本県）'!$C$4:$H$62,6)),"",VLOOKUP(N86,'社会保険料率（熊本県）'!$C$4:$H$62,6))</f>
        <v>16470</v>
      </c>
      <c r="T86" s="279">
        <v>260000</v>
      </c>
      <c r="U86" s="280">
        <v>263000</v>
      </c>
      <c r="V86" s="285">
        <v>6530</v>
      </c>
      <c r="W86" s="285">
        <v>4920</v>
      </c>
      <c r="X86" s="62">
        <v>3310</v>
      </c>
    </row>
    <row r="87" spans="1:25" s="16" customFormat="1" ht="9.9499999999999993" customHeight="1">
      <c r="A87" s="26">
        <v>185000</v>
      </c>
      <c r="B87" s="27">
        <f t="shared" si="23"/>
        <v>2730</v>
      </c>
      <c r="C87" s="27">
        <f t="shared" si="14"/>
        <v>28104.400000000001</v>
      </c>
      <c r="D87" s="27">
        <f t="shared" si="15"/>
        <v>156895.6</v>
      </c>
      <c r="E87" s="27">
        <f t="shared" si="16"/>
        <v>30834.400000000001</v>
      </c>
      <c r="F87" s="28">
        <f t="shared" si="17"/>
        <v>154165.6</v>
      </c>
      <c r="H87" s="29">
        <f t="shared" si="18"/>
        <v>2730</v>
      </c>
      <c r="I87" s="27">
        <f t="shared" si="19"/>
        <v>28289.4</v>
      </c>
      <c r="J87" s="27">
        <f t="shared" si="20"/>
        <v>156710.6</v>
      </c>
      <c r="K87" s="27">
        <f t="shared" si="21"/>
        <v>31019.4</v>
      </c>
      <c r="L87" s="28">
        <f t="shared" si="22"/>
        <v>153980.6</v>
      </c>
      <c r="N87" s="26">
        <v>185000</v>
      </c>
      <c r="O87" s="30">
        <f>ROUND($A87*'社会保険料率（熊本県）'!$I$6-0.001,0)</f>
        <v>925</v>
      </c>
      <c r="P87" s="31">
        <f>ROUND($A87*'社会保険料率（熊本県）'!$J$6-0.001,0)</f>
        <v>1110</v>
      </c>
      <c r="Q87" s="31">
        <f>IF(ISERROR(VLOOKUP(N87,'社会保険料率（熊本県）'!$C$4:$H$62,4)),"",VLOOKUP(N87,'社会保険料率（熊本県）'!$C$4:$H$62,4))</f>
        <v>9794.4</v>
      </c>
      <c r="R87" s="32">
        <f>IF(ISERROR(VLOOKUP(N87,'社会保険料率（熊本県）'!$C$4:$H$62,6)),"",VLOOKUP(N87,'社会保険料率（熊本県）'!$C$4:$H$62,6))</f>
        <v>17385</v>
      </c>
      <c r="T87" s="279">
        <v>263000</v>
      </c>
      <c r="U87" s="280">
        <v>266000</v>
      </c>
      <c r="V87" s="285">
        <v>6650</v>
      </c>
      <c r="W87" s="285">
        <v>5020</v>
      </c>
      <c r="X87" s="62">
        <v>3410</v>
      </c>
    </row>
    <row r="88" spans="1:25" s="16" customFormat="1" ht="9.9499999999999993" customHeight="1">
      <c r="A88" s="26">
        <v>186000</v>
      </c>
      <c r="B88" s="27">
        <f t="shared" si="23"/>
        <v>2830</v>
      </c>
      <c r="C88" s="27">
        <f t="shared" si="14"/>
        <v>28109.4</v>
      </c>
      <c r="D88" s="27">
        <f t="shared" si="15"/>
        <v>157890.6</v>
      </c>
      <c r="E88" s="27">
        <f t="shared" si="16"/>
        <v>30939.4</v>
      </c>
      <c r="F88" s="28">
        <f t="shared" si="17"/>
        <v>155060.6</v>
      </c>
      <c r="H88" s="29">
        <f t="shared" si="18"/>
        <v>2830</v>
      </c>
      <c r="I88" s="27">
        <f t="shared" si="19"/>
        <v>28295.4</v>
      </c>
      <c r="J88" s="27">
        <f t="shared" si="20"/>
        <v>157704.6</v>
      </c>
      <c r="K88" s="27">
        <f t="shared" si="21"/>
        <v>31125.4</v>
      </c>
      <c r="L88" s="28">
        <f t="shared" si="22"/>
        <v>154874.6</v>
      </c>
      <c r="N88" s="26">
        <v>186000</v>
      </c>
      <c r="O88" s="30">
        <f>ROUND($A88*'社会保険料率（熊本県）'!$I$6-0.001,0)</f>
        <v>930</v>
      </c>
      <c r="P88" s="31">
        <f>ROUND($A88*'社会保険料率（熊本県）'!$J$6-0.001,0)</f>
        <v>1116</v>
      </c>
      <c r="Q88" s="31">
        <f>IF(ISERROR(VLOOKUP(N88,'社会保険料率（熊本県）'!$C$4:$H$62,4)),"",VLOOKUP(N88,'社会保険料率（熊本県）'!$C$4:$H$62,4))</f>
        <v>9794.4</v>
      </c>
      <c r="R88" s="32">
        <f>IF(ISERROR(VLOOKUP(N88,'社会保険料率（熊本県）'!$C$4:$H$62,6)),"",VLOOKUP(N88,'社会保険料率（熊本県）'!$C$4:$H$62,6))</f>
        <v>17385</v>
      </c>
      <c r="T88" s="279">
        <v>266000</v>
      </c>
      <c r="U88" s="280">
        <v>269000</v>
      </c>
      <c r="V88" s="285">
        <v>6750</v>
      </c>
      <c r="W88" s="285">
        <v>5140</v>
      </c>
      <c r="X88" s="62">
        <v>3520</v>
      </c>
    </row>
    <row r="89" spans="1:25" s="16" customFormat="1" ht="9.9499999999999993" customHeight="1">
      <c r="A89" s="26">
        <v>187000</v>
      </c>
      <c r="B89" s="27">
        <f t="shared" si="23"/>
        <v>2830</v>
      </c>
      <c r="C89" s="27">
        <f t="shared" si="14"/>
        <v>28114.400000000001</v>
      </c>
      <c r="D89" s="27">
        <f t="shared" si="15"/>
        <v>158885.6</v>
      </c>
      <c r="E89" s="27">
        <f t="shared" si="16"/>
        <v>30944.400000000001</v>
      </c>
      <c r="F89" s="28">
        <f t="shared" si="17"/>
        <v>156055.6</v>
      </c>
      <c r="H89" s="29">
        <f t="shared" si="18"/>
        <v>2830</v>
      </c>
      <c r="I89" s="27">
        <f t="shared" si="19"/>
        <v>28301.4</v>
      </c>
      <c r="J89" s="27">
        <f t="shared" si="20"/>
        <v>158698.6</v>
      </c>
      <c r="K89" s="27">
        <f t="shared" si="21"/>
        <v>31131.4</v>
      </c>
      <c r="L89" s="28">
        <f t="shared" si="22"/>
        <v>155868.6</v>
      </c>
      <c r="N89" s="26">
        <v>187000</v>
      </c>
      <c r="O89" s="30">
        <f>ROUND($A89*'社会保険料率（熊本県）'!$I$6-0.001,0)</f>
        <v>935</v>
      </c>
      <c r="P89" s="31">
        <f>ROUND($A89*'社会保険料率（熊本県）'!$J$6-0.001,0)</f>
        <v>1122</v>
      </c>
      <c r="Q89" s="31">
        <f>IF(ISERROR(VLOOKUP(N89,'社会保険料率（熊本県）'!$C$4:$H$62,4)),"",VLOOKUP(N89,'社会保険料率（熊本県）'!$C$4:$H$62,4))</f>
        <v>9794.4</v>
      </c>
      <c r="R89" s="32">
        <f>IF(ISERROR(VLOOKUP(N89,'社会保険料率（熊本県）'!$C$4:$H$62,6)),"",VLOOKUP(N89,'社会保険料率（熊本県）'!$C$4:$H$62,6))</f>
        <v>17385</v>
      </c>
      <c r="T89" s="279">
        <v>269000</v>
      </c>
      <c r="U89" s="280">
        <v>272000</v>
      </c>
      <c r="V89" s="285">
        <v>6860</v>
      </c>
      <c r="W89" s="285">
        <v>5240</v>
      </c>
      <c r="X89" s="62">
        <v>3620</v>
      </c>
    </row>
    <row r="90" spans="1:25" s="16" customFormat="1" ht="9.9499999999999993" customHeight="1">
      <c r="A90" s="26">
        <v>188000</v>
      </c>
      <c r="B90" s="27">
        <f t="shared" si="23"/>
        <v>2910</v>
      </c>
      <c r="C90" s="27">
        <f t="shared" si="14"/>
        <v>28119.4</v>
      </c>
      <c r="D90" s="27">
        <f t="shared" si="15"/>
        <v>159880.6</v>
      </c>
      <c r="E90" s="27">
        <f t="shared" si="16"/>
        <v>31029.4</v>
      </c>
      <c r="F90" s="28">
        <f t="shared" si="17"/>
        <v>156970.6</v>
      </c>
      <c r="H90" s="29">
        <f t="shared" si="18"/>
        <v>2910</v>
      </c>
      <c r="I90" s="27">
        <f t="shared" si="19"/>
        <v>28307.4</v>
      </c>
      <c r="J90" s="27">
        <f t="shared" si="20"/>
        <v>159692.6</v>
      </c>
      <c r="K90" s="27">
        <f t="shared" si="21"/>
        <v>31217.4</v>
      </c>
      <c r="L90" s="28">
        <f t="shared" si="22"/>
        <v>156782.6</v>
      </c>
      <c r="N90" s="26">
        <v>188000</v>
      </c>
      <c r="O90" s="30">
        <f>ROUND($A90*'社会保険料率（熊本県）'!$I$6-0.001,0)</f>
        <v>940</v>
      </c>
      <c r="P90" s="31">
        <f>ROUND($A90*'社会保険料率（熊本県）'!$J$6-0.001,0)</f>
        <v>1128</v>
      </c>
      <c r="Q90" s="31">
        <f>IF(ISERROR(VLOOKUP(N90,'社会保険料率（熊本県）'!$C$4:$H$62,4)),"",VLOOKUP(N90,'社会保険料率（熊本県）'!$C$4:$H$62,4))</f>
        <v>9794.4</v>
      </c>
      <c r="R90" s="32">
        <f>IF(ISERROR(VLOOKUP(N90,'社会保険料率（熊本県）'!$C$4:$H$62,6)),"",VLOOKUP(N90,'社会保険料率（熊本県）'!$C$4:$H$62,6))</f>
        <v>17385</v>
      </c>
      <c r="T90" s="279">
        <v>272000</v>
      </c>
      <c r="U90" s="280">
        <v>275000</v>
      </c>
      <c r="V90" s="285">
        <v>6960</v>
      </c>
      <c r="W90" s="285">
        <v>5350</v>
      </c>
      <c r="X90" s="62">
        <v>3740</v>
      </c>
    </row>
    <row r="91" spans="1:25" s="16" customFormat="1" ht="9.9499999999999993" customHeight="1">
      <c r="A91" s="26">
        <v>189000</v>
      </c>
      <c r="B91" s="27">
        <f t="shared" si="23"/>
        <v>2910</v>
      </c>
      <c r="C91" s="27">
        <f t="shared" si="14"/>
        <v>28124.400000000001</v>
      </c>
      <c r="D91" s="27">
        <f t="shared" si="15"/>
        <v>160875.6</v>
      </c>
      <c r="E91" s="27">
        <f t="shared" si="16"/>
        <v>31034.400000000001</v>
      </c>
      <c r="F91" s="28">
        <f t="shared" si="17"/>
        <v>157965.6</v>
      </c>
      <c r="H91" s="29">
        <f t="shared" si="18"/>
        <v>2910</v>
      </c>
      <c r="I91" s="27">
        <f t="shared" si="19"/>
        <v>28313.4</v>
      </c>
      <c r="J91" s="27">
        <f t="shared" si="20"/>
        <v>160686.6</v>
      </c>
      <c r="K91" s="27">
        <f t="shared" si="21"/>
        <v>31223.4</v>
      </c>
      <c r="L91" s="28">
        <f t="shared" si="22"/>
        <v>157776.6</v>
      </c>
      <c r="N91" s="26">
        <v>189000</v>
      </c>
      <c r="O91" s="30">
        <f>ROUND($A91*'社会保険料率（熊本県）'!$I$6-0.001,0)</f>
        <v>945</v>
      </c>
      <c r="P91" s="31">
        <f>ROUND($A91*'社会保険料率（熊本県）'!$J$6-0.001,0)</f>
        <v>1134</v>
      </c>
      <c r="Q91" s="31">
        <f>IF(ISERROR(VLOOKUP(N91,'社会保険料率（熊本県）'!$C$4:$H$62,4)),"",VLOOKUP(N91,'社会保険料率（熊本県）'!$C$4:$H$62,4))</f>
        <v>9794.4</v>
      </c>
      <c r="R91" s="32">
        <f>IF(ISERROR(VLOOKUP(N91,'社会保険料率（熊本県）'!$C$4:$H$62,6)),"",VLOOKUP(N91,'社会保険料率（熊本県）'!$C$4:$H$62,6))</f>
        <v>17385</v>
      </c>
      <c r="T91" s="279">
        <v>275000</v>
      </c>
      <c r="U91" s="280">
        <v>278000</v>
      </c>
      <c r="V91" s="285">
        <v>7080</v>
      </c>
      <c r="W91" s="285">
        <v>5450</v>
      </c>
      <c r="X91" s="62">
        <v>3840</v>
      </c>
    </row>
    <row r="92" spans="1:25" s="16" customFormat="1" ht="9.9499999999999993" customHeight="1">
      <c r="A92" s="52">
        <v>190000</v>
      </c>
      <c r="B92" s="53">
        <f t="shared" si="23"/>
        <v>2980</v>
      </c>
      <c r="C92" s="53">
        <f t="shared" si="14"/>
        <v>28129.4</v>
      </c>
      <c r="D92" s="53">
        <f t="shared" si="15"/>
        <v>161870.6</v>
      </c>
      <c r="E92" s="53">
        <f t="shared" si="16"/>
        <v>31109.4</v>
      </c>
      <c r="F92" s="54">
        <f t="shared" si="17"/>
        <v>158890.6</v>
      </c>
      <c r="H92" s="55">
        <f t="shared" si="18"/>
        <v>2980</v>
      </c>
      <c r="I92" s="53">
        <f t="shared" si="19"/>
        <v>28319.4</v>
      </c>
      <c r="J92" s="53">
        <f t="shared" si="20"/>
        <v>161680.6</v>
      </c>
      <c r="K92" s="53">
        <f t="shared" si="21"/>
        <v>31299.4</v>
      </c>
      <c r="L92" s="54">
        <f t="shared" si="22"/>
        <v>158700.6</v>
      </c>
      <c r="N92" s="52">
        <v>190000</v>
      </c>
      <c r="O92" s="56">
        <f>ROUND($A92*'社会保険料率（熊本県）'!$I$6-0.001,0)</f>
        <v>950</v>
      </c>
      <c r="P92" s="57">
        <f>ROUND($A92*'社会保険料率（熊本県）'!$J$6-0.001,0)</f>
        <v>1140</v>
      </c>
      <c r="Q92" s="57">
        <f>IF(ISERROR(VLOOKUP(N92,'社会保険料率（熊本県）'!$C$4:$H$62,4)),"",VLOOKUP(N92,'社会保険料率（熊本県）'!$C$4:$H$62,4))</f>
        <v>9794.4</v>
      </c>
      <c r="R92" s="58">
        <f>IF(ISERROR(VLOOKUP(N92,'社会保険料率（熊本県）'!$C$4:$H$62,6)),"",VLOOKUP(N92,'社会保険料率（熊本県）'!$C$4:$H$62,6))</f>
        <v>17385</v>
      </c>
      <c r="T92" s="281">
        <v>278000</v>
      </c>
      <c r="U92" s="282">
        <v>281000</v>
      </c>
      <c r="V92" s="286">
        <v>7180</v>
      </c>
      <c r="W92" s="286">
        <v>5560</v>
      </c>
      <c r="X92" s="63">
        <v>3950</v>
      </c>
    </row>
    <row r="93" spans="1:25" s="16" customFormat="1" ht="9.9499999999999993" customHeight="1">
      <c r="A93" s="302">
        <v>191000</v>
      </c>
      <c r="B93" s="303">
        <f t="shared" si="23"/>
        <v>2980</v>
      </c>
      <c r="C93" s="303">
        <f t="shared" si="14"/>
        <v>28134.400000000001</v>
      </c>
      <c r="D93" s="303">
        <f t="shared" si="15"/>
        <v>162865.60000000001</v>
      </c>
      <c r="E93" s="303">
        <f t="shared" si="16"/>
        <v>31114.400000000001</v>
      </c>
      <c r="F93" s="304">
        <f t="shared" si="17"/>
        <v>159885.6</v>
      </c>
      <c r="H93" s="305">
        <f t="shared" si="18"/>
        <v>2980</v>
      </c>
      <c r="I93" s="303">
        <f t="shared" si="19"/>
        <v>28325.4</v>
      </c>
      <c r="J93" s="303">
        <f t="shared" si="20"/>
        <v>162674.6</v>
      </c>
      <c r="K93" s="303">
        <f t="shared" si="21"/>
        <v>31305.4</v>
      </c>
      <c r="L93" s="304">
        <f t="shared" si="22"/>
        <v>159694.6</v>
      </c>
      <c r="N93" s="18">
        <v>191000</v>
      </c>
      <c r="O93" s="307">
        <f>ROUND($A93*'社会保険料率（熊本県）'!$I$6-0.001,0)</f>
        <v>955</v>
      </c>
      <c r="P93" s="19">
        <f>ROUND($A93*'社会保険料率（熊本県）'!$J$6-0.001,0)</f>
        <v>1146</v>
      </c>
      <c r="Q93" s="19">
        <f>IF(ISERROR(VLOOKUP(N93,'社会保険料率（熊本県）'!$C$4:$H$62,4)),"",VLOOKUP(N93,'社会保険料率（熊本県）'!$C$4:$H$62,4))</f>
        <v>9794.4</v>
      </c>
      <c r="R93" s="20">
        <f>IF(ISERROR(VLOOKUP(N93,'社会保険料率（熊本県）'!$C$4:$H$62,6)),"",VLOOKUP(N93,'社会保険料率（熊本県）'!$C$4:$H$62,6))</f>
        <v>17385</v>
      </c>
      <c r="T93" s="287">
        <v>281000</v>
      </c>
      <c r="U93" s="288">
        <v>284000</v>
      </c>
      <c r="V93" s="289">
        <v>7290</v>
      </c>
      <c r="W93" s="289">
        <v>5670</v>
      </c>
      <c r="X93" s="62">
        <v>4050</v>
      </c>
    </row>
    <row r="94" spans="1:25" s="71" customFormat="1" ht="9.75" customHeight="1">
      <c r="A94" s="300">
        <v>192000</v>
      </c>
      <c r="B94" s="27">
        <f t="shared" si="23"/>
        <v>3050</v>
      </c>
      <c r="C94" s="27">
        <f t="shared" si="14"/>
        <v>28139.4</v>
      </c>
      <c r="D94" s="27">
        <f t="shared" si="15"/>
        <v>163860.6</v>
      </c>
      <c r="E94" s="27">
        <f t="shared" si="16"/>
        <v>31189.4</v>
      </c>
      <c r="F94" s="28">
        <f t="shared" si="17"/>
        <v>160810.6</v>
      </c>
      <c r="H94" s="29">
        <f t="shared" si="18"/>
        <v>3050</v>
      </c>
      <c r="I94" s="27">
        <f t="shared" si="19"/>
        <v>28331.4</v>
      </c>
      <c r="J94" s="27">
        <f t="shared" si="20"/>
        <v>163668.6</v>
      </c>
      <c r="K94" s="27">
        <f t="shared" si="21"/>
        <v>31381.4</v>
      </c>
      <c r="L94" s="28">
        <f t="shared" si="22"/>
        <v>160618.6</v>
      </c>
      <c r="N94" s="306">
        <v>192000</v>
      </c>
      <c r="O94" s="308">
        <f>ROUND($A94*'社会保険料率（熊本県）'!$I$6-0.001,0)</f>
        <v>960</v>
      </c>
      <c r="P94" s="309">
        <f>ROUND($A94*'社会保険料率（熊本県）'!$J$6-0.001,0)</f>
        <v>1152</v>
      </c>
      <c r="Q94" s="309">
        <f>IF(ISERROR(VLOOKUP(N94,'社会保険料率（熊本県）'!$C$4:$H$62,4)),"",VLOOKUP(N94,'社会保険料率（熊本県）'!$C$4:$H$62,4))</f>
        <v>9794.4</v>
      </c>
      <c r="R94" s="310">
        <f>IF(ISERROR(VLOOKUP(N94,'社会保険料率（熊本県）'!$C$4:$H$62,6)),"",VLOOKUP(N94,'社会保険料率（熊本県）'!$C$4:$H$62,6))</f>
        <v>17385</v>
      </c>
      <c r="T94" s="290">
        <v>284000</v>
      </c>
      <c r="U94" s="280">
        <v>287000</v>
      </c>
      <c r="V94" s="280">
        <v>7390</v>
      </c>
      <c r="W94" s="291">
        <v>5780</v>
      </c>
      <c r="X94" s="312">
        <v>4170</v>
      </c>
    </row>
    <row r="95" spans="1:25" s="71" customFormat="1" ht="9.75" customHeight="1">
      <c r="A95" s="13">
        <v>193000</v>
      </c>
      <c r="B95" s="27">
        <f t="shared" si="23"/>
        <v>3050</v>
      </c>
      <c r="C95" s="27">
        <f t="shared" si="14"/>
        <v>28144.400000000001</v>
      </c>
      <c r="D95" s="27">
        <f t="shared" si="15"/>
        <v>164855.6</v>
      </c>
      <c r="E95" s="27">
        <f t="shared" si="16"/>
        <v>31194.400000000001</v>
      </c>
      <c r="F95" s="28">
        <f t="shared" si="17"/>
        <v>161805.6</v>
      </c>
      <c r="H95" s="305">
        <f t="shared" si="18"/>
        <v>3050</v>
      </c>
      <c r="I95" s="303">
        <f t="shared" si="19"/>
        <v>28337.4</v>
      </c>
      <c r="J95" s="303">
        <f t="shared" si="20"/>
        <v>164662.6</v>
      </c>
      <c r="K95" s="303">
        <f t="shared" si="21"/>
        <v>31387.4</v>
      </c>
      <c r="L95" s="304">
        <f t="shared" si="22"/>
        <v>161612.6</v>
      </c>
      <c r="N95" s="13">
        <v>193000</v>
      </c>
      <c r="O95" s="30">
        <f>ROUND($A95*'社会保険料率（熊本県）'!$I$6-0.001,0)</f>
        <v>965</v>
      </c>
      <c r="P95" s="31">
        <f>ROUND($A95*'社会保険料率（熊本県）'!$J$6-0.001,0)</f>
        <v>1158</v>
      </c>
      <c r="Q95" s="31">
        <f>IF(ISERROR(VLOOKUP(N95,'社会保険料率（熊本県）'!$C$4:$H$62,4)),"",VLOOKUP(N95,'社会保険料率（熊本県）'!$C$4:$H$62,4))</f>
        <v>9794.4</v>
      </c>
      <c r="R95" s="32">
        <f>IF(ISERROR(VLOOKUP(N95,'社会保険料率（熊本県）'!$C$4:$H$62,6)),"",VLOOKUP(N95,'社会保険料率（熊本県）'!$C$4:$H$62,6))</f>
        <v>17385</v>
      </c>
      <c r="T95" s="279">
        <v>287000</v>
      </c>
      <c r="U95" s="280">
        <v>290000</v>
      </c>
      <c r="V95" s="280">
        <v>7500</v>
      </c>
      <c r="W95" s="291">
        <v>5880</v>
      </c>
      <c r="X95" s="292">
        <v>4270</v>
      </c>
      <c r="Y95" s="313"/>
    </row>
    <row r="96" spans="1:25" s="71" customFormat="1" ht="9.75" customHeight="1">
      <c r="A96" s="26">
        <v>194000</v>
      </c>
      <c r="B96" s="303">
        <f t="shared" si="23"/>
        <v>3120</v>
      </c>
      <c r="C96" s="303">
        <f t="shared" si="14"/>
        <v>28149.4</v>
      </c>
      <c r="D96" s="303">
        <f t="shared" si="15"/>
        <v>165850.6</v>
      </c>
      <c r="E96" s="303">
        <f t="shared" si="16"/>
        <v>31269.4</v>
      </c>
      <c r="F96" s="304">
        <f t="shared" si="17"/>
        <v>162730.6</v>
      </c>
      <c r="H96" s="29">
        <f t="shared" si="18"/>
        <v>3120</v>
      </c>
      <c r="I96" s="27">
        <f t="shared" si="19"/>
        <v>28343.4</v>
      </c>
      <c r="J96" s="27">
        <f t="shared" si="20"/>
        <v>165656.6</v>
      </c>
      <c r="K96" s="27">
        <f t="shared" si="21"/>
        <v>31463.4</v>
      </c>
      <c r="L96" s="28">
        <f t="shared" si="22"/>
        <v>162536.6</v>
      </c>
      <c r="N96" s="26">
        <v>194000</v>
      </c>
      <c r="O96" s="308">
        <f>ROUND($A96*'社会保険料率（熊本県）'!$I$6-0.001,0)</f>
        <v>970</v>
      </c>
      <c r="P96" s="309">
        <f>ROUND($A96*'社会保険料率（熊本県）'!$J$6-0.001,0)</f>
        <v>1164</v>
      </c>
      <c r="Q96" s="309">
        <f>IF(ISERROR(VLOOKUP(N96,'社会保険料率（熊本県）'!$C$4:$H$62,4)),"",VLOOKUP(N96,'社会保険料率（熊本県）'!$C$4:$H$62,4))</f>
        <v>9794.4</v>
      </c>
      <c r="R96" s="310">
        <f>IF(ISERROR(VLOOKUP(N96,'社会保険料率（熊本県）'!$C$4:$H$62,6)),"",VLOOKUP(N96,'社会保険料率（熊本県）'!$C$4:$H$62,6))</f>
        <v>17385</v>
      </c>
      <c r="T96" s="279">
        <v>290000</v>
      </c>
      <c r="U96" s="280">
        <v>293000</v>
      </c>
      <c r="V96" s="280">
        <v>7610</v>
      </c>
      <c r="W96" s="291">
        <v>5990</v>
      </c>
      <c r="X96" s="292">
        <v>4380</v>
      </c>
      <c r="Y96" s="313"/>
    </row>
    <row r="97" spans="1:24" s="71" customFormat="1" ht="9.75" customHeight="1">
      <c r="A97" s="26">
        <v>195000</v>
      </c>
      <c r="B97" s="27">
        <f t="shared" si="23"/>
        <v>3120</v>
      </c>
      <c r="C97" s="27">
        <f t="shared" si="14"/>
        <v>29585</v>
      </c>
      <c r="D97" s="27">
        <f t="shared" si="15"/>
        <v>165415</v>
      </c>
      <c r="E97" s="27">
        <f t="shared" si="16"/>
        <v>32705</v>
      </c>
      <c r="F97" s="28">
        <f t="shared" si="17"/>
        <v>162295</v>
      </c>
      <c r="H97" s="305">
        <f t="shared" si="18"/>
        <v>3120</v>
      </c>
      <c r="I97" s="303">
        <f t="shared" si="19"/>
        <v>29780</v>
      </c>
      <c r="J97" s="303">
        <f t="shared" si="20"/>
        <v>165220</v>
      </c>
      <c r="K97" s="303">
        <f t="shared" si="21"/>
        <v>32900</v>
      </c>
      <c r="L97" s="304">
        <f t="shared" si="22"/>
        <v>162100</v>
      </c>
      <c r="N97" s="26">
        <v>195000</v>
      </c>
      <c r="O97" s="30">
        <f>ROUND($A97*'社会保険料率（熊本県）'!$I$6-0.001,0)</f>
        <v>975</v>
      </c>
      <c r="P97" s="31">
        <f>ROUND($A97*'社会保険料率（熊本県）'!$J$6-0.001,0)</f>
        <v>1170</v>
      </c>
      <c r="Q97" s="31">
        <f>IF(ISERROR(VLOOKUP(N97,'社会保険料率（熊本県）'!$C$4:$H$62,4)),"",VLOOKUP(N97,'社会保険料率（熊本県）'!$C$4:$H$62,4))</f>
        <v>10310</v>
      </c>
      <c r="R97" s="32">
        <f>IF(ISERROR(VLOOKUP(N97,'社会保険料率（熊本県）'!$C$4:$H$62,6)),"",VLOOKUP(N97,'社会保険料率（熊本県）'!$C$4:$H$62,6))</f>
        <v>18300</v>
      </c>
      <c r="T97" s="279">
        <v>293000</v>
      </c>
      <c r="U97" s="280">
        <v>296000</v>
      </c>
      <c r="V97" s="280">
        <v>7720</v>
      </c>
      <c r="W97" s="291">
        <v>6100</v>
      </c>
      <c r="X97" s="293">
        <v>4480</v>
      </c>
    </row>
    <row r="98" spans="1:24" s="71" customFormat="1" ht="9.75" customHeight="1">
      <c r="A98" s="26">
        <v>196000</v>
      </c>
      <c r="B98" s="303">
        <f t="shared" si="23"/>
        <v>3120</v>
      </c>
      <c r="C98" s="303">
        <f t="shared" si="14"/>
        <v>29590</v>
      </c>
      <c r="D98" s="303">
        <f t="shared" si="15"/>
        <v>166410</v>
      </c>
      <c r="E98" s="303">
        <f t="shared" si="16"/>
        <v>32710</v>
      </c>
      <c r="F98" s="304">
        <f t="shared" si="17"/>
        <v>163290</v>
      </c>
      <c r="H98" s="29">
        <f t="shared" si="18"/>
        <v>3120</v>
      </c>
      <c r="I98" s="27">
        <f t="shared" si="19"/>
        <v>29786</v>
      </c>
      <c r="J98" s="27">
        <f t="shared" si="20"/>
        <v>166214</v>
      </c>
      <c r="K98" s="27">
        <f t="shared" si="21"/>
        <v>32906</v>
      </c>
      <c r="L98" s="28">
        <f t="shared" si="22"/>
        <v>163094</v>
      </c>
      <c r="N98" s="26">
        <v>196000</v>
      </c>
      <c r="O98" s="308">
        <f>ROUND($A98*'社会保険料率（熊本県）'!$I$6-0.001,0)</f>
        <v>980</v>
      </c>
      <c r="P98" s="309">
        <f>ROUND($A98*'社会保険料率（熊本県）'!$J$6-0.001,0)</f>
        <v>1176</v>
      </c>
      <c r="Q98" s="309">
        <f>IF(ISERROR(VLOOKUP(N98,'社会保険料率（熊本県）'!$C$4:$H$62,4)),"",VLOOKUP(N98,'社会保険料率（熊本県）'!$C$4:$H$62,4))</f>
        <v>10310</v>
      </c>
      <c r="R98" s="310">
        <f>IF(ISERROR(VLOOKUP(N98,'社会保険料率（熊本県）'!$C$4:$H$62,6)),"",VLOOKUP(N98,'社会保険料率（熊本県）'!$C$4:$H$62,6))</f>
        <v>18300</v>
      </c>
      <c r="T98" s="279">
        <v>296000</v>
      </c>
      <c r="U98" s="280">
        <v>299000</v>
      </c>
      <c r="V98" s="280">
        <v>7820</v>
      </c>
      <c r="W98" s="291">
        <v>6210</v>
      </c>
      <c r="X98" s="293">
        <v>4590</v>
      </c>
    </row>
    <row r="99" spans="1:24" s="71" customFormat="1">
      <c r="A99" s="26">
        <v>197000</v>
      </c>
      <c r="B99" s="27">
        <f t="shared" si="23"/>
        <v>3200</v>
      </c>
      <c r="C99" s="27">
        <f t="shared" si="14"/>
        <v>29595</v>
      </c>
      <c r="D99" s="27">
        <f t="shared" si="15"/>
        <v>167405</v>
      </c>
      <c r="E99" s="27">
        <f t="shared" si="16"/>
        <v>32795</v>
      </c>
      <c r="F99" s="28">
        <f t="shared" si="17"/>
        <v>164205</v>
      </c>
      <c r="H99" s="305">
        <f t="shared" si="18"/>
        <v>3200</v>
      </c>
      <c r="I99" s="303">
        <f t="shared" si="19"/>
        <v>29792</v>
      </c>
      <c r="J99" s="303">
        <f t="shared" si="20"/>
        <v>167208</v>
      </c>
      <c r="K99" s="303">
        <f t="shared" si="21"/>
        <v>32992</v>
      </c>
      <c r="L99" s="304">
        <f t="shared" si="22"/>
        <v>164008</v>
      </c>
      <c r="N99" s="26">
        <v>197000</v>
      </c>
      <c r="O99" s="30">
        <f>ROUND($A99*'社会保険料率（熊本県）'!$I$6-0.001,0)</f>
        <v>985</v>
      </c>
      <c r="P99" s="31">
        <f>ROUND($A99*'社会保険料率（熊本県）'!$J$6-0.001,0)</f>
        <v>1182</v>
      </c>
      <c r="Q99" s="31">
        <f>IF(ISERROR(VLOOKUP(N99,'社会保険料率（熊本県）'!$C$4:$H$62,4)),"",VLOOKUP(N99,'社会保険料率（熊本県）'!$C$4:$H$62,4))</f>
        <v>10310</v>
      </c>
      <c r="R99" s="32">
        <f>IF(ISERROR(VLOOKUP(N99,'社会保険料率（熊本県）'!$C$4:$H$62,6)),"",VLOOKUP(N99,'社会保険料率（熊本県）'!$C$4:$H$62,6))</f>
        <v>18300</v>
      </c>
      <c r="T99" s="279">
        <v>299000</v>
      </c>
      <c r="U99" s="280">
        <v>302000</v>
      </c>
      <c r="V99" s="280">
        <v>7930</v>
      </c>
      <c r="W99" s="291">
        <v>6320</v>
      </c>
      <c r="X99" s="293">
        <v>4700</v>
      </c>
    </row>
    <row r="100" spans="1:24" s="71" customFormat="1">
      <c r="A100" s="26">
        <v>198000</v>
      </c>
      <c r="B100" s="303">
        <f t="shared" si="23"/>
        <v>3200</v>
      </c>
      <c r="C100" s="303">
        <f t="shared" si="14"/>
        <v>29600</v>
      </c>
      <c r="D100" s="303">
        <f t="shared" si="15"/>
        <v>168400</v>
      </c>
      <c r="E100" s="303">
        <f t="shared" si="16"/>
        <v>32800</v>
      </c>
      <c r="F100" s="304">
        <f t="shared" si="17"/>
        <v>165200</v>
      </c>
      <c r="H100" s="29">
        <f t="shared" si="18"/>
        <v>3200</v>
      </c>
      <c r="I100" s="27">
        <f t="shared" si="19"/>
        <v>29798</v>
      </c>
      <c r="J100" s="27">
        <f t="shared" si="20"/>
        <v>168202</v>
      </c>
      <c r="K100" s="27">
        <f t="shared" si="21"/>
        <v>32998</v>
      </c>
      <c r="L100" s="28">
        <f t="shared" si="22"/>
        <v>165002</v>
      </c>
      <c r="N100" s="26">
        <v>198000</v>
      </c>
      <c r="O100" s="308">
        <f>ROUND($A100*'社会保険料率（熊本県）'!$I$6-0.001,0)</f>
        <v>990</v>
      </c>
      <c r="P100" s="309">
        <f>ROUND($A100*'社会保険料率（熊本県）'!$J$6-0.001,0)</f>
        <v>1188</v>
      </c>
      <c r="Q100" s="309">
        <f>IF(ISERROR(VLOOKUP(N100,'社会保険料率（熊本県）'!$C$4:$H$62,4)),"",VLOOKUP(N100,'社会保険料率（熊本県）'!$C$4:$H$62,4))</f>
        <v>10310</v>
      </c>
      <c r="R100" s="310">
        <f>IF(ISERROR(VLOOKUP(N100,'社会保険料率（熊本県）'!$C$4:$H$62,6)),"",VLOOKUP(N100,'社会保険料率（熊本県）'!$C$4:$H$62,6))</f>
        <v>18300</v>
      </c>
      <c r="T100" s="279">
        <v>302000</v>
      </c>
      <c r="U100" s="280">
        <v>305000</v>
      </c>
      <c r="V100" s="280">
        <v>8060</v>
      </c>
      <c r="W100" s="291">
        <v>6440</v>
      </c>
      <c r="X100" s="293">
        <v>4820</v>
      </c>
    </row>
    <row r="101" spans="1:24" s="71" customFormat="1">
      <c r="A101" s="26">
        <v>199000</v>
      </c>
      <c r="B101" s="27">
        <f t="shared" si="23"/>
        <v>3270</v>
      </c>
      <c r="C101" s="27">
        <f t="shared" ref="C101:C124" si="24">SUM(O101,Q101:R101)</f>
        <v>29605</v>
      </c>
      <c r="D101" s="27">
        <f t="shared" si="15"/>
        <v>169395</v>
      </c>
      <c r="E101" s="27">
        <f t="shared" si="16"/>
        <v>32875</v>
      </c>
      <c r="F101" s="28">
        <f t="shared" si="17"/>
        <v>166125</v>
      </c>
      <c r="H101" s="29">
        <f t="shared" si="18"/>
        <v>3270</v>
      </c>
      <c r="I101" s="27">
        <f t="shared" ref="I101:I124" si="25">SUM(P101:R101)</f>
        <v>29804</v>
      </c>
      <c r="J101" s="27">
        <f t="shared" si="20"/>
        <v>169196</v>
      </c>
      <c r="K101" s="27">
        <f t="shared" si="21"/>
        <v>33074</v>
      </c>
      <c r="L101" s="28">
        <f t="shared" si="22"/>
        <v>165926</v>
      </c>
      <c r="N101" s="26">
        <v>199000</v>
      </c>
      <c r="O101" s="30">
        <f>ROUND($A101*'社会保険料率（熊本県）'!$I$6-0.001,0)</f>
        <v>995</v>
      </c>
      <c r="P101" s="31">
        <f>ROUND($A101*'社会保険料率（熊本県）'!$J$6-0.001,0)</f>
        <v>1194</v>
      </c>
      <c r="Q101" s="31">
        <f>IF(ISERROR(VLOOKUP(N101,'社会保険料率（熊本県）'!$C$4:$H$62,4)),"",VLOOKUP(N101,'社会保険料率（熊本県）'!$C$4:$H$62,4))</f>
        <v>10310</v>
      </c>
      <c r="R101" s="32">
        <f>IF(ISERROR(VLOOKUP(N101,'社会保険料率（熊本県）'!$C$4:$H$62,6)),"",VLOOKUP(N101,'社会保険料率（熊本県）'!$C$4:$H$62,6))</f>
        <v>18300</v>
      </c>
      <c r="T101" s="279">
        <v>305000</v>
      </c>
      <c r="U101" s="280">
        <v>308000</v>
      </c>
      <c r="V101" s="280">
        <v>8180</v>
      </c>
      <c r="W101" s="291">
        <v>6570</v>
      </c>
      <c r="X101" s="293">
        <v>4940</v>
      </c>
    </row>
    <row r="102" spans="1:24" s="71" customFormat="1">
      <c r="A102" s="301">
        <v>200000</v>
      </c>
      <c r="B102" s="303">
        <f t="shared" si="23"/>
        <v>3270</v>
      </c>
      <c r="C102" s="53">
        <f t="shared" si="24"/>
        <v>29610</v>
      </c>
      <c r="D102" s="53">
        <f t="shared" si="15"/>
        <v>170390</v>
      </c>
      <c r="E102" s="53">
        <f t="shared" si="16"/>
        <v>32880</v>
      </c>
      <c r="F102" s="54">
        <f t="shared" si="17"/>
        <v>167120</v>
      </c>
      <c r="H102" s="55">
        <f t="shared" si="18"/>
        <v>3270</v>
      </c>
      <c r="I102" s="53">
        <f t="shared" si="25"/>
        <v>29810</v>
      </c>
      <c r="J102" s="53">
        <f t="shared" si="20"/>
        <v>170190</v>
      </c>
      <c r="K102" s="53">
        <f t="shared" si="21"/>
        <v>33080</v>
      </c>
      <c r="L102" s="54">
        <f t="shared" si="22"/>
        <v>166920</v>
      </c>
      <c r="N102" s="301">
        <v>200000</v>
      </c>
      <c r="O102" s="56">
        <f>ROUND($A102*'社会保険料率（熊本県）'!$I$6-0.001,0)</f>
        <v>1000</v>
      </c>
      <c r="P102" s="57">
        <f>ROUND($A102*'社会保険料率（熊本県）'!$J$6-0.001,0)</f>
        <v>1200</v>
      </c>
      <c r="Q102" s="57">
        <f>IF(ISERROR(VLOOKUP(N102,'社会保険料率（熊本県）'!$C$4:$H$62,4)),"",VLOOKUP(N102,'社会保険料率（熊本県）'!$C$4:$H$62,4))</f>
        <v>10310</v>
      </c>
      <c r="R102" s="58">
        <f>IF(ISERROR(VLOOKUP(N102,'社会保険料率（熊本県）'!$C$4:$H$62,6)),"",VLOOKUP(N102,'社会保険料率（熊本県）'!$C$4:$H$62,6))</f>
        <v>18300</v>
      </c>
      <c r="T102" s="281">
        <v>308000</v>
      </c>
      <c r="U102" s="282">
        <v>311000</v>
      </c>
      <c r="V102" s="282">
        <v>8300</v>
      </c>
      <c r="W102" s="294">
        <v>6690</v>
      </c>
      <c r="X102" s="295">
        <v>5060</v>
      </c>
    </row>
    <row r="103" spans="1:24" s="71" customFormat="1">
      <c r="A103" s="18">
        <v>201000</v>
      </c>
      <c r="B103" s="311">
        <f t="shared" si="23"/>
        <v>3340</v>
      </c>
      <c r="C103" s="14">
        <f t="shared" si="24"/>
        <v>29615</v>
      </c>
      <c r="D103" s="14">
        <f t="shared" si="15"/>
        <v>171385</v>
      </c>
      <c r="E103" s="14">
        <f t="shared" si="16"/>
        <v>32955</v>
      </c>
      <c r="F103" s="15">
        <f t="shared" si="17"/>
        <v>168045</v>
      </c>
      <c r="H103" s="305">
        <f t="shared" si="18"/>
        <v>3340</v>
      </c>
      <c r="I103" s="303">
        <f t="shared" si="25"/>
        <v>29816</v>
      </c>
      <c r="J103" s="303">
        <f t="shared" si="20"/>
        <v>171184</v>
      </c>
      <c r="K103" s="303">
        <f t="shared" si="21"/>
        <v>33156</v>
      </c>
      <c r="L103" s="304">
        <f t="shared" si="22"/>
        <v>167844</v>
      </c>
      <c r="N103" s="18">
        <v>201000</v>
      </c>
      <c r="O103" s="308">
        <f>ROUND($A103*'社会保険料率（熊本県）'!$I$6-0.001,0)</f>
        <v>1005</v>
      </c>
      <c r="P103" s="309">
        <f>ROUND($A103*'社会保険料率（熊本県）'!$J$6-0.001,0)</f>
        <v>1206</v>
      </c>
      <c r="Q103" s="309">
        <f>IF(ISERROR(VLOOKUP(N103,'社会保険料率（熊本県）'!$C$4:$H$62,4)),"",VLOOKUP(N103,'社会保険料率（熊本県）'!$C$4:$H$62,4))</f>
        <v>10310</v>
      </c>
      <c r="R103" s="310">
        <f>IF(ISERROR(VLOOKUP(N103,'社会保険料率（熊本県）'!$C$4:$H$62,6)),"",VLOOKUP(N103,'社会保険料率（熊本県）'!$C$4:$H$62,6))</f>
        <v>18300</v>
      </c>
      <c r="T103" s="279">
        <v>311000</v>
      </c>
      <c r="U103" s="280">
        <v>314000</v>
      </c>
      <c r="V103" s="280">
        <v>8550</v>
      </c>
      <c r="W103" s="291">
        <v>6810</v>
      </c>
      <c r="X103" s="293">
        <v>5190</v>
      </c>
    </row>
    <row r="104" spans="1:24" s="71" customFormat="1">
      <c r="A104" s="26">
        <v>202000</v>
      </c>
      <c r="B104" s="303">
        <f t="shared" si="23"/>
        <v>3340</v>
      </c>
      <c r="C104" s="303">
        <f t="shared" si="24"/>
        <v>29620</v>
      </c>
      <c r="D104" s="303">
        <f t="shared" si="15"/>
        <v>172380</v>
      </c>
      <c r="E104" s="303">
        <f t="shared" si="16"/>
        <v>32960</v>
      </c>
      <c r="F104" s="304">
        <f t="shared" si="17"/>
        <v>169040</v>
      </c>
      <c r="H104" s="29">
        <f t="shared" si="18"/>
        <v>3340</v>
      </c>
      <c r="I104" s="27">
        <f t="shared" si="25"/>
        <v>29822</v>
      </c>
      <c r="J104" s="27">
        <f t="shared" si="20"/>
        <v>172178</v>
      </c>
      <c r="K104" s="27">
        <f t="shared" si="21"/>
        <v>33162</v>
      </c>
      <c r="L104" s="28">
        <f t="shared" si="22"/>
        <v>168838</v>
      </c>
      <c r="N104" s="26">
        <v>202000</v>
      </c>
      <c r="O104" s="30">
        <f>ROUND($A104*'社会保険料率（熊本県）'!$I$6-0.001,0)</f>
        <v>1010</v>
      </c>
      <c r="P104" s="31">
        <f>ROUND($A104*'社会保険料率（熊本県）'!$J$6-0.001,0)</f>
        <v>1212</v>
      </c>
      <c r="Q104" s="31">
        <f>IF(ISERROR(VLOOKUP(N104,'社会保険料率（熊本県）'!$C$4:$H$62,4)),"",VLOOKUP(N104,'社会保険料率（熊本県）'!$C$4:$H$62,4))</f>
        <v>10310</v>
      </c>
      <c r="R104" s="32">
        <f>IF(ISERROR(VLOOKUP(N104,'社会保険料率（熊本県）'!$C$4:$H$62,6)),"",VLOOKUP(N104,'社会保険料率（熊本県）'!$C$4:$H$62,6))</f>
        <v>18300</v>
      </c>
      <c r="T104" s="279">
        <v>314000</v>
      </c>
      <c r="U104" s="280">
        <v>317000</v>
      </c>
      <c r="V104" s="280">
        <v>8790</v>
      </c>
      <c r="W104" s="291">
        <v>6930</v>
      </c>
      <c r="X104" s="293">
        <v>5310</v>
      </c>
    </row>
    <row r="105" spans="1:24" s="71" customFormat="1">
      <c r="A105" s="26">
        <v>203000</v>
      </c>
      <c r="B105" s="27">
        <f t="shared" si="23"/>
        <v>3410</v>
      </c>
      <c r="C105" s="27">
        <f t="shared" si="24"/>
        <v>29625</v>
      </c>
      <c r="D105" s="27">
        <f t="shared" si="15"/>
        <v>173375</v>
      </c>
      <c r="E105" s="27">
        <f t="shared" si="16"/>
        <v>33035</v>
      </c>
      <c r="F105" s="28">
        <f t="shared" si="17"/>
        <v>169965</v>
      </c>
      <c r="H105" s="305">
        <f t="shared" si="18"/>
        <v>3410</v>
      </c>
      <c r="I105" s="303">
        <f t="shared" si="25"/>
        <v>29828</v>
      </c>
      <c r="J105" s="303">
        <f t="shared" si="20"/>
        <v>173172</v>
      </c>
      <c r="K105" s="303">
        <f t="shared" si="21"/>
        <v>33238</v>
      </c>
      <c r="L105" s="304">
        <f t="shared" si="22"/>
        <v>169762</v>
      </c>
      <c r="N105" s="26">
        <v>203000</v>
      </c>
      <c r="O105" s="308">
        <f>ROUND($A105*'社会保険料率（熊本県）'!$I$6-0.001,0)</f>
        <v>1015</v>
      </c>
      <c r="P105" s="309">
        <f>ROUND($A105*'社会保険料率（熊本県）'!$J$6-0.001,0)</f>
        <v>1218</v>
      </c>
      <c r="Q105" s="309">
        <f>IF(ISERROR(VLOOKUP(N105,'社会保険料率（熊本県）'!$C$4:$H$62,4)),"",VLOOKUP(N105,'社会保険料率（熊本県）'!$C$4:$H$62,4))</f>
        <v>10310</v>
      </c>
      <c r="R105" s="310">
        <f>IF(ISERROR(VLOOKUP(N105,'社会保険料率（熊本県）'!$C$4:$H$62,6)),"",VLOOKUP(N105,'社会保険料率（熊本県）'!$C$4:$H$62,6))</f>
        <v>18300</v>
      </c>
      <c r="T105" s="279">
        <v>317000</v>
      </c>
      <c r="U105" s="280">
        <v>320000</v>
      </c>
      <c r="V105" s="280">
        <v>9040</v>
      </c>
      <c r="W105" s="291">
        <v>7060</v>
      </c>
      <c r="X105" s="293">
        <v>5430</v>
      </c>
    </row>
    <row r="106" spans="1:24" s="71" customFormat="1">
      <c r="A106" s="26">
        <v>204000</v>
      </c>
      <c r="B106" s="303">
        <f t="shared" si="23"/>
        <v>3410</v>
      </c>
      <c r="C106" s="303">
        <f t="shared" si="24"/>
        <v>29630</v>
      </c>
      <c r="D106" s="303">
        <f t="shared" si="15"/>
        <v>174370</v>
      </c>
      <c r="E106" s="303">
        <f t="shared" si="16"/>
        <v>33040</v>
      </c>
      <c r="F106" s="304">
        <f t="shared" si="17"/>
        <v>170960</v>
      </c>
      <c r="H106" s="29">
        <f t="shared" si="18"/>
        <v>3410</v>
      </c>
      <c r="I106" s="27">
        <f t="shared" si="25"/>
        <v>29834</v>
      </c>
      <c r="J106" s="27">
        <f t="shared" si="20"/>
        <v>174166</v>
      </c>
      <c r="K106" s="27">
        <f t="shared" si="21"/>
        <v>33244</v>
      </c>
      <c r="L106" s="28">
        <f t="shared" si="22"/>
        <v>170756</v>
      </c>
      <c r="N106" s="26">
        <v>204000</v>
      </c>
      <c r="O106" s="30">
        <f>ROUND($A106*'社会保険料率（熊本県）'!$I$6-0.001,0)</f>
        <v>1020</v>
      </c>
      <c r="P106" s="31">
        <f>ROUND($A106*'社会保険料率（熊本県）'!$J$6-0.001,0)</f>
        <v>1224</v>
      </c>
      <c r="Q106" s="31">
        <f>IF(ISERROR(VLOOKUP(N106,'社会保険料率（熊本県）'!$C$4:$H$62,4)),"",VLOOKUP(N106,'社会保険料率（熊本県）'!$C$4:$H$62,4))</f>
        <v>10310</v>
      </c>
      <c r="R106" s="32">
        <f>IF(ISERROR(VLOOKUP(N106,'社会保険料率（熊本県）'!$C$4:$H$62,6)),"",VLOOKUP(N106,'社会保険料率（熊本県）'!$C$4:$H$62,6))</f>
        <v>18300</v>
      </c>
      <c r="T106" s="279">
        <v>320000</v>
      </c>
      <c r="U106" s="280">
        <v>323000</v>
      </c>
      <c r="V106" s="280">
        <v>9280</v>
      </c>
      <c r="W106" s="291">
        <v>7180</v>
      </c>
      <c r="X106" s="293">
        <v>5550</v>
      </c>
    </row>
    <row r="107" spans="1:24" s="71" customFormat="1">
      <c r="A107" s="26">
        <v>205000</v>
      </c>
      <c r="B107" s="27">
        <f t="shared" si="23"/>
        <v>3480</v>
      </c>
      <c r="C107" s="27">
        <f t="shared" si="24"/>
        <v>29635</v>
      </c>
      <c r="D107" s="27">
        <f t="shared" si="15"/>
        <v>175365</v>
      </c>
      <c r="E107" s="27">
        <f t="shared" si="16"/>
        <v>33115</v>
      </c>
      <c r="F107" s="28">
        <f t="shared" si="17"/>
        <v>171885</v>
      </c>
      <c r="H107" s="305">
        <f t="shared" si="18"/>
        <v>3480</v>
      </c>
      <c r="I107" s="303">
        <f t="shared" si="25"/>
        <v>29840</v>
      </c>
      <c r="J107" s="303">
        <f t="shared" si="20"/>
        <v>175160</v>
      </c>
      <c r="K107" s="303">
        <f t="shared" si="21"/>
        <v>33320</v>
      </c>
      <c r="L107" s="304">
        <f t="shared" si="22"/>
        <v>171680</v>
      </c>
      <c r="N107" s="26">
        <v>205000</v>
      </c>
      <c r="O107" s="308">
        <f>ROUND($A107*'社会保険料率（熊本県）'!$I$6-0.001,0)</f>
        <v>1025</v>
      </c>
      <c r="P107" s="309">
        <f>ROUND($A107*'社会保険料率（熊本県）'!$J$6-0.001,0)</f>
        <v>1230</v>
      </c>
      <c r="Q107" s="309">
        <f>IF(ISERROR(VLOOKUP(N107,'社会保険料率（熊本県）'!$C$4:$H$62,4)),"",VLOOKUP(N107,'社会保険料率（熊本県）'!$C$4:$H$62,4))</f>
        <v>10310</v>
      </c>
      <c r="R107" s="310">
        <f>IF(ISERROR(VLOOKUP(N107,'社会保険料率（熊本県）'!$C$4:$H$62,6)),"",VLOOKUP(N107,'社会保険料率（熊本県）'!$C$4:$H$62,6))</f>
        <v>18300</v>
      </c>
      <c r="T107" s="279">
        <v>323000</v>
      </c>
      <c r="U107" s="280">
        <v>326000</v>
      </c>
      <c r="V107" s="280">
        <v>9530</v>
      </c>
      <c r="W107" s="291">
        <v>7300</v>
      </c>
      <c r="X107" s="293">
        <v>5680</v>
      </c>
    </row>
    <row r="108" spans="1:24" s="71" customFormat="1">
      <c r="A108" s="26">
        <v>206000</v>
      </c>
      <c r="B108" s="303">
        <f t="shared" si="23"/>
        <v>3480</v>
      </c>
      <c r="C108" s="303">
        <f t="shared" si="24"/>
        <v>29640</v>
      </c>
      <c r="D108" s="303">
        <f t="shared" si="15"/>
        <v>176360</v>
      </c>
      <c r="E108" s="303">
        <f t="shared" si="16"/>
        <v>33120</v>
      </c>
      <c r="F108" s="304">
        <f t="shared" si="17"/>
        <v>172880</v>
      </c>
      <c r="H108" s="29">
        <f t="shared" si="18"/>
        <v>3480</v>
      </c>
      <c r="I108" s="27">
        <f t="shared" si="25"/>
        <v>29846</v>
      </c>
      <c r="J108" s="27">
        <f t="shared" si="20"/>
        <v>176154</v>
      </c>
      <c r="K108" s="27">
        <f t="shared" si="21"/>
        <v>33326</v>
      </c>
      <c r="L108" s="28">
        <f t="shared" si="22"/>
        <v>172674</v>
      </c>
      <c r="N108" s="26">
        <v>206000</v>
      </c>
      <c r="O108" s="30">
        <f>ROUND($A108*'社会保険料率（熊本県）'!$I$6-0.001,0)</f>
        <v>1030</v>
      </c>
      <c r="P108" s="31">
        <f>ROUND($A108*'社会保険料率（熊本県）'!$J$6-0.001,0)</f>
        <v>1236</v>
      </c>
      <c r="Q108" s="31">
        <f>IF(ISERROR(VLOOKUP(N108,'社会保険料率（熊本県）'!$C$4:$H$62,4)),"",VLOOKUP(N108,'社会保険料率（熊本県）'!$C$4:$H$62,4))</f>
        <v>10310</v>
      </c>
      <c r="R108" s="32">
        <f>IF(ISERROR(VLOOKUP(N108,'社会保険料率（熊本県）'!$C$4:$H$62,6)),"",VLOOKUP(N108,'社会保険料率（熊本県）'!$C$4:$H$62,6))</f>
        <v>18300</v>
      </c>
      <c r="T108" s="279">
        <v>326000</v>
      </c>
      <c r="U108" s="280">
        <v>329000</v>
      </c>
      <c r="V108" s="280">
        <v>9770</v>
      </c>
      <c r="W108" s="291">
        <v>7420</v>
      </c>
      <c r="X108" s="293">
        <v>5800</v>
      </c>
    </row>
    <row r="109" spans="1:24" s="71" customFormat="1">
      <c r="A109" s="26">
        <v>207000</v>
      </c>
      <c r="B109" s="27">
        <f t="shared" si="23"/>
        <v>3550</v>
      </c>
      <c r="C109" s="27">
        <f t="shared" si="24"/>
        <v>29645</v>
      </c>
      <c r="D109" s="27">
        <f t="shared" si="15"/>
        <v>177355</v>
      </c>
      <c r="E109" s="27">
        <f t="shared" si="16"/>
        <v>33195</v>
      </c>
      <c r="F109" s="28">
        <f t="shared" si="17"/>
        <v>173805</v>
      </c>
      <c r="H109" s="305">
        <f t="shared" si="18"/>
        <v>3550</v>
      </c>
      <c r="I109" s="303">
        <f t="shared" si="25"/>
        <v>29852</v>
      </c>
      <c r="J109" s="303">
        <f t="shared" si="20"/>
        <v>177148</v>
      </c>
      <c r="K109" s="303">
        <f t="shared" si="21"/>
        <v>33402</v>
      </c>
      <c r="L109" s="304">
        <f t="shared" si="22"/>
        <v>173598</v>
      </c>
      <c r="N109" s="26">
        <v>207000</v>
      </c>
      <c r="O109" s="308">
        <f>ROUND($A109*'社会保険料率（熊本県）'!$I$6-0.001,0)</f>
        <v>1035</v>
      </c>
      <c r="P109" s="309">
        <f>ROUND($A109*'社会保険料率（熊本県）'!$J$6-0.001,0)</f>
        <v>1242</v>
      </c>
      <c r="Q109" s="309">
        <f>IF(ISERROR(VLOOKUP(N109,'社会保険料率（熊本県）'!$C$4:$H$62,4)),"",VLOOKUP(N109,'社会保険料率（熊本県）'!$C$4:$H$62,4))</f>
        <v>10310</v>
      </c>
      <c r="R109" s="310">
        <f>IF(ISERROR(VLOOKUP(N109,'社会保険料率（熊本県）'!$C$4:$H$62,6)),"",VLOOKUP(N109,'社会保険料率（熊本県）'!$C$4:$H$62,6))</f>
        <v>18300</v>
      </c>
      <c r="T109" s="279">
        <v>329000</v>
      </c>
      <c r="U109" s="280">
        <v>332000</v>
      </c>
      <c r="V109" s="280">
        <v>10020</v>
      </c>
      <c r="W109" s="291">
        <v>7550</v>
      </c>
      <c r="X109" s="293">
        <v>5920</v>
      </c>
    </row>
    <row r="110" spans="1:24" s="71" customFormat="1">
      <c r="A110" s="26">
        <v>208000</v>
      </c>
      <c r="B110" s="303">
        <f t="shared" si="23"/>
        <v>3550</v>
      </c>
      <c r="C110" s="303">
        <f t="shared" si="24"/>
        <v>29650</v>
      </c>
      <c r="D110" s="303">
        <f t="shared" si="15"/>
        <v>178350</v>
      </c>
      <c r="E110" s="303">
        <f t="shared" si="16"/>
        <v>33200</v>
      </c>
      <c r="F110" s="304">
        <f t="shared" si="17"/>
        <v>174800</v>
      </c>
      <c r="H110" s="29">
        <f t="shared" si="18"/>
        <v>3550</v>
      </c>
      <c r="I110" s="27">
        <f t="shared" si="25"/>
        <v>29858</v>
      </c>
      <c r="J110" s="27">
        <f t="shared" si="20"/>
        <v>178142</v>
      </c>
      <c r="K110" s="27">
        <f t="shared" si="21"/>
        <v>33408</v>
      </c>
      <c r="L110" s="28">
        <f t="shared" si="22"/>
        <v>174592</v>
      </c>
      <c r="N110" s="26">
        <v>208000</v>
      </c>
      <c r="O110" s="30">
        <f>ROUND($A110*'社会保険料率（熊本県）'!$I$6-0.001,0)</f>
        <v>1040</v>
      </c>
      <c r="P110" s="31">
        <f>ROUND($A110*'社会保険料率（熊本県）'!$J$6-0.001,0)</f>
        <v>1248</v>
      </c>
      <c r="Q110" s="31">
        <f>IF(ISERROR(VLOOKUP(N110,'社会保険料率（熊本県）'!$C$4:$H$62,4)),"",VLOOKUP(N110,'社会保険料率（熊本県）'!$C$4:$H$62,4))</f>
        <v>10310</v>
      </c>
      <c r="R110" s="32">
        <f>IF(ISERROR(VLOOKUP(N110,'社会保険料率（熊本県）'!$C$4:$H$62,6)),"",VLOOKUP(N110,'社会保険料率（熊本県）'!$C$4:$H$62,6))</f>
        <v>18300</v>
      </c>
      <c r="T110" s="279">
        <v>332000</v>
      </c>
      <c r="U110" s="280">
        <v>335000</v>
      </c>
      <c r="V110" s="280">
        <v>10260</v>
      </c>
      <c r="W110" s="291">
        <v>7670</v>
      </c>
      <c r="X110" s="293">
        <v>6040</v>
      </c>
    </row>
    <row r="111" spans="1:24" s="71" customFormat="1">
      <c r="A111" s="26">
        <v>209000</v>
      </c>
      <c r="B111" s="27">
        <f t="shared" si="23"/>
        <v>3620</v>
      </c>
      <c r="C111" s="27">
        <f t="shared" si="24"/>
        <v>29655</v>
      </c>
      <c r="D111" s="27">
        <f t="shared" si="15"/>
        <v>179345</v>
      </c>
      <c r="E111" s="27">
        <f t="shared" si="16"/>
        <v>33275</v>
      </c>
      <c r="F111" s="28">
        <f t="shared" si="17"/>
        <v>175725</v>
      </c>
      <c r="H111" s="29">
        <f t="shared" si="18"/>
        <v>3620</v>
      </c>
      <c r="I111" s="27">
        <f t="shared" si="25"/>
        <v>29864</v>
      </c>
      <c r="J111" s="27">
        <f t="shared" si="20"/>
        <v>179136</v>
      </c>
      <c r="K111" s="27">
        <f t="shared" si="21"/>
        <v>33484</v>
      </c>
      <c r="L111" s="28">
        <f t="shared" si="22"/>
        <v>175516</v>
      </c>
      <c r="N111" s="26">
        <v>209000</v>
      </c>
      <c r="O111" s="30">
        <f>ROUND($A111*'社会保険料率（熊本県）'!$I$6-0.001,0)</f>
        <v>1045</v>
      </c>
      <c r="P111" s="31">
        <f>ROUND($A111*'社会保険料率（熊本県）'!$J$6-0.001,0)</f>
        <v>1254</v>
      </c>
      <c r="Q111" s="31">
        <f>IF(ISERROR(VLOOKUP(N111,'社会保険料率（熊本県）'!$C$4:$H$62,4)),"",VLOOKUP(N111,'社会保険料率（熊本県）'!$C$4:$H$62,4))</f>
        <v>10310</v>
      </c>
      <c r="R111" s="32">
        <f>IF(ISERROR(VLOOKUP(N111,'社会保険料率（熊本県）'!$C$4:$H$62,6)),"",VLOOKUP(N111,'社会保険料率（熊本県）'!$C$4:$H$62,6))</f>
        <v>18300</v>
      </c>
      <c r="T111" s="279">
        <v>335000</v>
      </c>
      <c r="U111" s="280">
        <v>338000</v>
      </c>
      <c r="V111" s="280">
        <v>10510</v>
      </c>
      <c r="W111" s="291">
        <v>7790</v>
      </c>
      <c r="X111" s="293">
        <v>6170</v>
      </c>
    </row>
    <row r="112" spans="1:24" s="71" customFormat="1">
      <c r="A112" s="301">
        <v>210000</v>
      </c>
      <c r="B112" s="53">
        <f t="shared" si="23"/>
        <v>3550</v>
      </c>
      <c r="C112" s="53">
        <f t="shared" si="24"/>
        <v>32521</v>
      </c>
      <c r="D112" s="53">
        <f t="shared" si="15"/>
        <v>177479</v>
      </c>
      <c r="E112" s="53">
        <f t="shared" si="16"/>
        <v>36071</v>
      </c>
      <c r="F112" s="54">
        <f t="shared" si="17"/>
        <v>173929</v>
      </c>
      <c r="H112" s="55">
        <f t="shared" si="18"/>
        <v>3550</v>
      </c>
      <c r="I112" s="53">
        <f t="shared" si="25"/>
        <v>32731</v>
      </c>
      <c r="J112" s="53">
        <f t="shared" si="20"/>
        <v>177269</v>
      </c>
      <c r="K112" s="53">
        <f t="shared" si="21"/>
        <v>36281</v>
      </c>
      <c r="L112" s="54">
        <f t="shared" si="22"/>
        <v>173719</v>
      </c>
      <c r="N112" s="301">
        <v>210000</v>
      </c>
      <c r="O112" s="56">
        <f>ROUND($A112*'社会保険料率（熊本県）'!$I$6-0.001,0)</f>
        <v>1050</v>
      </c>
      <c r="P112" s="57">
        <f>ROUND($A112*'社会保険料率（熊本県）'!$J$6-0.001,0)</f>
        <v>1260</v>
      </c>
      <c r="Q112" s="57">
        <f>IF(ISERROR(VLOOKUP(N112,'社会保険料率（熊本県）'!$C$4:$H$62,4)),"",VLOOKUP(N112,'社会保険料率（熊本県）'!$C$4:$H$62,4))</f>
        <v>11341</v>
      </c>
      <c r="R112" s="58">
        <f>IF(ISERROR(VLOOKUP(N112,'社会保険料率（熊本県）'!$C$4:$H$62,6)),"",VLOOKUP(N112,'社会保険料率（熊本県）'!$C$4:$H$62,6))</f>
        <v>20130</v>
      </c>
      <c r="T112" s="281">
        <v>338000</v>
      </c>
      <c r="U112" s="282">
        <v>341000</v>
      </c>
      <c r="V112" s="282">
        <v>10750</v>
      </c>
      <c r="W112" s="294">
        <v>7910</v>
      </c>
      <c r="X112" s="295">
        <v>6290</v>
      </c>
    </row>
    <row r="113" spans="1:24" s="71" customFormat="1">
      <c r="A113" s="18">
        <v>211000</v>
      </c>
      <c r="B113" s="303">
        <f t="shared" si="23"/>
        <v>3550</v>
      </c>
      <c r="C113" s="303">
        <f t="shared" si="24"/>
        <v>32526</v>
      </c>
      <c r="D113" s="303">
        <f t="shared" si="15"/>
        <v>178474</v>
      </c>
      <c r="E113" s="303">
        <f t="shared" si="16"/>
        <v>36076</v>
      </c>
      <c r="F113" s="304">
        <f t="shared" si="17"/>
        <v>174924</v>
      </c>
      <c r="H113" s="305">
        <f t="shared" si="18"/>
        <v>3550</v>
      </c>
      <c r="I113" s="303">
        <f t="shared" si="25"/>
        <v>32737</v>
      </c>
      <c r="J113" s="303">
        <f t="shared" si="20"/>
        <v>178263</v>
      </c>
      <c r="K113" s="303">
        <f t="shared" si="21"/>
        <v>36287</v>
      </c>
      <c r="L113" s="304">
        <f t="shared" si="22"/>
        <v>174713</v>
      </c>
      <c r="N113" s="18">
        <v>211000</v>
      </c>
      <c r="O113" s="308">
        <f>ROUND($A113*'社会保険料率（熊本県）'!$I$6-0.001,0)</f>
        <v>1055</v>
      </c>
      <c r="P113" s="309">
        <f>ROUND($A113*'社会保険料率（熊本県）'!$J$6-0.001,0)</f>
        <v>1266</v>
      </c>
      <c r="Q113" s="309">
        <f>IF(ISERROR(VLOOKUP(N113,'社会保険料率（熊本県）'!$C$4:$H$62,4)),"",VLOOKUP(N113,'社会保険料率（熊本県）'!$C$4:$H$62,4))</f>
        <v>11341</v>
      </c>
      <c r="R113" s="310">
        <f>IF(ISERROR(VLOOKUP(N113,'社会保険料率（熊本県）'!$C$4:$H$62,6)),"",VLOOKUP(N113,'社会保険料率（熊本県）'!$C$4:$H$62,6))</f>
        <v>20130</v>
      </c>
      <c r="T113" s="279">
        <v>341000</v>
      </c>
      <c r="U113" s="280">
        <v>344000</v>
      </c>
      <c r="V113" s="280">
        <v>11000</v>
      </c>
      <c r="W113" s="291">
        <v>8040</v>
      </c>
      <c r="X113" s="293">
        <v>6410</v>
      </c>
    </row>
    <row r="114" spans="1:24" s="71" customFormat="1">
      <c r="A114" s="26">
        <v>212000</v>
      </c>
      <c r="B114" s="27">
        <f t="shared" si="23"/>
        <v>3620</v>
      </c>
      <c r="C114" s="27">
        <f t="shared" si="24"/>
        <v>32531</v>
      </c>
      <c r="D114" s="27">
        <f t="shared" si="15"/>
        <v>179469</v>
      </c>
      <c r="E114" s="27">
        <f t="shared" si="16"/>
        <v>36151</v>
      </c>
      <c r="F114" s="28">
        <f t="shared" si="17"/>
        <v>175849</v>
      </c>
      <c r="H114" s="29">
        <f t="shared" si="18"/>
        <v>3620</v>
      </c>
      <c r="I114" s="27">
        <f t="shared" si="25"/>
        <v>32743</v>
      </c>
      <c r="J114" s="27">
        <f t="shared" si="20"/>
        <v>179257</v>
      </c>
      <c r="K114" s="27">
        <f t="shared" si="21"/>
        <v>36363</v>
      </c>
      <c r="L114" s="28">
        <f t="shared" si="22"/>
        <v>175637</v>
      </c>
      <c r="N114" s="26">
        <v>212000</v>
      </c>
      <c r="O114" s="30">
        <f>ROUND($A114*'社会保険料率（熊本県）'!$I$6-0.001,0)</f>
        <v>1060</v>
      </c>
      <c r="P114" s="31">
        <f>ROUND($A114*'社会保険料率（熊本県）'!$J$6-0.001,0)</f>
        <v>1272</v>
      </c>
      <c r="Q114" s="31">
        <f>IF(ISERROR(VLOOKUP(N114,'社会保険料率（熊本県）'!$C$4:$H$62,4)),"",VLOOKUP(N114,'社会保険料率（熊本県）'!$C$4:$H$62,4))</f>
        <v>11341</v>
      </c>
      <c r="R114" s="32">
        <f>IF(ISERROR(VLOOKUP(N114,'社会保険料率（熊本県）'!$C$4:$H$62,6)),"",VLOOKUP(N114,'社会保険料率（熊本県）'!$C$4:$H$62,6))</f>
        <v>20130</v>
      </c>
      <c r="T114" s="279">
        <v>344000</v>
      </c>
      <c r="U114" s="280">
        <v>347000</v>
      </c>
      <c r="V114" s="280">
        <v>11240</v>
      </c>
      <c r="W114" s="291">
        <v>8160</v>
      </c>
      <c r="X114" s="293">
        <v>6530</v>
      </c>
    </row>
    <row r="115" spans="1:24" s="71" customFormat="1">
      <c r="A115" s="26">
        <v>213000</v>
      </c>
      <c r="B115" s="303">
        <f t="shared" si="23"/>
        <v>3620</v>
      </c>
      <c r="C115" s="303">
        <f t="shared" si="24"/>
        <v>32536</v>
      </c>
      <c r="D115" s="303">
        <f t="shared" si="15"/>
        <v>180464</v>
      </c>
      <c r="E115" s="303">
        <f t="shared" si="16"/>
        <v>36156</v>
      </c>
      <c r="F115" s="304">
        <f t="shared" si="17"/>
        <v>176844</v>
      </c>
      <c r="H115" s="305">
        <f t="shared" si="18"/>
        <v>3620</v>
      </c>
      <c r="I115" s="303">
        <f t="shared" si="25"/>
        <v>32749</v>
      </c>
      <c r="J115" s="303">
        <f t="shared" si="20"/>
        <v>180251</v>
      </c>
      <c r="K115" s="303">
        <f t="shared" si="21"/>
        <v>36369</v>
      </c>
      <c r="L115" s="304">
        <f t="shared" si="22"/>
        <v>176631</v>
      </c>
      <c r="N115" s="26">
        <v>213000</v>
      </c>
      <c r="O115" s="308">
        <f>ROUND($A115*'社会保険料率（熊本県）'!$I$6-0.001,0)</f>
        <v>1065</v>
      </c>
      <c r="P115" s="309">
        <f>ROUND($A115*'社会保険料率（熊本県）'!$J$6-0.001,0)</f>
        <v>1278</v>
      </c>
      <c r="Q115" s="309">
        <f>IF(ISERROR(VLOOKUP(N115,'社会保険料率（熊本県）'!$C$4:$H$62,4)),"",VLOOKUP(N115,'社会保険料率（熊本県）'!$C$4:$H$62,4))</f>
        <v>11341</v>
      </c>
      <c r="R115" s="310">
        <f>IF(ISERROR(VLOOKUP(N115,'社会保険料率（熊本県）'!$C$4:$H$62,6)),"",VLOOKUP(N115,'社会保険料率（熊本県）'!$C$4:$H$62,6))</f>
        <v>20130</v>
      </c>
      <c r="T115" s="279">
        <v>347000</v>
      </c>
      <c r="U115" s="280">
        <v>350000</v>
      </c>
      <c r="V115" s="280">
        <v>11490</v>
      </c>
      <c r="W115" s="291">
        <v>8280</v>
      </c>
      <c r="X115" s="293">
        <v>6660</v>
      </c>
    </row>
    <row r="116" spans="1:24" s="71" customFormat="1">
      <c r="A116" s="26">
        <v>214000</v>
      </c>
      <c r="B116" s="27">
        <f t="shared" si="23"/>
        <v>3700</v>
      </c>
      <c r="C116" s="27">
        <f t="shared" si="24"/>
        <v>32541</v>
      </c>
      <c r="D116" s="27">
        <f t="shared" si="15"/>
        <v>181459</v>
      </c>
      <c r="E116" s="27">
        <f t="shared" si="16"/>
        <v>36241</v>
      </c>
      <c r="F116" s="28">
        <f t="shared" si="17"/>
        <v>177759</v>
      </c>
      <c r="H116" s="29">
        <f t="shared" si="18"/>
        <v>3700</v>
      </c>
      <c r="I116" s="27">
        <f t="shared" si="25"/>
        <v>32755</v>
      </c>
      <c r="J116" s="27">
        <f t="shared" si="20"/>
        <v>181245</v>
      </c>
      <c r="K116" s="27">
        <f t="shared" si="21"/>
        <v>36455</v>
      </c>
      <c r="L116" s="28">
        <f t="shared" si="22"/>
        <v>177545</v>
      </c>
      <c r="N116" s="26">
        <v>214000</v>
      </c>
      <c r="O116" s="30">
        <f>ROUND($A116*'社会保険料率（熊本県）'!$I$6-0.001,0)</f>
        <v>1070</v>
      </c>
      <c r="P116" s="31">
        <f>ROUND($A116*'社会保険料率（熊本県）'!$J$6-0.001,0)</f>
        <v>1284</v>
      </c>
      <c r="Q116" s="31">
        <f>IF(ISERROR(VLOOKUP(N116,'社会保険料率（熊本県）'!$C$4:$H$62,4)),"",VLOOKUP(N116,'社会保険料率（熊本県）'!$C$4:$H$62,4))</f>
        <v>11341</v>
      </c>
      <c r="R116" s="32">
        <f>IF(ISERROR(VLOOKUP(N116,'社会保険料率（熊本県）'!$C$4:$H$62,6)),"",VLOOKUP(N116,'社会保険料率（熊本県）'!$C$4:$H$62,6))</f>
        <v>20130</v>
      </c>
      <c r="T116" s="279">
        <v>350000</v>
      </c>
      <c r="U116" s="280">
        <v>353000</v>
      </c>
      <c r="V116" s="280">
        <v>11730</v>
      </c>
      <c r="W116" s="291">
        <v>8500</v>
      </c>
      <c r="X116" s="293">
        <v>6780</v>
      </c>
    </row>
    <row r="117" spans="1:24" s="71" customFormat="1">
      <c r="A117" s="26">
        <v>215000</v>
      </c>
      <c r="B117" s="303">
        <f t="shared" si="23"/>
        <v>3700</v>
      </c>
      <c r="C117" s="303">
        <f t="shared" si="24"/>
        <v>32546</v>
      </c>
      <c r="D117" s="303">
        <f t="shared" si="15"/>
        <v>182454</v>
      </c>
      <c r="E117" s="303">
        <f t="shared" si="16"/>
        <v>36246</v>
      </c>
      <c r="F117" s="304">
        <f t="shared" si="17"/>
        <v>178754</v>
      </c>
      <c r="H117" s="305">
        <f t="shared" si="18"/>
        <v>3700</v>
      </c>
      <c r="I117" s="303">
        <f t="shared" si="25"/>
        <v>32761</v>
      </c>
      <c r="J117" s="303">
        <f t="shared" si="20"/>
        <v>182239</v>
      </c>
      <c r="K117" s="303">
        <f t="shared" si="21"/>
        <v>36461</v>
      </c>
      <c r="L117" s="304">
        <f t="shared" si="22"/>
        <v>178539</v>
      </c>
      <c r="N117" s="26">
        <v>215000</v>
      </c>
      <c r="O117" s="308">
        <f>ROUND($A117*'社会保険料率（熊本県）'!$I$6-0.001,0)</f>
        <v>1075</v>
      </c>
      <c r="P117" s="309">
        <f>ROUND($A117*'社会保険料率（熊本県）'!$J$6-0.001,0)</f>
        <v>1290</v>
      </c>
      <c r="Q117" s="309">
        <f>IF(ISERROR(VLOOKUP(N117,'社会保険料率（熊本県）'!$C$4:$H$62,4)),"",VLOOKUP(N117,'社会保険料率（熊本県）'!$C$4:$H$62,4))</f>
        <v>11341</v>
      </c>
      <c r="R117" s="310">
        <f>IF(ISERROR(VLOOKUP(N117,'社会保険料率（熊本県）'!$C$4:$H$62,6)),"",VLOOKUP(N117,'社会保険料率（熊本県）'!$C$4:$H$62,6))</f>
        <v>20130</v>
      </c>
      <c r="T117" s="279">
        <v>353000</v>
      </c>
      <c r="U117" s="280">
        <v>356000</v>
      </c>
      <c r="V117" s="280">
        <v>11980</v>
      </c>
      <c r="W117" s="291">
        <v>8750</v>
      </c>
      <c r="X117" s="293">
        <v>6900</v>
      </c>
    </row>
    <row r="118" spans="1:24" s="71" customFormat="1">
      <c r="A118" s="26">
        <v>216000</v>
      </c>
      <c r="B118" s="27">
        <f t="shared" si="23"/>
        <v>3770</v>
      </c>
      <c r="C118" s="27">
        <f t="shared" si="24"/>
        <v>32551</v>
      </c>
      <c r="D118" s="27">
        <f t="shared" si="15"/>
        <v>183449</v>
      </c>
      <c r="E118" s="27">
        <f t="shared" si="16"/>
        <v>36321</v>
      </c>
      <c r="F118" s="28">
        <f t="shared" si="17"/>
        <v>179679</v>
      </c>
      <c r="H118" s="29">
        <f t="shared" si="18"/>
        <v>3770</v>
      </c>
      <c r="I118" s="27">
        <f t="shared" si="25"/>
        <v>32767</v>
      </c>
      <c r="J118" s="27">
        <f t="shared" si="20"/>
        <v>183233</v>
      </c>
      <c r="K118" s="27">
        <f t="shared" si="21"/>
        <v>36537</v>
      </c>
      <c r="L118" s="28">
        <f t="shared" si="22"/>
        <v>179463</v>
      </c>
      <c r="N118" s="26">
        <v>216000</v>
      </c>
      <c r="O118" s="30">
        <f>ROUND($A118*'社会保険料率（熊本県）'!$I$6-0.001,0)</f>
        <v>1080</v>
      </c>
      <c r="P118" s="31">
        <f>ROUND($A118*'社会保険料率（熊本県）'!$J$6-0.001,0)</f>
        <v>1296</v>
      </c>
      <c r="Q118" s="31">
        <f>IF(ISERROR(VLOOKUP(N118,'社会保険料率（熊本県）'!$C$4:$H$62,4)),"",VLOOKUP(N118,'社会保険料率（熊本県）'!$C$4:$H$62,4))</f>
        <v>11341</v>
      </c>
      <c r="R118" s="32">
        <f>IF(ISERROR(VLOOKUP(N118,'社会保険料率（熊本県）'!$C$4:$H$62,6)),"",VLOOKUP(N118,'社会保険料率（熊本県）'!$C$4:$H$62,6))</f>
        <v>20130</v>
      </c>
      <c r="T118" s="279">
        <v>356000</v>
      </c>
      <c r="U118" s="280">
        <v>359000</v>
      </c>
      <c r="V118" s="280">
        <v>12220</v>
      </c>
      <c r="W118" s="291">
        <v>9000</v>
      </c>
      <c r="X118" s="293">
        <v>7020</v>
      </c>
    </row>
    <row r="119" spans="1:24" s="71" customFormat="1">
      <c r="A119" s="26">
        <v>217000</v>
      </c>
      <c r="B119" s="303">
        <f t="shared" si="23"/>
        <v>3770</v>
      </c>
      <c r="C119" s="303">
        <f t="shared" si="24"/>
        <v>32556</v>
      </c>
      <c r="D119" s="303">
        <f t="shared" si="15"/>
        <v>184444</v>
      </c>
      <c r="E119" s="303">
        <f t="shared" si="16"/>
        <v>36326</v>
      </c>
      <c r="F119" s="304">
        <f t="shared" si="17"/>
        <v>180674</v>
      </c>
      <c r="H119" s="29">
        <f t="shared" si="18"/>
        <v>3770</v>
      </c>
      <c r="I119" s="27">
        <f t="shared" si="25"/>
        <v>32773</v>
      </c>
      <c r="J119" s="27">
        <f t="shared" si="20"/>
        <v>184227</v>
      </c>
      <c r="K119" s="27">
        <f t="shared" si="21"/>
        <v>36543</v>
      </c>
      <c r="L119" s="28">
        <f t="shared" si="22"/>
        <v>180457</v>
      </c>
      <c r="N119" s="26">
        <v>217000</v>
      </c>
      <c r="O119" s="308">
        <f>ROUND($A119*'社会保険料率（熊本県）'!$I$6-0.001,0)</f>
        <v>1085</v>
      </c>
      <c r="P119" s="309">
        <f>ROUND($A119*'社会保険料率（熊本県）'!$J$6-0.001,0)</f>
        <v>1302</v>
      </c>
      <c r="Q119" s="309">
        <f>IF(ISERROR(VLOOKUP(N119,'社会保険料率（熊本県）'!$C$4:$H$62,4)),"",VLOOKUP(N119,'社会保険料率（熊本県）'!$C$4:$H$62,4))</f>
        <v>11341</v>
      </c>
      <c r="R119" s="310">
        <f>IF(ISERROR(VLOOKUP(N119,'社会保険料率（熊本県）'!$C$4:$H$62,6)),"",VLOOKUP(N119,'社会保険料率（熊本県）'!$C$4:$H$62,6))</f>
        <v>20130</v>
      </c>
      <c r="T119" s="279">
        <v>359000</v>
      </c>
      <c r="U119" s="280">
        <v>362000</v>
      </c>
      <c r="V119" s="280">
        <v>12470</v>
      </c>
      <c r="W119" s="291">
        <v>9240</v>
      </c>
      <c r="X119" s="293">
        <v>7150</v>
      </c>
    </row>
    <row r="120" spans="1:24" s="71" customFormat="1">
      <c r="A120" s="26">
        <v>218000</v>
      </c>
      <c r="B120" s="27">
        <f t="shared" si="23"/>
        <v>3840</v>
      </c>
      <c r="C120" s="27">
        <f t="shared" si="24"/>
        <v>32561</v>
      </c>
      <c r="D120" s="27">
        <f t="shared" si="15"/>
        <v>185439</v>
      </c>
      <c r="E120" s="27">
        <f t="shared" si="16"/>
        <v>36401</v>
      </c>
      <c r="F120" s="28">
        <f t="shared" si="17"/>
        <v>181599</v>
      </c>
      <c r="H120" s="17">
        <f t="shared" si="18"/>
        <v>3840</v>
      </c>
      <c r="I120" s="14">
        <f t="shared" si="25"/>
        <v>32779</v>
      </c>
      <c r="J120" s="14">
        <f t="shared" si="20"/>
        <v>185221</v>
      </c>
      <c r="K120" s="14">
        <f t="shared" si="21"/>
        <v>36619</v>
      </c>
      <c r="L120" s="15">
        <f t="shared" si="22"/>
        <v>181381</v>
      </c>
      <c r="N120" s="26">
        <v>218000</v>
      </c>
      <c r="O120" s="30">
        <f>ROUND($A120*'社会保険料率（熊本県）'!$I$6-0.001,0)</f>
        <v>1090</v>
      </c>
      <c r="P120" s="31">
        <f>ROUND($A120*'社会保険料率（熊本県）'!$J$6-0.001,0)</f>
        <v>1308</v>
      </c>
      <c r="Q120" s="31">
        <f>IF(ISERROR(VLOOKUP(N120,'社会保険料率（熊本県）'!$C$4:$H$62,4)),"",VLOOKUP(N120,'社会保険料率（熊本県）'!$C$4:$H$62,4))</f>
        <v>11341</v>
      </c>
      <c r="R120" s="32">
        <f>IF(ISERROR(VLOOKUP(N120,'社会保険料率（熊本県）'!$C$4:$H$62,6)),"",VLOOKUP(N120,'社会保険料率（熊本県）'!$C$4:$H$62,6))</f>
        <v>20130</v>
      </c>
      <c r="T120" s="279">
        <v>362000</v>
      </c>
      <c r="U120" s="280">
        <v>365000</v>
      </c>
      <c r="V120" s="280">
        <v>12710</v>
      </c>
      <c r="W120" s="291">
        <v>9490</v>
      </c>
      <c r="X120" s="293">
        <v>7270</v>
      </c>
    </row>
    <row r="121" spans="1:24" s="71" customFormat="1">
      <c r="A121" s="26">
        <v>219000</v>
      </c>
      <c r="B121" s="303">
        <f t="shared" si="23"/>
        <v>3840</v>
      </c>
      <c r="C121" s="303">
        <f t="shared" si="24"/>
        <v>32566</v>
      </c>
      <c r="D121" s="303">
        <f t="shared" si="15"/>
        <v>186434</v>
      </c>
      <c r="E121" s="303">
        <f t="shared" si="16"/>
        <v>36406</v>
      </c>
      <c r="F121" s="304">
        <f t="shared" si="17"/>
        <v>182594</v>
      </c>
      <c r="H121" s="29">
        <f t="shared" si="18"/>
        <v>3840</v>
      </c>
      <c r="I121" s="27">
        <f t="shared" si="25"/>
        <v>32785</v>
      </c>
      <c r="J121" s="27">
        <f t="shared" si="20"/>
        <v>186215</v>
      </c>
      <c r="K121" s="27">
        <f t="shared" si="21"/>
        <v>36625</v>
      </c>
      <c r="L121" s="28">
        <f t="shared" si="22"/>
        <v>182375</v>
      </c>
      <c r="N121" s="26">
        <v>219000</v>
      </c>
      <c r="O121" s="30">
        <f>ROUND($A121*'社会保険料率（熊本県）'!$I$6-0.001,0)</f>
        <v>1095</v>
      </c>
      <c r="P121" s="31">
        <f>ROUND($A121*'社会保険料率（熊本県）'!$J$6-0.001,0)</f>
        <v>1314</v>
      </c>
      <c r="Q121" s="31">
        <f>IF(ISERROR(VLOOKUP(N121,'社会保険料率（熊本県）'!$C$4:$H$62,4)),"",VLOOKUP(N121,'社会保険料率（熊本県）'!$C$4:$H$62,4))</f>
        <v>11341</v>
      </c>
      <c r="R121" s="32">
        <f>IF(ISERROR(VLOOKUP(N121,'社会保険料率（熊本県）'!$C$4:$H$62,6)),"",VLOOKUP(N121,'社会保険料率（熊本県）'!$C$4:$H$62,6))</f>
        <v>20130</v>
      </c>
      <c r="T121" s="279">
        <v>365000</v>
      </c>
      <c r="U121" s="280">
        <v>368000</v>
      </c>
      <c r="V121" s="280">
        <v>12960</v>
      </c>
      <c r="W121" s="291">
        <v>9730</v>
      </c>
      <c r="X121" s="293">
        <v>7390</v>
      </c>
    </row>
    <row r="122" spans="1:24" s="71" customFormat="1">
      <c r="A122" s="301">
        <v>220000</v>
      </c>
      <c r="B122" s="53">
        <f t="shared" si="23"/>
        <v>3910</v>
      </c>
      <c r="C122" s="53">
        <f t="shared" si="24"/>
        <v>32571</v>
      </c>
      <c r="D122" s="53">
        <f t="shared" si="15"/>
        <v>187429</v>
      </c>
      <c r="E122" s="53">
        <f t="shared" si="16"/>
        <v>36481</v>
      </c>
      <c r="F122" s="54">
        <f t="shared" si="17"/>
        <v>183519</v>
      </c>
      <c r="H122" s="55">
        <f t="shared" si="18"/>
        <v>3910</v>
      </c>
      <c r="I122" s="53">
        <f t="shared" si="25"/>
        <v>32791</v>
      </c>
      <c r="J122" s="53">
        <f t="shared" si="20"/>
        <v>187209</v>
      </c>
      <c r="K122" s="53">
        <f t="shared" si="21"/>
        <v>36701</v>
      </c>
      <c r="L122" s="54">
        <f t="shared" si="22"/>
        <v>183299</v>
      </c>
      <c r="N122" s="301">
        <v>220000</v>
      </c>
      <c r="O122" s="56">
        <f>ROUND($A122*'社会保険料率（熊本県）'!$I$6-0.001,0)</f>
        <v>1100</v>
      </c>
      <c r="P122" s="57">
        <f>ROUND($A122*'社会保険料率（熊本県）'!$J$6-0.001,0)</f>
        <v>1320</v>
      </c>
      <c r="Q122" s="57">
        <f>IF(ISERROR(VLOOKUP(N122,'社会保険料率（熊本県）'!$C$4:$H$62,4)),"",VLOOKUP(N122,'社会保険料率（熊本県）'!$C$4:$H$62,4))</f>
        <v>11341</v>
      </c>
      <c r="R122" s="58">
        <f>IF(ISERROR(VLOOKUP(N122,'社会保険料率（熊本県）'!$C$4:$H$62,6)),"",VLOOKUP(N122,'社会保険料率（熊本県）'!$C$4:$H$62,6))</f>
        <v>20130</v>
      </c>
      <c r="T122" s="281">
        <v>368000</v>
      </c>
      <c r="U122" s="282">
        <v>371000</v>
      </c>
      <c r="V122" s="282">
        <v>13200</v>
      </c>
      <c r="W122" s="294">
        <v>9980</v>
      </c>
      <c r="X122" s="295">
        <v>7510</v>
      </c>
    </row>
    <row r="123" spans="1:24" s="71" customFormat="1">
      <c r="A123" s="302">
        <v>221000</v>
      </c>
      <c r="B123" s="14">
        <f t="shared" si="23"/>
        <v>3910</v>
      </c>
      <c r="C123" s="14">
        <f t="shared" si="24"/>
        <v>32576</v>
      </c>
      <c r="D123" s="14">
        <f t="shared" si="15"/>
        <v>188424</v>
      </c>
      <c r="E123" s="14">
        <f t="shared" si="16"/>
        <v>36486</v>
      </c>
      <c r="F123" s="15">
        <f t="shared" si="17"/>
        <v>184514</v>
      </c>
      <c r="H123" s="17">
        <f t="shared" si="18"/>
        <v>3910</v>
      </c>
      <c r="I123" s="14">
        <f t="shared" si="25"/>
        <v>32797</v>
      </c>
      <c r="J123" s="14">
        <f t="shared" si="20"/>
        <v>188203</v>
      </c>
      <c r="K123" s="14">
        <f t="shared" si="21"/>
        <v>36707</v>
      </c>
      <c r="L123" s="15">
        <f t="shared" si="22"/>
        <v>184293</v>
      </c>
      <c r="N123" s="302">
        <v>221000</v>
      </c>
      <c r="O123" s="59">
        <f>ROUND($A123*'社会保険料率（熊本県）'!$I$6-0.001,0)</f>
        <v>1105</v>
      </c>
      <c r="P123" s="60">
        <f>ROUND($A123*'社会保険料率（熊本県）'!$J$6-0.001,0)</f>
        <v>1326</v>
      </c>
      <c r="Q123" s="60">
        <f>IF(ISERROR(VLOOKUP(N123,'社会保険料率（熊本県）'!$C$4:$H$62,4)),"",VLOOKUP(N123,'社会保険料率（熊本県）'!$C$4:$H$62,4))</f>
        <v>11341</v>
      </c>
      <c r="R123" s="61">
        <f>IF(ISERROR(VLOOKUP(N123,'社会保険料率（熊本県）'!$C$4:$H$62,6)),"",VLOOKUP(N123,'社会保険料率（熊本県）'!$C$4:$H$62,6))</f>
        <v>20130</v>
      </c>
      <c r="T123" s="279">
        <v>371000</v>
      </c>
      <c r="U123" s="280">
        <v>374000</v>
      </c>
      <c r="V123" s="280">
        <v>13450</v>
      </c>
      <c r="W123" s="291">
        <v>10220</v>
      </c>
      <c r="X123" s="293">
        <v>7640</v>
      </c>
    </row>
    <row r="124" spans="1:24" s="71" customFormat="1" ht="12" thickBot="1">
      <c r="A124" s="314">
        <v>222000</v>
      </c>
      <c r="B124" s="65">
        <f t="shared" si="23"/>
        <v>3980</v>
      </c>
      <c r="C124" s="65">
        <f t="shared" si="24"/>
        <v>32581</v>
      </c>
      <c r="D124" s="65">
        <f t="shared" si="15"/>
        <v>189419</v>
      </c>
      <c r="E124" s="65">
        <f t="shared" si="16"/>
        <v>36561</v>
      </c>
      <c r="F124" s="66">
        <f t="shared" si="17"/>
        <v>185439</v>
      </c>
      <c r="H124" s="67">
        <f t="shared" si="18"/>
        <v>3980</v>
      </c>
      <c r="I124" s="65">
        <f t="shared" si="25"/>
        <v>32803</v>
      </c>
      <c r="J124" s="65">
        <f t="shared" si="20"/>
        <v>189197</v>
      </c>
      <c r="K124" s="65">
        <f t="shared" si="21"/>
        <v>36783</v>
      </c>
      <c r="L124" s="66">
        <f t="shared" si="22"/>
        <v>185217</v>
      </c>
      <c r="N124" s="64">
        <v>222000</v>
      </c>
      <c r="O124" s="68">
        <f>ROUND($A124*'社会保険料率（熊本県）'!$I$6-0.001,0)</f>
        <v>1110</v>
      </c>
      <c r="P124" s="69">
        <f>ROUND($A124*'社会保険料率（熊本県）'!$J$6-0.001,0)</f>
        <v>1332</v>
      </c>
      <c r="Q124" s="69">
        <f>IF(ISERROR(VLOOKUP(N124,'社会保険料率（熊本県）'!$C$4:$H$62,4)),"",VLOOKUP(N124,'社会保険料率（熊本県）'!$C$4:$H$62,4))</f>
        <v>11341</v>
      </c>
      <c r="R124" s="70">
        <f>IF(ISERROR(VLOOKUP(N124,'社会保険料率（熊本県）'!$C$4:$H$62,6)),"",VLOOKUP(N124,'社会保険料率（熊本県）'!$C$4:$H$62,6))</f>
        <v>20130</v>
      </c>
      <c r="T124" s="296">
        <v>374000</v>
      </c>
      <c r="U124" s="297">
        <v>377000</v>
      </c>
      <c r="V124" s="298">
        <v>13690</v>
      </c>
      <c r="W124" s="297">
        <v>10470</v>
      </c>
      <c r="X124" s="299">
        <v>7760</v>
      </c>
    </row>
    <row r="125" spans="1:24" s="71" customFormat="1">
      <c r="O125" s="72"/>
      <c r="P125" s="72"/>
      <c r="Q125" s="72"/>
      <c r="R125" s="72"/>
      <c r="T125" s="1"/>
      <c r="U125" s="1"/>
      <c r="V125" s="1"/>
      <c r="W125" s="1"/>
      <c r="X125" s="1"/>
    </row>
    <row r="126" spans="1:24" s="71" customFormat="1">
      <c r="O126" s="72"/>
      <c r="P126" s="72"/>
      <c r="Q126" s="72"/>
      <c r="R126" s="72"/>
      <c r="T126" s="1"/>
      <c r="U126" s="1"/>
      <c r="V126" s="1"/>
      <c r="W126" s="1"/>
      <c r="X126" s="1"/>
    </row>
    <row r="127" spans="1:24" s="71" customFormat="1">
      <c r="O127" s="72"/>
      <c r="P127" s="72"/>
      <c r="Q127" s="72"/>
      <c r="R127" s="72"/>
      <c r="T127" s="1"/>
      <c r="U127" s="1"/>
      <c r="V127" s="1"/>
      <c r="W127" s="1"/>
      <c r="X127" s="1"/>
    </row>
    <row r="128" spans="1:24" s="71" customFormat="1">
      <c r="O128" s="72"/>
      <c r="P128" s="72"/>
      <c r="Q128" s="72"/>
      <c r="R128" s="72"/>
      <c r="T128" s="1"/>
      <c r="U128" s="1"/>
      <c r="V128" s="1"/>
      <c r="W128" s="1"/>
      <c r="X128" s="1"/>
    </row>
    <row r="129" spans="1:24" s="71" customFormat="1">
      <c r="O129" s="72"/>
      <c r="P129" s="72"/>
      <c r="Q129" s="72"/>
      <c r="R129" s="72"/>
      <c r="T129" s="1"/>
      <c r="U129" s="1"/>
      <c r="V129" s="1"/>
      <c r="W129" s="1"/>
      <c r="X129" s="1"/>
    </row>
    <row r="130" spans="1:24" s="71" customFormat="1">
      <c r="O130" s="72"/>
      <c r="P130" s="72"/>
      <c r="Q130" s="72"/>
      <c r="R130" s="72"/>
      <c r="T130" s="1"/>
      <c r="U130" s="1"/>
      <c r="V130" s="1"/>
      <c r="W130" s="1"/>
      <c r="X130" s="1"/>
    </row>
    <row r="131" spans="1:24" s="71" customFormat="1">
      <c r="O131" s="72"/>
      <c r="P131" s="72"/>
      <c r="Q131" s="72"/>
      <c r="R131" s="72"/>
      <c r="T131" s="1"/>
      <c r="U131" s="1"/>
      <c r="V131" s="1"/>
      <c r="W131" s="1"/>
      <c r="X131" s="1"/>
    </row>
    <row r="132" spans="1:24" s="71" customFormat="1" ht="51.75" customHeight="1">
      <c r="A132" s="646" t="s">
        <v>131</v>
      </c>
      <c r="B132" s="646"/>
      <c r="C132" s="646"/>
      <c r="D132" s="646"/>
      <c r="E132" s="646"/>
      <c r="F132" s="646"/>
      <c r="G132" s="646"/>
      <c r="H132" s="646"/>
      <c r="I132" s="646"/>
      <c r="J132" s="646"/>
      <c r="K132" s="646"/>
      <c r="L132" s="646"/>
      <c r="O132" s="72"/>
      <c r="P132" s="72"/>
      <c r="Q132" s="72"/>
      <c r="R132" s="72"/>
      <c r="U132" s="1"/>
      <c r="V132" s="1"/>
      <c r="W132" s="73" t="s">
        <v>83</v>
      </c>
    </row>
    <row r="133" spans="1:24" s="71" customFormat="1">
      <c r="O133" s="72"/>
      <c r="P133" s="72"/>
      <c r="Q133" s="72"/>
      <c r="R133" s="72"/>
      <c r="T133" s="1"/>
      <c r="U133" s="1"/>
      <c r="V133" s="1"/>
      <c r="W133" s="1"/>
      <c r="X133" s="1"/>
    </row>
    <row r="134" spans="1:24" s="71" customFormat="1">
      <c r="O134" s="72"/>
      <c r="P134" s="72"/>
      <c r="Q134" s="72"/>
      <c r="R134" s="72"/>
      <c r="T134" s="1"/>
      <c r="U134" s="1"/>
      <c r="V134" s="1"/>
      <c r="W134" s="1"/>
      <c r="X134" s="1"/>
    </row>
    <row r="135" spans="1:24" s="71" customFormat="1">
      <c r="O135" s="72"/>
      <c r="P135" s="72"/>
      <c r="Q135" s="72"/>
      <c r="R135" s="72"/>
      <c r="T135" s="1"/>
      <c r="U135" s="1"/>
      <c r="V135" s="1"/>
      <c r="W135" s="1"/>
      <c r="X135" s="1"/>
    </row>
    <row r="136" spans="1:24" s="71" customFormat="1">
      <c r="O136" s="72"/>
      <c r="P136" s="72"/>
      <c r="Q136" s="72"/>
      <c r="R136" s="72"/>
      <c r="T136" s="1"/>
      <c r="U136" s="1"/>
      <c r="V136" s="1"/>
      <c r="W136" s="1"/>
      <c r="X136" s="1"/>
    </row>
    <row r="137" spans="1:24" s="71" customFormat="1">
      <c r="O137" s="72"/>
      <c r="P137" s="72"/>
      <c r="Q137" s="72"/>
      <c r="R137" s="72"/>
      <c r="T137" s="1"/>
      <c r="U137" s="1"/>
      <c r="V137" s="1"/>
      <c r="W137" s="1"/>
      <c r="X137" s="1"/>
    </row>
    <row r="138" spans="1:24" s="71" customFormat="1">
      <c r="O138" s="72"/>
      <c r="P138" s="72"/>
      <c r="Q138" s="72"/>
      <c r="R138" s="72"/>
      <c r="T138" s="1"/>
      <c r="U138" s="1"/>
      <c r="V138" s="1"/>
      <c r="W138" s="1"/>
      <c r="X138" s="1"/>
    </row>
    <row r="139" spans="1:24" s="71" customFormat="1">
      <c r="O139" s="72"/>
      <c r="P139" s="72"/>
      <c r="Q139" s="72"/>
      <c r="R139" s="72"/>
      <c r="T139" s="1"/>
      <c r="U139" s="1"/>
      <c r="V139" s="1"/>
      <c r="W139" s="1"/>
      <c r="X139" s="1"/>
    </row>
    <row r="140" spans="1:24" s="71" customFormat="1">
      <c r="O140" s="72"/>
      <c r="P140" s="72"/>
      <c r="Q140" s="72"/>
      <c r="R140" s="72"/>
      <c r="T140" s="1"/>
      <c r="U140" s="1"/>
      <c r="V140" s="1"/>
      <c r="W140" s="1"/>
      <c r="X140" s="1"/>
    </row>
    <row r="141" spans="1:24" s="71" customFormat="1">
      <c r="O141" s="72"/>
      <c r="P141" s="72"/>
      <c r="Q141" s="72"/>
      <c r="R141" s="72"/>
      <c r="T141" s="1"/>
      <c r="U141" s="1"/>
      <c r="V141" s="1"/>
      <c r="W141" s="1"/>
      <c r="X141" s="1"/>
    </row>
    <row r="142" spans="1:24" s="71" customFormat="1">
      <c r="O142" s="72"/>
      <c r="P142" s="72"/>
      <c r="Q142" s="72"/>
      <c r="R142" s="72"/>
      <c r="T142" s="1"/>
      <c r="U142" s="1"/>
      <c r="V142" s="1"/>
      <c r="W142" s="1"/>
      <c r="X142" s="1"/>
    </row>
    <row r="143" spans="1:24" s="71" customFormat="1">
      <c r="O143" s="72"/>
      <c r="P143" s="72"/>
      <c r="Q143" s="72"/>
      <c r="R143" s="72"/>
      <c r="T143" s="1"/>
      <c r="U143" s="1"/>
      <c r="V143" s="1"/>
      <c r="W143" s="1"/>
      <c r="X143" s="1"/>
    </row>
    <row r="144" spans="1:24" s="71" customFormat="1">
      <c r="O144" s="72"/>
      <c r="P144" s="72"/>
      <c r="Q144" s="72"/>
      <c r="R144" s="72"/>
      <c r="T144" s="1"/>
      <c r="U144" s="1"/>
      <c r="V144" s="1"/>
      <c r="W144" s="1"/>
      <c r="X144" s="1"/>
    </row>
    <row r="145" spans="15:24" s="71" customFormat="1">
      <c r="O145" s="72"/>
      <c r="P145" s="72"/>
      <c r="Q145" s="72"/>
      <c r="R145" s="72"/>
      <c r="T145" s="1"/>
      <c r="U145" s="1"/>
      <c r="V145" s="1"/>
      <c r="W145" s="1"/>
      <c r="X145" s="1"/>
    </row>
    <row r="146" spans="15:24" s="71" customFormat="1">
      <c r="O146" s="72"/>
      <c r="P146" s="72"/>
      <c r="Q146" s="72"/>
      <c r="R146" s="72"/>
      <c r="T146" s="1"/>
      <c r="U146" s="1"/>
      <c r="V146" s="1"/>
      <c r="W146" s="1"/>
      <c r="X146" s="1"/>
    </row>
    <row r="147" spans="15:24" s="71" customFormat="1">
      <c r="O147" s="72"/>
      <c r="P147" s="72"/>
      <c r="Q147" s="72"/>
      <c r="R147" s="72"/>
      <c r="T147" s="1"/>
      <c r="U147" s="1"/>
      <c r="V147" s="1"/>
      <c r="W147" s="1"/>
      <c r="X147" s="1"/>
    </row>
    <row r="148" spans="15:24" s="71" customFormat="1">
      <c r="O148" s="72"/>
      <c r="P148" s="72"/>
      <c r="Q148" s="72"/>
      <c r="R148" s="72"/>
      <c r="T148" s="1"/>
      <c r="U148" s="1"/>
      <c r="V148" s="1"/>
      <c r="W148" s="1"/>
      <c r="X148" s="1"/>
    </row>
    <row r="149" spans="15:24" s="71" customFormat="1">
      <c r="O149" s="72"/>
      <c r="P149" s="72"/>
      <c r="Q149" s="72"/>
      <c r="R149" s="72"/>
      <c r="T149" s="1"/>
      <c r="U149" s="1"/>
      <c r="V149" s="1"/>
      <c r="W149" s="1"/>
      <c r="X149" s="1"/>
    </row>
    <row r="150" spans="15:24" s="71" customFormat="1">
      <c r="O150" s="72"/>
      <c r="P150" s="72"/>
      <c r="Q150" s="72"/>
      <c r="R150" s="72"/>
      <c r="T150" s="1"/>
      <c r="U150" s="1"/>
      <c r="V150" s="1"/>
      <c r="W150" s="1"/>
      <c r="X150" s="1"/>
    </row>
    <row r="151" spans="15:24" s="71" customFormat="1">
      <c r="O151" s="72"/>
      <c r="P151" s="72"/>
      <c r="Q151" s="72"/>
      <c r="R151" s="72"/>
      <c r="T151" s="1"/>
      <c r="U151" s="1"/>
      <c r="V151" s="1"/>
      <c r="W151" s="1"/>
      <c r="X151" s="1"/>
    </row>
    <row r="152" spans="15:24" s="71" customFormat="1">
      <c r="O152" s="72"/>
      <c r="P152" s="72"/>
      <c r="Q152" s="72"/>
      <c r="R152" s="72"/>
      <c r="T152" s="1"/>
      <c r="U152" s="1"/>
      <c r="V152" s="1"/>
      <c r="W152" s="1"/>
      <c r="X152" s="1"/>
    </row>
    <row r="153" spans="15:24" s="71" customFormat="1">
      <c r="O153" s="72"/>
      <c r="P153" s="72"/>
      <c r="Q153" s="72"/>
      <c r="R153" s="72"/>
      <c r="T153" s="1"/>
      <c r="U153" s="1"/>
      <c r="V153" s="1"/>
      <c r="W153" s="1"/>
      <c r="X153" s="1"/>
    </row>
    <row r="154" spans="15:24" s="71" customFormat="1">
      <c r="O154" s="72"/>
      <c r="P154" s="72"/>
      <c r="Q154" s="72"/>
      <c r="R154" s="72"/>
      <c r="T154" s="1"/>
      <c r="U154" s="1"/>
      <c r="V154" s="1"/>
      <c r="W154" s="1"/>
      <c r="X154" s="1"/>
    </row>
    <row r="155" spans="15:24" s="71" customFormat="1">
      <c r="O155" s="72"/>
      <c r="P155" s="72"/>
      <c r="Q155" s="72"/>
      <c r="R155" s="72"/>
      <c r="T155" s="1"/>
      <c r="U155" s="1"/>
      <c r="V155" s="1"/>
      <c r="W155" s="1"/>
      <c r="X155" s="1"/>
    </row>
    <row r="156" spans="15:24" s="71" customFormat="1">
      <c r="O156" s="72"/>
      <c r="P156" s="72"/>
      <c r="Q156" s="72"/>
      <c r="R156" s="72"/>
      <c r="T156" s="1"/>
      <c r="U156" s="1"/>
      <c r="V156" s="1"/>
      <c r="W156" s="1"/>
      <c r="X156" s="1"/>
    </row>
    <row r="157" spans="15:24" s="71" customFormat="1">
      <c r="O157" s="72"/>
      <c r="P157" s="72"/>
      <c r="Q157" s="72"/>
      <c r="R157" s="72"/>
      <c r="T157" s="1"/>
      <c r="U157" s="1"/>
      <c r="V157" s="1"/>
      <c r="W157" s="1"/>
      <c r="X157" s="1"/>
    </row>
    <row r="158" spans="15:24" s="71" customFormat="1">
      <c r="O158" s="72"/>
      <c r="P158" s="72"/>
      <c r="Q158" s="72"/>
      <c r="R158" s="72"/>
      <c r="T158" s="1"/>
      <c r="U158" s="1"/>
      <c r="V158" s="1"/>
      <c r="W158" s="1"/>
      <c r="X158" s="1"/>
    </row>
    <row r="159" spans="15:24" s="71" customFormat="1">
      <c r="O159" s="72"/>
      <c r="P159" s="72"/>
      <c r="Q159" s="72"/>
      <c r="R159" s="72"/>
      <c r="T159" s="1"/>
      <c r="U159" s="1"/>
      <c r="V159" s="1"/>
      <c r="W159" s="1"/>
      <c r="X159" s="1"/>
    </row>
    <row r="160" spans="15:24" s="71" customFormat="1">
      <c r="O160" s="72"/>
      <c r="P160" s="72"/>
      <c r="Q160" s="72"/>
      <c r="R160" s="72"/>
      <c r="T160" s="1"/>
      <c r="U160" s="1"/>
      <c r="V160" s="1"/>
      <c r="W160" s="1"/>
      <c r="X160" s="1"/>
    </row>
    <row r="161" spans="15:24" s="71" customFormat="1">
      <c r="O161" s="72"/>
      <c r="P161" s="72"/>
      <c r="Q161" s="72"/>
      <c r="R161" s="72"/>
      <c r="T161" s="1"/>
      <c r="U161" s="1"/>
      <c r="V161" s="1"/>
      <c r="W161" s="1"/>
      <c r="X161" s="1"/>
    </row>
    <row r="162" spans="15:24" s="71" customFormat="1">
      <c r="O162" s="72"/>
      <c r="P162" s="72"/>
      <c r="Q162" s="72"/>
      <c r="R162" s="72"/>
      <c r="T162" s="1"/>
      <c r="U162" s="1"/>
      <c r="V162" s="1"/>
      <c r="W162" s="1"/>
      <c r="X162" s="1"/>
    </row>
    <row r="163" spans="15:24" s="71" customFormat="1">
      <c r="O163" s="72"/>
      <c r="P163" s="72"/>
      <c r="Q163" s="72"/>
      <c r="R163" s="72"/>
      <c r="T163" s="1"/>
      <c r="U163" s="1"/>
      <c r="V163" s="1"/>
      <c r="W163" s="1"/>
      <c r="X163" s="1"/>
    </row>
    <row r="164" spans="15:24" s="71" customFormat="1">
      <c r="O164" s="72"/>
      <c r="P164" s="72"/>
      <c r="Q164" s="72"/>
      <c r="R164" s="72"/>
      <c r="T164" s="1"/>
      <c r="U164" s="1"/>
      <c r="V164" s="1"/>
      <c r="W164" s="1"/>
      <c r="X164" s="1"/>
    </row>
    <row r="165" spans="15:24" s="71" customFormat="1">
      <c r="O165" s="72"/>
      <c r="P165" s="72"/>
      <c r="Q165" s="72"/>
      <c r="R165" s="72"/>
      <c r="T165" s="1"/>
      <c r="U165" s="1"/>
      <c r="V165" s="1"/>
      <c r="W165" s="1"/>
      <c r="X165" s="1"/>
    </row>
    <row r="166" spans="15:24" s="71" customFormat="1">
      <c r="O166" s="72"/>
      <c r="P166" s="72"/>
      <c r="Q166" s="72"/>
      <c r="R166" s="72"/>
      <c r="T166" s="1"/>
      <c r="U166" s="1"/>
      <c r="V166" s="1"/>
      <c r="W166" s="1"/>
      <c r="X166" s="1"/>
    </row>
    <row r="167" spans="15:24" s="71" customFormat="1">
      <c r="O167" s="72"/>
      <c r="P167" s="72"/>
      <c r="Q167" s="72"/>
      <c r="R167" s="72"/>
      <c r="T167" s="1"/>
      <c r="U167" s="1"/>
      <c r="V167" s="1"/>
      <c r="W167" s="1"/>
      <c r="X167" s="1"/>
    </row>
    <row r="168" spans="15:24" s="71" customFormat="1">
      <c r="O168" s="72"/>
      <c r="P168" s="72"/>
      <c r="Q168" s="72"/>
      <c r="R168" s="72"/>
      <c r="T168" s="1"/>
      <c r="U168" s="1"/>
      <c r="V168" s="1"/>
      <c r="W168" s="1"/>
      <c r="X168" s="1"/>
    </row>
    <row r="169" spans="15:24" s="71" customFormat="1">
      <c r="O169" s="72"/>
      <c r="P169" s="72"/>
      <c r="Q169" s="72"/>
      <c r="R169" s="72"/>
      <c r="T169" s="1"/>
      <c r="U169" s="1"/>
      <c r="V169" s="1"/>
      <c r="W169" s="1"/>
      <c r="X169" s="1"/>
    </row>
    <row r="170" spans="15:24" s="71" customFormat="1">
      <c r="O170" s="72"/>
      <c r="P170" s="72"/>
      <c r="Q170" s="72"/>
      <c r="R170" s="72"/>
      <c r="T170" s="1"/>
      <c r="U170" s="1"/>
      <c r="V170" s="1"/>
      <c r="W170" s="1"/>
      <c r="X170" s="1"/>
    </row>
    <row r="171" spans="15:24" s="71" customFormat="1">
      <c r="O171" s="72"/>
      <c r="P171" s="72"/>
      <c r="Q171" s="72"/>
      <c r="R171" s="72"/>
      <c r="T171" s="1"/>
      <c r="U171" s="1"/>
      <c r="V171" s="1"/>
      <c r="W171" s="1"/>
      <c r="X171" s="1"/>
    </row>
    <row r="172" spans="15:24" s="71" customFormat="1">
      <c r="O172" s="72"/>
      <c r="P172" s="72"/>
      <c r="Q172" s="72"/>
      <c r="R172" s="72"/>
      <c r="T172" s="1"/>
      <c r="U172" s="1"/>
      <c r="V172" s="1"/>
      <c r="W172" s="1"/>
      <c r="X172" s="1"/>
    </row>
    <row r="173" spans="15:24" s="71" customFormat="1">
      <c r="O173" s="72"/>
      <c r="P173" s="72"/>
      <c r="Q173" s="72"/>
      <c r="R173" s="72"/>
      <c r="T173" s="1"/>
      <c r="U173" s="1"/>
      <c r="V173" s="1"/>
      <c r="W173" s="1"/>
      <c r="X173" s="1"/>
    </row>
    <row r="174" spans="15:24" s="71" customFormat="1">
      <c r="O174" s="72"/>
      <c r="P174" s="72"/>
      <c r="Q174" s="72"/>
      <c r="R174" s="72"/>
      <c r="T174" s="1"/>
      <c r="U174" s="1"/>
      <c r="V174" s="1"/>
      <c r="W174" s="1"/>
      <c r="X174" s="1"/>
    </row>
    <row r="175" spans="15:24" s="71" customFormat="1">
      <c r="O175" s="72"/>
      <c r="P175" s="72"/>
      <c r="Q175" s="72"/>
      <c r="R175" s="72"/>
      <c r="T175" s="1"/>
      <c r="U175" s="1"/>
      <c r="V175" s="1"/>
      <c r="W175" s="1"/>
      <c r="X175" s="1"/>
    </row>
    <row r="176" spans="15:24" s="71" customFormat="1">
      <c r="O176" s="72"/>
      <c r="P176" s="72"/>
      <c r="Q176" s="72"/>
      <c r="R176" s="72"/>
      <c r="T176" s="1"/>
      <c r="U176" s="1"/>
      <c r="V176" s="1"/>
      <c r="W176" s="1"/>
      <c r="X176" s="1"/>
    </row>
    <row r="177" spans="15:24" s="71" customFormat="1">
      <c r="O177" s="72"/>
      <c r="P177" s="72"/>
      <c r="Q177" s="72"/>
      <c r="R177" s="72"/>
      <c r="T177" s="1"/>
      <c r="U177" s="1"/>
      <c r="V177" s="1"/>
      <c r="W177" s="1"/>
      <c r="X177" s="1"/>
    </row>
    <row r="178" spans="15:24" s="71" customFormat="1">
      <c r="O178" s="72"/>
      <c r="P178" s="72"/>
      <c r="Q178" s="72"/>
      <c r="R178" s="72"/>
      <c r="T178" s="1"/>
      <c r="U178" s="1"/>
      <c r="V178" s="1"/>
      <c r="W178" s="1"/>
      <c r="X178" s="1"/>
    </row>
    <row r="179" spans="15:24" s="71" customFormat="1">
      <c r="O179" s="72"/>
      <c r="P179" s="72"/>
      <c r="Q179" s="72"/>
      <c r="R179" s="72"/>
      <c r="T179" s="1"/>
      <c r="U179" s="1"/>
      <c r="V179" s="1"/>
      <c r="W179" s="1"/>
      <c r="X179" s="1"/>
    </row>
    <row r="180" spans="15:24" s="71" customFormat="1">
      <c r="O180" s="72"/>
      <c r="P180" s="72"/>
      <c r="Q180" s="72"/>
      <c r="R180" s="72"/>
      <c r="T180" s="1"/>
      <c r="U180" s="1"/>
      <c r="V180" s="1"/>
      <c r="W180" s="1"/>
      <c r="X180" s="1"/>
    </row>
    <row r="181" spans="15:24" s="71" customFormat="1">
      <c r="O181" s="72"/>
      <c r="P181" s="72"/>
      <c r="Q181" s="72"/>
      <c r="R181" s="72"/>
      <c r="T181" s="1"/>
      <c r="U181" s="1"/>
      <c r="V181" s="1"/>
      <c r="W181" s="1"/>
      <c r="X181" s="1"/>
    </row>
    <row r="182" spans="15:24" s="71" customFormat="1">
      <c r="O182" s="72"/>
      <c r="P182" s="72"/>
      <c r="Q182" s="72"/>
      <c r="R182" s="72"/>
      <c r="T182" s="1"/>
      <c r="U182" s="1"/>
      <c r="V182" s="1"/>
      <c r="W182" s="1"/>
      <c r="X182" s="1"/>
    </row>
    <row r="183" spans="15:24" s="71" customFormat="1">
      <c r="O183" s="72"/>
      <c r="P183" s="72"/>
      <c r="Q183" s="72"/>
      <c r="R183" s="72"/>
      <c r="T183" s="1"/>
      <c r="U183" s="1"/>
      <c r="V183" s="1"/>
      <c r="W183" s="1"/>
      <c r="X183" s="1"/>
    </row>
    <row r="184" spans="15:24" s="71" customFormat="1">
      <c r="O184" s="72"/>
      <c r="P184" s="72"/>
      <c r="Q184" s="72"/>
      <c r="R184" s="72"/>
      <c r="T184" s="1"/>
      <c r="U184" s="1"/>
      <c r="V184" s="1"/>
      <c r="W184" s="1"/>
      <c r="X184" s="1"/>
    </row>
    <row r="185" spans="15:24" s="71" customFormat="1">
      <c r="O185" s="72"/>
      <c r="P185" s="72"/>
      <c r="Q185" s="72"/>
      <c r="R185" s="72"/>
      <c r="T185" s="1"/>
      <c r="U185" s="1"/>
      <c r="V185" s="1"/>
      <c r="W185" s="1"/>
      <c r="X185" s="1"/>
    </row>
    <row r="186" spans="15:24" s="71" customFormat="1">
      <c r="O186" s="72"/>
      <c r="P186" s="72"/>
      <c r="Q186" s="72"/>
      <c r="R186" s="72"/>
      <c r="T186" s="1"/>
      <c r="U186" s="1"/>
      <c r="V186" s="1"/>
      <c r="W186" s="1"/>
      <c r="X186" s="1"/>
    </row>
    <row r="187" spans="15:24" s="71" customFormat="1">
      <c r="O187" s="72"/>
      <c r="P187" s="72"/>
      <c r="Q187" s="72"/>
      <c r="R187" s="72"/>
      <c r="T187" s="1"/>
      <c r="U187" s="1"/>
      <c r="V187" s="1"/>
      <c r="W187" s="1"/>
      <c r="X187" s="1"/>
    </row>
    <row r="188" spans="15:24" s="71" customFormat="1">
      <c r="O188" s="72"/>
      <c r="P188" s="72"/>
      <c r="Q188" s="72"/>
      <c r="R188" s="72"/>
      <c r="T188" s="1"/>
      <c r="U188" s="1"/>
      <c r="V188" s="1"/>
      <c r="W188" s="1"/>
      <c r="X188" s="1"/>
    </row>
    <row r="189" spans="15:24" s="71" customFormat="1">
      <c r="O189" s="72"/>
      <c r="P189" s="72"/>
      <c r="Q189" s="72"/>
      <c r="R189" s="72"/>
      <c r="T189" s="1"/>
      <c r="U189" s="1"/>
      <c r="V189" s="1"/>
      <c r="W189" s="1"/>
      <c r="X189" s="1"/>
    </row>
    <row r="190" spans="15:24" s="71" customFormat="1">
      <c r="O190" s="72"/>
      <c r="P190" s="72"/>
      <c r="Q190" s="72"/>
      <c r="R190" s="72"/>
      <c r="T190" s="1"/>
      <c r="U190" s="1"/>
      <c r="V190" s="1"/>
      <c r="W190" s="1"/>
      <c r="X190" s="1"/>
    </row>
    <row r="191" spans="15:24" s="71" customFormat="1">
      <c r="O191" s="72"/>
      <c r="P191" s="72"/>
      <c r="Q191" s="72"/>
      <c r="R191" s="72"/>
      <c r="T191" s="1"/>
      <c r="U191" s="1"/>
      <c r="V191" s="1"/>
      <c r="W191" s="1"/>
      <c r="X191" s="1"/>
    </row>
    <row r="192" spans="15:24" s="71" customFormat="1">
      <c r="O192" s="72"/>
      <c r="P192" s="72"/>
      <c r="Q192" s="72"/>
      <c r="R192" s="72"/>
      <c r="T192" s="1"/>
      <c r="U192" s="1"/>
      <c r="V192" s="1"/>
      <c r="W192" s="1"/>
      <c r="X192" s="1"/>
    </row>
    <row r="193" spans="15:24" s="71" customFormat="1">
      <c r="O193" s="72"/>
      <c r="P193" s="72"/>
      <c r="Q193" s="72"/>
      <c r="R193" s="72"/>
      <c r="T193" s="1"/>
      <c r="U193" s="1"/>
      <c r="V193" s="1"/>
      <c r="W193" s="1"/>
      <c r="X193" s="1"/>
    </row>
    <row r="194" spans="15:24" s="71" customFormat="1">
      <c r="O194" s="72"/>
      <c r="P194" s="72"/>
      <c r="Q194" s="72"/>
      <c r="R194" s="72"/>
      <c r="T194" s="1"/>
      <c r="U194" s="1"/>
      <c r="V194" s="1"/>
      <c r="W194" s="1"/>
      <c r="X194" s="1"/>
    </row>
    <row r="195" spans="15:24" s="71" customFormat="1">
      <c r="O195" s="72"/>
      <c r="P195" s="72"/>
      <c r="Q195" s="72"/>
      <c r="R195" s="72"/>
      <c r="T195" s="1"/>
      <c r="U195" s="1"/>
      <c r="V195" s="1"/>
      <c r="W195" s="1"/>
      <c r="X195" s="1"/>
    </row>
    <row r="196" spans="15:24" s="71" customFormat="1">
      <c r="O196" s="72"/>
      <c r="P196" s="72"/>
      <c r="Q196" s="72"/>
      <c r="R196" s="72"/>
      <c r="T196" s="1"/>
      <c r="U196" s="1"/>
      <c r="V196" s="1"/>
      <c r="W196" s="1"/>
      <c r="X196" s="1"/>
    </row>
    <row r="197" spans="15:24" s="71" customFormat="1">
      <c r="O197" s="72"/>
      <c r="P197" s="72"/>
      <c r="Q197" s="72"/>
      <c r="R197" s="72"/>
      <c r="T197" s="1"/>
      <c r="U197" s="1"/>
      <c r="V197" s="1"/>
      <c r="W197" s="1"/>
      <c r="X197" s="1"/>
    </row>
    <row r="198" spans="15:24" s="71" customFormat="1">
      <c r="O198" s="72"/>
      <c r="P198" s="72"/>
      <c r="Q198" s="72"/>
      <c r="R198" s="72"/>
      <c r="T198" s="1"/>
      <c r="U198" s="1"/>
      <c r="V198" s="1"/>
      <c r="W198" s="1"/>
      <c r="X198" s="1"/>
    </row>
    <row r="199" spans="15:24" s="71" customFormat="1">
      <c r="O199" s="72"/>
      <c r="P199" s="72"/>
      <c r="Q199" s="72"/>
      <c r="R199" s="72"/>
      <c r="T199" s="1"/>
      <c r="U199" s="1"/>
      <c r="V199" s="1"/>
      <c r="W199" s="1"/>
      <c r="X199" s="1"/>
    </row>
    <row r="200" spans="15:24" s="71" customFormat="1">
      <c r="O200" s="72"/>
      <c r="P200" s="72"/>
      <c r="Q200" s="72"/>
      <c r="R200" s="72"/>
      <c r="T200" s="1"/>
      <c r="U200" s="1"/>
      <c r="V200" s="1"/>
      <c r="W200" s="1"/>
      <c r="X200" s="1"/>
    </row>
    <row r="201" spans="15:24" s="71" customFormat="1">
      <c r="O201" s="72"/>
      <c r="P201" s="72"/>
      <c r="Q201" s="72"/>
      <c r="R201" s="72"/>
      <c r="T201" s="1"/>
      <c r="U201" s="1"/>
      <c r="V201" s="1"/>
      <c r="W201" s="1"/>
      <c r="X201" s="1"/>
    </row>
    <row r="202" spans="15:24" s="71" customFormat="1">
      <c r="O202" s="72"/>
      <c r="P202" s="72"/>
      <c r="Q202" s="72"/>
      <c r="R202" s="72"/>
      <c r="T202" s="1"/>
      <c r="U202" s="1"/>
      <c r="V202" s="1"/>
      <c r="W202" s="1"/>
      <c r="X202" s="1"/>
    </row>
    <row r="203" spans="15:24" s="71" customFormat="1">
      <c r="O203" s="72"/>
      <c r="P203" s="72"/>
      <c r="Q203" s="72"/>
      <c r="R203" s="72"/>
      <c r="T203" s="1"/>
      <c r="U203" s="1"/>
      <c r="V203" s="1"/>
      <c r="W203" s="1"/>
      <c r="X203" s="1"/>
    </row>
    <row r="204" spans="15:24" s="71" customFormat="1">
      <c r="O204" s="72"/>
      <c r="P204" s="72"/>
      <c r="Q204" s="72"/>
      <c r="R204" s="72"/>
      <c r="T204" s="1"/>
      <c r="U204" s="1"/>
      <c r="V204" s="1"/>
      <c r="W204" s="1"/>
      <c r="X204" s="1"/>
    </row>
    <row r="205" spans="15:24" s="71" customFormat="1">
      <c r="O205" s="72"/>
      <c r="P205" s="72"/>
      <c r="Q205" s="72"/>
      <c r="R205" s="72"/>
      <c r="T205" s="1"/>
      <c r="U205" s="1"/>
      <c r="V205" s="1"/>
      <c r="W205" s="1"/>
      <c r="X205" s="1"/>
    </row>
    <row r="206" spans="15:24" s="71" customFormat="1">
      <c r="O206" s="72"/>
      <c r="P206" s="72"/>
      <c r="Q206" s="72"/>
      <c r="R206" s="72"/>
      <c r="T206" s="1"/>
      <c r="U206" s="1"/>
      <c r="V206" s="1"/>
      <c r="W206" s="1"/>
      <c r="X206" s="1"/>
    </row>
    <row r="207" spans="15:24" s="71" customFormat="1">
      <c r="O207" s="72"/>
      <c r="P207" s="72"/>
      <c r="Q207" s="72"/>
      <c r="R207" s="72"/>
      <c r="T207" s="1"/>
      <c r="U207" s="1"/>
      <c r="V207" s="1"/>
      <c r="W207" s="1"/>
      <c r="X207" s="1"/>
    </row>
    <row r="208" spans="15:24" s="71" customFormat="1">
      <c r="O208" s="72"/>
      <c r="P208" s="72"/>
      <c r="Q208" s="72"/>
      <c r="R208" s="72"/>
      <c r="T208" s="1"/>
      <c r="U208" s="1"/>
      <c r="V208" s="1"/>
      <c r="W208" s="1"/>
      <c r="X208" s="1"/>
    </row>
    <row r="209" spans="15:24" s="71" customFormat="1">
      <c r="O209" s="72"/>
      <c r="P209" s="72"/>
      <c r="Q209" s="72"/>
      <c r="R209" s="72"/>
      <c r="T209" s="1"/>
      <c r="U209" s="1"/>
      <c r="V209" s="1"/>
      <c r="W209" s="1"/>
      <c r="X209" s="1"/>
    </row>
    <row r="210" spans="15:24" s="71" customFormat="1">
      <c r="O210" s="72"/>
      <c r="P210" s="72"/>
      <c r="Q210" s="72"/>
      <c r="R210" s="72"/>
      <c r="T210" s="1"/>
      <c r="U210" s="1"/>
      <c r="V210" s="1"/>
      <c r="W210" s="1"/>
      <c r="X210" s="1"/>
    </row>
    <row r="211" spans="15:24" s="71" customFormat="1">
      <c r="O211" s="72"/>
      <c r="P211" s="72"/>
      <c r="Q211" s="72"/>
      <c r="R211" s="72"/>
      <c r="T211" s="1"/>
      <c r="U211" s="1"/>
      <c r="V211" s="1"/>
      <c r="W211" s="1"/>
      <c r="X211" s="1"/>
    </row>
    <row r="212" spans="15:24" s="71" customFormat="1">
      <c r="O212" s="72"/>
      <c r="P212" s="72"/>
      <c r="Q212" s="72"/>
      <c r="R212" s="72"/>
      <c r="T212" s="1"/>
      <c r="U212" s="1"/>
      <c r="V212" s="1"/>
      <c r="W212" s="1"/>
      <c r="X212" s="1"/>
    </row>
    <row r="213" spans="15:24" s="71" customFormat="1">
      <c r="O213" s="72"/>
      <c r="P213" s="72"/>
      <c r="Q213" s="72"/>
      <c r="R213" s="72"/>
      <c r="T213" s="1"/>
      <c r="U213" s="1"/>
      <c r="V213" s="1"/>
      <c r="W213" s="1"/>
      <c r="X213" s="1"/>
    </row>
    <row r="214" spans="15:24" s="71" customFormat="1">
      <c r="O214" s="72"/>
      <c r="P214" s="72"/>
      <c r="Q214" s="72"/>
      <c r="R214" s="72"/>
      <c r="T214" s="1"/>
      <c r="U214" s="1"/>
      <c r="V214" s="1"/>
      <c r="W214" s="1"/>
      <c r="X214" s="1"/>
    </row>
    <row r="215" spans="15:24" s="71" customFormat="1">
      <c r="O215" s="72"/>
      <c r="P215" s="72"/>
      <c r="Q215" s="72"/>
      <c r="R215" s="72"/>
      <c r="T215" s="1"/>
      <c r="U215" s="1"/>
      <c r="V215" s="1"/>
      <c r="W215" s="1"/>
      <c r="X215" s="1"/>
    </row>
    <row r="216" spans="15:24" s="71" customFormat="1">
      <c r="O216" s="72"/>
      <c r="P216" s="72"/>
      <c r="Q216" s="72"/>
      <c r="R216" s="72"/>
      <c r="T216" s="1"/>
      <c r="U216" s="1"/>
      <c r="V216" s="1"/>
      <c r="W216" s="1"/>
      <c r="X216" s="1"/>
    </row>
  </sheetData>
  <mergeCells count="10">
    <mergeCell ref="A132:L132"/>
    <mergeCell ref="A1:L1"/>
    <mergeCell ref="N1:R2"/>
    <mergeCell ref="T1:X2"/>
    <mergeCell ref="K2:L2"/>
    <mergeCell ref="A3:A4"/>
    <mergeCell ref="B3:F3"/>
    <mergeCell ref="H3:L3"/>
    <mergeCell ref="O3:R3"/>
    <mergeCell ref="T3:X4"/>
  </mergeCells>
  <phoneticPr fontId="2"/>
  <printOptions horizontalCentered="1"/>
  <pageMargins left="0.51181102362204722" right="0" top="0.27559055118110237" bottom="0"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sheetPr>
  <dimension ref="B1:U221"/>
  <sheetViews>
    <sheetView zoomScale="110" zoomScaleNormal="110" workbookViewId="0">
      <selection activeCell="D10" sqref="D10"/>
    </sheetView>
  </sheetViews>
  <sheetFormatPr defaultRowHeight="11.25"/>
  <cols>
    <col min="1" max="1" width="6.25" style="75" customWidth="1"/>
    <col min="2" max="2" width="11.25" style="75" customWidth="1"/>
    <col min="3" max="3" width="8.125" style="75" customWidth="1"/>
    <col min="4" max="4" width="10.875" style="75" customWidth="1"/>
    <col min="5" max="5" width="10.125" style="75" customWidth="1"/>
    <col min="6" max="6" width="10" style="75" customWidth="1"/>
    <col min="7" max="7" width="9.75" style="75" customWidth="1"/>
    <col min="8" max="8" width="8.5" style="75" customWidth="1"/>
    <col min="9" max="12" width="10.375" style="75" customWidth="1"/>
    <col min="13" max="13" width="9.75" style="75" customWidth="1"/>
    <col min="14" max="15" width="8.375" style="76" customWidth="1"/>
    <col min="16" max="16" width="9.75" style="75" customWidth="1"/>
    <col min="17" max="21" width="9" style="75" customWidth="1"/>
    <col min="22" max="253" width="9" style="75"/>
    <col min="254" max="254" width="9.5" style="75" customWidth="1"/>
    <col min="255" max="255" width="7.25" style="75" customWidth="1"/>
    <col min="256" max="259" width="8.75" style="75" customWidth="1"/>
    <col min="260" max="260" width="1.875" style="75" customWidth="1"/>
    <col min="261" max="261" width="7.25" style="75" customWidth="1"/>
    <col min="262" max="262" width="9.25" style="75" customWidth="1"/>
    <col min="263" max="265" width="9.375" style="75" customWidth="1"/>
    <col min="266" max="266" width="2" style="75" customWidth="1"/>
    <col min="267" max="267" width="9.75" style="75" customWidth="1"/>
    <col min="268" max="269" width="8.5" style="75" customWidth="1"/>
    <col min="270" max="271" width="9" style="75"/>
    <col min="272" max="272" width="9.75" style="75" customWidth="1"/>
    <col min="273" max="277" width="0" style="75" hidden="1" customWidth="1"/>
    <col min="278" max="509" width="9" style="75"/>
    <col min="510" max="510" width="9.5" style="75" customWidth="1"/>
    <col min="511" max="511" width="7.25" style="75" customWidth="1"/>
    <col min="512" max="515" width="8.75" style="75" customWidth="1"/>
    <col min="516" max="516" width="1.875" style="75" customWidth="1"/>
    <col min="517" max="517" width="7.25" style="75" customWidth="1"/>
    <col min="518" max="518" width="9.25" style="75" customWidth="1"/>
    <col min="519" max="521" width="9.375" style="75" customWidth="1"/>
    <col min="522" max="522" width="2" style="75" customWidth="1"/>
    <col min="523" max="523" width="9.75" style="75" customWidth="1"/>
    <col min="524" max="525" width="8.5" style="75" customWidth="1"/>
    <col min="526" max="527" width="9" style="75"/>
    <col min="528" max="528" width="9.75" style="75" customWidth="1"/>
    <col min="529" max="533" width="0" style="75" hidden="1" customWidth="1"/>
    <col min="534" max="765" width="9" style="75"/>
    <col min="766" max="766" width="9.5" style="75" customWidth="1"/>
    <col min="767" max="767" width="7.25" style="75" customWidth="1"/>
    <col min="768" max="771" width="8.75" style="75" customWidth="1"/>
    <col min="772" max="772" width="1.875" style="75" customWidth="1"/>
    <col min="773" max="773" width="7.25" style="75" customWidth="1"/>
    <col min="774" max="774" width="9.25" style="75" customWidth="1"/>
    <col min="775" max="777" width="9.375" style="75" customWidth="1"/>
    <col min="778" max="778" width="2" style="75" customWidth="1"/>
    <col min="779" max="779" width="9.75" style="75" customWidth="1"/>
    <col min="780" max="781" width="8.5" style="75" customWidth="1"/>
    <col min="782" max="783" width="9" style="75"/>
    <col min="784" max="784" width="9.75" style="75" customWidth="1"/>
    <col min="785" max="789" width="0" style="75" hidden="1" customWidth="1"/>
    <col min="790" max="1021" width="9" style="75"/>
    <col min="1022" max="1022" width="9.5" style="75" customWidth="1"/>
    <col min="1023" max="1023" width="7.25" style="75" customWidth="1"/>
    <col min="1024" max="1027" width="8.75" style="75" customWidth="1"/>
    <col min="1028" max="1028" width="1.875" style="75" customWidth="1"/>
    <col min="1029" max="1029" width="7.25" style="75" customWidth="1"/>
    <col min="1030" max="1030" width="9.25" style="75" customWidth="1"/>
    <col min="1031" max="1033" width="9.375" style="75" customWidth="1"/>
    <col min="1034" max="1034" width="2" style="75" customWidth="1"/>
    <col min="1035" max="1035" width="9.75" style="75" customWidth="1"/>
    <col min="1036" max="1037" width="8.5" style="75" customWidth="1"/>
    <col min="1038" max="1039" width="9" style="75"/>
    <col min="1040" max="1040" width="9.75" style="75" customWidth="1"/>
    <col min="1041" max="1045" width="0" style="75" hidden="1" customWidth="1"/>
    <col min="1046" max="1277" width="9" style="75"/>
    <col min="1278" max="1278" width="9.5" style="75" customWidth="1"/>
    <col min="1279" max="1279" width="7.25" style="75" customWidth="1"/>
    <col min="1280" max="1283" width="8.75" style="75" customWidth="1"/>
    <col min="1284" max="1284" width="1.875" style="75" customWidth="1"/>
    <col min="1285" max="1285" width="7.25" style="75" customWidth="1"/>
    <col min="1286" max="1286" width="9.25" style="75" customWidth="1"/>
    <col min="1287" max="1289" width="9.375" style="75" customWidth="1"/>
    <col min="1290" max="1290" width="2" style="75" customWidth="1"/>
    <col min="1291" max="1291" width="9.75" style="75" customWidth="1"/>
    <col min="1292" max="1293" width="8.5" style="75" customWidth="1"/>
    <col min="1294" max="1295" width="9" style="75"/>
    <col min="1296" max="1296" width="9.75" style="75" customWidth="1"/>
    <col min="1297" max="1301" width="0" style="75" hidden="1" customWidth="1"/>
    <col min="1302" max="1533" width="9" style="75"/>
    <col min="1534" max="1534" width="9.5" style="75" customWidth="1"/>
    <col min="1535" max="1535" width="7.25" style="75" customWidth="1"/>
    <col min="1536" max="1539" width="8.75" style="75" customWidth="1"/>
    <col min="1540" max="1540" width="1.875" style="75" customWidth="1"/>
    <col min="1541" max="1541" width="7.25" style="75" customWidth="1"/>
    <col min="1542" max="1542" width="9.25" style="75" customWidth="1"/>
    <col min="1543" max="1545" width="9.375" style="75" customWidth="1"/>
    <col min="1546" max="1546" width="2" style="75" customWidth="1"/>
    <col min="1547" max="1547" width="9.75" style="75" customWidth="1"/>
    <col min="1548" max="1549" width="8.5" style="75" customWidth="1"/>
    <col min="1550" max="1551" width="9" style="75"/>
    <col min="1552" max="1552" width="9.75" style="75" customWidth="1"/>
    <col min="1553" max="1557" width="0" style="75" hidden="1" customWidth="1"/>
    <col min="1558" max="1789" width="9" style="75"/>
    <col min="1790" max="1790" width="9.5" style="75" customWidth="1"/>
    <col min="1791" max="1791" width="7.25" style="75" customWidth="1"/>
    <col min="1792" max="1795" width="8.75" style="75" customWidth="1"/>
    <col min="1796" max="1796" width="1.875" style="75" customWidth="1"/>
    <col min="1797" max="1797" width="7.25" style="75" customWidth="1"/>
    <col min="1798" max="1798" width="9.25" style="75" customWidth="1"/>
    <col min="1799" max="1801" width="9.375" style="75" customWidth="1"/>
    <col min="1802" max="1802" width="2" style="75" customWidth="1"/>
    <col min="1803" max="1803" width="9.75" style="75" customWidth="1"/>
    <col min="1804" max="1805" width="8.5" style="75" customWidth="1"/>
    <col min="1806" max="1807" width="9" style="75"/>
    <col min="1808" max="1808" width="9.75" style="75" customWidth="1"/>
    <col min="1809" max="1813" width="0" style="75" hidden="1" customWidth="1"/>
    <col min="1814" max="2045" width="9" style="75"/>
    <col min="2046" max="2046" width="9.5" style="75" customWidth="1"/>
    <col min="2047" max="2047" width="7.25" style="75" customWidth="1"/>
    <col min="2048" max="2051" width="8.75" style="75" customWidth="1"/>
    <col min="2052" max="2052" width="1.875" style="75" customWidth="1"/>
    <col min="2053" max="2053" width="7.25" style="75" customWidth="1"/>
    <col min="2054" max="2054" width="9.25" style="75" customWidth="1"/>
    <col min="2055" max="2057" width="9.375" style="75" customWidth="1"/>
    <col min="2058" max="2058" width="2" style="75" customWidth="1"/>
    <col min="2059" max="2059" width="9.75" style="75" customWidth="1"/>
    <col min="2060" max="2061" width="8.5" style="75" customWidth="1"/>
    <col min="2062" max="2063" width="9" style="75"/>
    <col min="2064" max="2064" width="9.75" style="75" customWidth="1"/>
    <col min="2065" max="2069" width="0" style="75" hidden="1" customWidth="1"/>
    <col min="2070" max="2301" width="9" style="75"/>
    <col min="2302" max="2302" width="9.5" style="75" customWidth="1"/>
    <col min="2303" max="2303" width="7.25" style="75" customWidth="1"/>
    <col min="2304" max="2307" width="8.75" style="75" customWidth="1"/>
    <col min="2308" max="2308" width="1.875" style="75" customWidth="1"/>
    <col min="2309" max="2309" width="7.25" style="75" customWidth="1"/>
    <col min="2310" max="2310" width="9.25" style="75" customWidth="1"/>
    <col min="2311" max="2313" width="9.375" style="75" customWidth="1"/>
    <col min="2314" max="2314" width="2" style="75" customWidth="1"/>
    <col min="2315" max="2315" width="9.75" style="75" customWidth="1"/>
    <col min="2316" max="2317" width="8.5" style="75" customWidth="1"/>
    <col min="2318" max="2319" width="9" style="75"/>
    <col min="2320" max="2320" width="9.75" style="75" customWidth="1"/>
    <col min="2321" max="2325" width="0" style="75" hidden="1" customWidth="1"/>
    <col min="2326" max="2557" width="9" style="75"/>
    <col min="2558" max="2558" width="9.5" style="75" customWidth="1"/>
    <col min="2559" max="2559" width="7.25" style="75" customWidth="1"/>
    <col min="2560" max="2563" width="8.75" style="75" customWidth="1"/>
    <col min="2564" max="2564" width="1.875" style="75" customWidth="1"/>
    <col min="2565" max="2565" width="7.25" style="75" customWidth="1"/>
    <col min="2566" max="2566" width="9.25" style="75" customWidth="1"/>
    <col min="2567" max="2569" width="9.375" style="75" customWidth="1"/>
    <col min="2570" max="2570" width="2" style="75" customWidth="1"/>
    <col min="2571" max="2571" width="9.75" style="75" customWidth="1"/>
    <col min="2572" max="2573" width="8.5" style="75" customWidth="1"/>
    <col min="2574" max="2575" width="9" style="75"/>
    <col min="2576" max="2576" width="9.75" style="75" customWidth="1"/>
    <col min="2577" max="2581" width="0" style="75" hidden="1" customWidth="1"/>
    <col min="2582" max="2813" width="9" style="75"/>
    <col min="2814" max="2814" width="9.5" style="75" customWidth="1"/>
    <col min="2815" max="2815" width="7.25" style="75" customWidth="1"/>
    <col min="2816" max="2819" width="8.75" style="75" customWidth="1"/>
    <col min="2820" max="2820" width="1.875" style="75" customWidth="1"/>
    <col min="2821" max="2821" width="7.25" style="75" customWidth="1"/>
    <col min="2822" max="2822" width="9.25" style="75" customWidth="1"/>
    <col min="2823" max="2825" width="9.375" style="75" customWidth="1"/>
    <col min="2826" max="2826" width="2" style="75" customWidth="1"/>
    <col min="2827" max="2827" width="9.75" style="75" customWidth="1"/>
    <col min="2828" max="2829" width="8.5" style="75" customWidth="1"/>
    <col min="2830" max="2831" width="9" style="75"/>
    <col min="2832" max="2832" width="9.75" style="75" customWidth="1"/>
    <col min="2833" max="2837" width="0" style="75" hidden="1" customWidth="1"/>
    <col min="2838" max="3069" width="9" style="75"/>
    <col min="3070" max="3070" width="9.5" style="75" customWidth="1"/>
    <col min="3071" max="3071" width="7.25" style="75" customWidth="1"/>
    <col min="3072" max="3075" width="8.75" style="75" customWidth="1"/>
    <col min="3076" max="3076" width="1.875" style="75" customWidth="1"/>
    <col min="3077" max="3077" width="7.25" style="75" customWidth="1"/>
    <col min="3078" max="3078" width="9.25" style="75" customWidth="1"/>
    <col min="3079" max="3081" width="9.375" style="75" customWidth="1"/>
    <col min="3082" max="3082" width="2" style="75" customWidth="1"/>
    <col min="3083" max="3083" width="9.75" style="75" customWidth="1"/>
    <col min="3084" max="3085" width="8.5" style="75" customWidth="1"/>
    <col min="3086" max="3087" width="9" style="75"/>
    <col min="3088" max="3088" width="9.75" style="75" customWidth="1"/>
    <col min="3089" max="3093" width="0" style="75" hidden="1" customWidth="1"/>
    <col min="3094" max="3325" width="9" style="75"/>
    <col min="3326" max="3326" width="9.5" style="75" customWidth="1"/>
    <col min="3327" max="3327" width="7.25" style="75" customWidth="1"/>
    <col min="3328" max="3331" width="8.75" style="75" customWidth="1"/>
    <col min="3332" max="3332" width="1.875" style="75" customWidth="1"/>
    <col min="3333" max="3333" width="7.25" style="75" customWidth="1"/>
    <col min="3334" max="3334" width="9.25" style="75" customWidth="1"/>
    <col min="3335" max="3337" width="9.375" style="75" customWidth="1"/>
    <col min="3338" max="3338" width="2" style="75" customWidth="1"/>
    <col min="3339" max="3339" width="9.75" style="75" customWidth="1"/>
    <col min="3340" max="3341" width="8.5" style="75" customWidth="1"/>
    <col min="3342" max="3343" width="9" style="75"/>
    <col min="3344" max="3344" width="9.75" style="75" customWidth="1"/>
    <col min="3345" max="3349" width="0" style="75" hidden="1" customWidth="1"/>
    <col min="3350" max="3581" width="9" style="75"/>
    <col min="3582" max="3582" width="9.5" style="75" customWidth="1"/>
    <col min="3583" max="3583" width="7.25" style="75" customWidth="1"/>
    <col min="3584" max="3587" width="8.75" style="75" customWidth="1"/>
    <col min="3588" max="3588" width="1.875" style="75" customWidth="1"/>
    <col min="3589" max="3589" width="7.25" style="75" customWidth="1"/>
    <col min="3590" max="3590" width="9.25" style="75" customWidth="1"/>
    <col min="3591" max="3593" width="9.375" style="75" customWidth="1"/>
    <col min="3594" max="3594" width="2" style="75" customWidth="1"/>
    <col min="3595" max="3595" width="9.75" style="75" customWidth="1"/>
    <col min="3596" max="3597" width="8.5" style="75" customWidth="1"/>
    <col min="3598" max="3599" width="9" style="75"/>
    <col min="3600" max="3600" width="9.75" style="75" customWidth="1"/>
    <col min="3601" max="3605" width="0" style="75" hidden="1" customWidth="1"/>
    <col min="3606" max="3837" width="9" style="75"/>
    <col min="3838" max="3838" width="9.5" style="75" customWidth="1"/>
    <col min="3839" max="3839" width="7.25" style="75" customWidth="1"/>
    <col min="3840" max="3843" width="8.75" style="75" customWidth="1"/>
    <col min="3844" max="3844" width="1.875" style="75" customWidth="1"/>
    <col min="3845" max="3845" width="7.25" style="75" customWidth="1"/>
    <col min="3846" max="3846" width="9.25" style="75" customWidth="1"/>
    <col min="3847" max="3849" width="9.375" style="75" customWidth="1"/>
    <col min="3850" max="3850" width="2" style="75" customWidth="1"/>
    <col min="3851" max="3851" width="9.75" style="75" customWidth="1"/>
    <col min="3852" max="3853" width="8.5" style="75" customWidth="1"/>
    <col min="3854" max="3855" width="9" style="75"/>
    <col min="3856" max="3856" width="9.75" style="75" customWidth="1"/>
    <col min="3857" max="3861" width="0" style="75" hidden="1" customWidth="1"/>
    <col min="3862" max="4093" width="9" style="75"/>
    <col min="4094" max="4094" width="9.5" style="75" customWidth="1"/>
    <col min="4095" max="4095" width="7.25" style="75" customWidth="1"/>
    <col min="4096" max="4099" width="8.75" style="75" customWidth="1"/>
    <col min="4100" max="4100" width="1.875" style="75" customWidth="1"/>
    <col min="4101" max="4101" width="7.25" style="75" customWidth="1"/>
    <col min="4102" max="4102" width="9.25" style="75" customWidth="1"/>
    <col min="4103" max="4105" width="9.375" style="75" customWidth="1"/>
    <col min="4106" max="4106" width="2" style="75" customWidth="1"/>
    <col min="4107" max="4107" width="9.75" style="75" customWidth="1"/>
    <col min="4108" max="4109" width="8.5" style="75" customWidth="1"/>
    <col min="4110" max="4111" width="9" style="75"/>
    <col min="4112" max="4112" width="9.75" style="75" customWidth="1"/>
    <col min="4113" max="4117" width="0" style="75" hidden="1" customWidth="1"/>
    <col min="4118" max="4349" width="9" style="75"/>
    <col min="4350" max="4350" width="9.5" style="75" customWidth="1"/>
    <col min="4351" max="4351" width="7.25" style="75" customWidth="1"/>
    <col min="4352" max="4355" width="8.75" style="75" customWidth="1"/>
    <col min="4356" max="4356" width="1.875" style="75" customWidth="1"/>
    <col min="4357" max="4357" width="7.25" style="75" customWidth="1"/>
    <col min="4358" max="4358" width="9.25" style="75" customWidth="1"/>
    <col min="4359" max="4361" width="9.375" style="75" customWidth="1"/>
    <col min="4362" max="4362" width="2" style="75" customWidth="1"/>
    <col min="4363" max="4363" width="9.75" style="75" customWidth="1"/>
    <col min="4364" max="4365" width="8.5" style="75" customWidth="1"/>
    <col min="4366" max="4367" width="9" style="75"/>
    <col min="4368" max="4368" width="9.75" style="75" customWidth="1"/>
    <col min="4369" max="4373" width="0" style="75" hidden="1" customWidth="1"/>
    <col min="4374" max="4605" width="9" style="75"/>
    <col min="4606" max="4606" width="9.5" style="75" customWidth="1"/>
    <col min="4607" max="4607" width="7.25" style="75" customWidth="1"/>
    <col min="4608" max="4611" width="8.75" style="75" customWidth="1"/>
    <col min="4612" max="4612" width="1.875" style="75" customWidth="1"/>
    <col min="4613" max="4613" width="7.25" style="75" customWidth="1"/>
    <col min="4614" max="4614" width="9.25" style="75" customWidth="1"/>
    <col min="4615" max="4617" width="9.375" style="75" customWidth="1"/>
    <col min="4618" max="4618" width="2" style="75" customWidth="1"/>
    <col min="4619" max="4619" width="9.75" style="75" customWidth="1"/>
    <col min="4620" max="4621" width="8.5" style="75" customWidth="1"/>
    <col min="4622" max="4623" width="9" style="75"/>
    <col min="4624" max="4624" width="9.75" style="75" customWidth="1"/>
    <col min="4625" max="4629" width="0" style="75" hidden="1" customWidth="1"/>
    <col min="4630" max="4861" width="9" style="75"/>
    <col min="4862" max="4862" width="9.5" style="75" customWidth="1"/>
    <col min="4863" max="4863" width="7.25" style="75" customWidth="1"/>
    <col min="4864" max="4867" width="8.75" style="75" customWidth="1"/>
    <col min="4868" max="4868" width="1.875" style="75" customWidth="1"/>
    <col min="4869" max="4869" width="7.25" style="75" customWidth="1"/>
    <col min="4870" max="4870" width="9.25" style="75" customWidth="1"/>
    <col min="4871" max="4873" width="9.375" style="75" customWidth="1"/>
    <col min="4874" max="4874" width="2" style="75" customWidth="1"/>
    <col min="4875" max="4875" width="9.75" style="75" customWidth="1"/>
    <col min="4876" max="4877" width="8.5" style="75" customWidth="1"/>
    <col min="4878" max="4879" width="9" style="75"/>
    <col min="4880" max="4880" width="9.75" style="75" customWidth="1"/>
    <col min="4881" max="4885" width="0" style="75" hidden="1" customWidth="1"/>
    <col min="4886" max="5117" width="9" style="75"/>
    <col min="5118" max="5118" width="9.5" style="75" customWidth="1"/>
    <col min="5119" max="5119" width="7.25" style="75" customWidth="1"/>
    <col min="5120" max="5123" width="8.75" style="75" customWidth="1"/>
    <col min="5124" max="5124" width="1.875" style="75" customWidth="1"/>
    <col min="5125" max="5125" width="7.25" style="75" customWidth="1"/>
    <col min="5126" max="5126" width="9.25" style="75" customWidth="1"/>
    <col min="5127" max="5129" width="9.375" style="75" customWidth="1"/>
    <col min="5130" max="5130" width="2" style="75" customWidth="1"/>
    <col min="5131" max="5131" width="9.75" style="75" customWidth="1"/>
    <col min="5132" max="5133" width="8.5" style="75" customWidth="1"/>
    <col min="5134" max="5135" width="9" style="75"/>
    <col min="5136" max="5136" width="9.75" style="75" customWidth="1"/>
    <col min="5137" max="5141" width="0" style="75" hidden="1" customWidth="1"/>
    <col min="5142" max="5373" width="9" style="75"/>
    <col min="5374" max="5374" width="9.5" style="75" customWidth="1"/>
    <col min="5375" max="5375" width="7.25" style="75" customWidth="1"/>
    <col min="5376" max="5379" width="8.75" style="75" customWidth="1"/>
    <col min="5380" max="5380" width="1.875" style="75" customWidth="1"/>
    <col min="5381" max="5381" width="7.25" style="75" customWidth="1"/>
    <col min="5382" max="5382" width="9.25" style="75" customWidth="1"/>
    <col min="5383" max="5385" width="9.375" style="75" customWidth="1"/>
    <col min="5386" max="5386" width="2" style="75" customWidth="1"/>
    <col min="5387" max="5387" width="9.75" style="75" customWidth="1"/>
    <col min="5388" max="5389" width="8.5" style="75" customWidth="1"/>
    <col min="5390" max="5391" width="9" style="75"/>
    <col min="5392" max="5392" width="9.75" style="75" customWidth="1"/>
    <col min="5393" max="5397" width="0" style="75" hidden="1" customWidth="1"/>
    <col min="5398" max="5629" width="9" style="75"/>
    <col min="5630" max="5630" width="9.5" style="75" customWidth="1"/>
    <col min="5631" max="5631" width="7.25" style="75" customWidth="1"/>
    <col min="5632" max="5635" width="8.75" style="75" customWidth="1"/>
    <col min="5636" max="5636" width="1.875" style="75" customWidth="1"/>
    <col min="5637" max="5637" width="7.25" style="75" customWidth="1"/>
    <col min="5638" max="5638" width="9.25" style="75" customWidth="1"/>
    <col min="5639" max="5641" width="9.375" style="75" customWidth="1"/>
    <col min="5642" max="5642" width="2" style="75" customWidth="1"/>
    <col min="5643" max="5643" width="9.75" style="75" customWidth="1"/>
    <col min="5644" max="5645" width="8.5" style="75" customWidth="1"/>
    <col min="5646" max="5647" width="9" style="75"/>
    <col min="5648" max="5648" width="9.75" style="75" customWidth="1"/>
    <col min="5649" max="5653" width="0" style="75" hidden="1" customWidth="1"/>
    <col min="5654" max="5885" width="9" style="75"/>
    <col min="5886" max="5886" width="9.5" style="75" customWidth="1"/>
    <col min="5887" max="5887" width="7.25" style="75" customWidth="1"/>
    <col min="5888" max="5891" width="8.75" style="75" customWidth="1"/>
    <col min="5892" max="5892" width="1.875" style="75" customWidth="1"/>
    <col min="5893" max="5893" width="7.25" style="75" customWidth="1"/>
    <col min="5894" max="5894" width="9.25" style="75" customWidth="1"/>
    <col min="5895" max="5897" width="9.375" style="75" customWidth="1"/>
    <col min="5898" max="5898" width="2" style="75" customWidth="1"/>
    <col min="5899" max="5899" width="9.75" style="75" customWidth="1"/>
    <col min="5900" max="5901" width="8.5" style="75" customWidth="1"/>
    <col min="5902" max="5903" width="9" style="75"/>
    <col min="5904" max="5904" width="9.75" style="75" customWidth="1"/>
    <col min="5905" max="5909" width="0" style="75" hidden="1" customWidth="1"/>
    <col min="5910" max="6141" width="9" style="75"/>
    <col min="6142" max="6142" width="9.5" style="75" customWidth="1"/>
    <col min="6143" max="6143" width="7.25" style="75" customWidth="1"/>
    <col min="6144" max="6147" width="8.75" style="75" customWidth="1"/>
    <col min="6148" max="6148" width="1.875" style="75" customWidth="1"/>
    <col min="6149" max="6149" width="7.25" style="75" customWidth="1"/>
    <col min="6150" max="6150" width="9.25" style="75" customWidth="1"/>
    <col min="6151" max="6153" width="9.375" style="75" customWidth="1"/>
    <col min="6154" max="6154" width="2" style="75" customWidth="1"/>
    <col min="6155" max="6155" width="9.75" style="75" customWidth="1"/>
    <col min="6156" max="6157" width="8.5" style="75" customWidth="1"/>
    <col min="6158" max="6159" width="9" style="75"/>
    <col min="6160" max="6160" width="9.75" style="75" customWidth="1"/>
    <col min="6161" max="6165" width="0" style="75" hidden="1" customWidth="1"/>
    <col min="6166" max="6397" width="9" style="75"/>
    <col min="6398" max="6398" width="9.5" style="75" customWidth="1"/>
    <col min="6399" max="6399" width="7.25" style="75" customWidth="1"/>
    <col min="6400" max="6403" width="8.75" style="75" customWidth="1"/>
    <col min="6404" max="6404" width="1.875" style="75" customWidth="1"/>
    <col min="6405" max="6405" width="7.25" style="75" customWidth="1"/>
    <col min="6406" max="6406" width="9.25" style="75" customWidth="1"/>
    <col min="6407" max="6409" width="9.375" style="75" customWidth="1"/>
    <col min="6410" max="6410" width="2" style="75" customWidth="1"/>
    <col min="6411" max="6411" width="9.75" style="75" customWidth="1"/>
    <col min="6412" max="6413" width="8.5" style="75" customWidth="1"/>
    <col min="6414" max="6415" width="9" style="75"/>
    <col min="6416" max="6416" width="9.75" style="75" customWidth="1"/>
    <col min="6417" max="6421" width="0" style="75" hidden="1" customWidth="1"/>
    <col min="6422" max="6653" width="9" style="75"/>
    <col min="6654" max="6654" width="9.5" style="75" customWidth="1"/>
    <col min="6655" max="6655" width="7.25" style="75" customWidth="1"/>
    <col min="6656" max="6659" width="8.75" style="75" customWidth="1"/>
    <col min="6660" max="6660" width="1.875" style="75" customWidth="1"/>
    <col min="6661" max="6661" width="7.25" style="75" customWidth="1"/>
    <col min="6662" max="6662" width="9.25" style="75" customWidth="1"/>
    <col min="6663" max="6665" width="9.375" style="75" customWidth="1"/>
    <col min="6666" max="6666" width="2" style="75" customWidth="1"/>
    <col min="6667" max="6667" width="9.75" style="75" customWidth="1"/>
    <col min="6668" max="6669" width="8.5" style="75" customWidth="1"/>
    <col min="6670" max="6671" width="9" style="75"/>
    <col min="6672" max="6672" width="9.75" style="75" customWidth="1"/>
    <col min="6673" max="6677" width="0" style="75" hidden="1" customWidth="1"/>
    <col min="6678" max="6909" width="9" style="75"/>
    <col min="6910" max="6910" width="9.5" style="75" customWidth="1"/>
    <col min="6911" max="6911" width="7.25" style="75" customWidth="1"/>
    <col min="6912" max="6915" width="8.75" style="75" customWidth="1"/>
    <col min="6916" max="6916" width="1.875" style="75" customWidth="1"/>
    <col min="6917" max="6917" width="7.25" style="75" customWidth="1"/>
    <col min="6918" max="6918" width="9.25" style="75" customWidth="1"/>
    <col min="6919" max="6921" width="9.375" style="75" customWidth="1"/>
    <col min="6922" max="6922" width="2" style="75" customWidth="1"/>
    <col min="6923" max="6923" width="9.75" style="75" customWidth="1"/>
    <col min="6924" max="6925" width="8.5" style="75" customWidth="1"/>
    <col min="6926" max="6927" width="9" style="75"/>
    <col min="6928" max="6928" width="9.75" style="75" customWidth="1"/>
    <col min="6929" max="6933" width="0" style="75" hidden="1" customWidth="1"/>
    <col min="6934" max="7165" width="9" style="75"/>
    <col min="7166" max="7166" width="9.5" style="75" customWidth="1"/>
    <col min="7167" max="7167" width="7.25" style="75" customWidth="1"/>
    <col min="7168" max="7171" width="8.75" style="75" customWidth="1"/>
    <col min="7172" max="7172" width="1.875" style="75" customWidth="1"/>
    <col min="7173" max="7173" width="7.25" style="75" customWidth="1"/>
    <col min="7174" max="7174" width="9.25" style="75" customWidth="1"/>
    <col min="7175" max="7177" width="9.375" style="75" customWidth="1"/>
    <col min="7178" max="7178" width="2" style="75" customWidth="1"/>
    <col min="7179" max="7179" width="9.75" style="75" customWidth="1"/>
    <col min="7180" max="7181" width="8.5" style="75" customWidth="1"/>
    <col min="7182" max="7183" width="9" style="75"/>
    <col min="7184" max="7184" width="9.75" style="75" customWidth="1"/>
    <col min="7185" max="7189" width="0" style="75" hidden="1" customWidth="1"/>
    <col min="7190" max="7421" width="9" style="75"/>
    <col min="7422" max="7422" width="9.5" style="75" customWidth="1"/>
    <col min="7423" max="7423" width="7.25" style="75" customWidth="1"/>
    <col min="7424" max="7427" width="8.75" style="75" customWidth="1"/>
    <col min="7428" max="7428" width="1.875" style="75" customWidth="1"/>
    <col min="7429" max="7429" width="7.25" style="75" customWidth="1"/>
    <col min="7430" max="7430" width="9.25" style="75" customWidth="1"/>
    <col min="7431" max="7433" width="9.375" style="75" customWidth="1"/>
    <col min="7434" max="7434" width="2" style="75" customWidth="1"/>
    <col min="7435" max="7435" width="9.75" style="75" customWidth="1"/>
    <col min="7436" max="7437" width="8.5" style="75" customWidth="1"/>
    <col min="7438" max="7439" width="9" style="75"/>
    <col min="7440" max="7440" width="9.75" style="75" customWidth="1"/>
    <col min="7441" max="7445" width="0" style="75" hidden="1" customWidth="1"/>
    <col min="7446" max="7677" width="9" style="75"/>
    <col min="7678" max="7678" width="9.5" style="75" customWidth="1"/>
    <col min="7679" max="7679" width="7.25" style="75" customWidth="1"/>
    <col min="7680" max="7683" width="8.75" style="75" customWidth="1"/>
    <col min="7684" max="7684" width="1.875" style="75" customWidth="1"/>
    <col min="7685" max="7685" width="7.25" style="75" customWidth="1"/>
    <col min="7686" max="7686" width="9.25" style="75" customWidth="1"/>
    <col min="7687" max="7689" width="9.375" style="75" customWidth="1"/>
    <col min="7690" max="7690" width="2" style="75" customWidth="1"/>
    <col min="7691" max="7691" width="9.75" style="75" customWidth="1"/>
    <col min="7692" max="7693" width="8.5" style="75" customWidth="1"/>
    <col min="7694" max="7695" width="9" style="75"/>
    <col min="7696" max="7696" width="9.75" style="75" customWidth="1"/>
    <col min="7697" max="7701" width="0" style="75" hidden="1" customWidth="1"/>
    <col min="7702" max="7933" width="9" style="75"/>
    <col min="7934" max="7934" width="9.5" style="75" customWidth="1"/>
    <col min="7935" max="7935" width="7.25" style="75" customWidth="1"/>
    <col min="7936" max="7939" width="8.75" style="75" customWidth="1"/>
    <col min="7940" max="7940" width="1.875" style="75" customWidth="1"/>
    <col min="7941" max="7941" width="7.25" style="75" customWidth="1"/>
    <col min="7942" max="7942" width="9.25" style="75" customWidth="1"/>
    <col min="7943" max="7945" width="9.375" style="75" customWidth="1"/>
    <col min="7946" max="7946" width="2" style="75" customWidth="1"/>
    <col min="7947" max="7947" width="9.75" style="75" customWidth="1"/>
    <col min="7948" max="7949" width="8.5" style="75" customWidth="1"/>
    <col min="7950" max="7951" width="9" style="75"/>
    <col min="7952" max="7952" width="9.75" style="75" customWidth="1"/>
    <col min="7953" max="7957" width="0" style="75" hidden="1" customWidth="1"/>
    <col min="7958" max="8189" width="9" style="75"/>
    <col min="8190" max="8190" width="9.5" style="75" customWidth="1"/>
    <col min="8191" max="8191" width="7.25" style="75" customWidth="1"/>
    <col min="8192" max="8195" width="8.75" style="75" customWidth="1"/>
    <col min="8196" max="8196" width="1.875" style="75" customWidth="1"/>
    <col min="8197" max="8197" width="7.25" style="75" customWidth="1"/>
    <col min="8198" max="8198" width="9.25" style="75" customWidth="1"/>
    <col min="8199" max="8201" width="9.375" style="75" customWidth="1"/>
    <col min="8202" max="8202" width="2" style="75" customWidth="1"/>
    <col min="8203" max="8203" width="9.75" style="75" customWidth="1"/>
    <col min="8204" max="8205" width="8.5" style="75" customWidth="1"/>
    <col min="8206" max="8207" width="9" style="75"/>
    <col min="8208" max="8208" width="9.75" style="75" customWidth="1"/>
    <col min="8209" max="8213" width="0" style="75" hidden="1" customWidth="1"/>
    <col min="8214" max="8445" width="9" style="75"/>
    <col min="8446" max="8446" width="9.5" style="75" customWidth="1"/>
    <col min="8447" max="8447" width="7.25" style="75" customWidth="1"/>
    <col min="8448" max="8451" width="8.75" style="75" customWidth="1"/>
    <col min="8452" max="8452" width="1.875" style="75" customWidth="1"/>
    <col min="8453" max="8453" width="7.25" style="75" customWidth="1"/>
    <col min="8454" max="8454" width="9.25" style="75" customWidth="1"/>
    <col min="8455" max="8457" width="9.375" style="75" customWidth="1"/>
    <col min="8458" max="8458" width="2" style="75" customWidth="1"/>
    <col min="8459" max="8459" width="9.75" style="75" customWidth="1"/>
    <col min="8460" max="8461" width="8.5" style="75" customWidth="1"/>
    <col min="8462" max="8463" width="9" style="75"/>
    <col min="8464" max="8464" width="9.75" style="75" customWidth="1"/>
    <col min="8465" max="8469" width="0" style="75" hidden="1" customWidth="1"/>
    <col min="8470" max="8701" width="9" style="75"/>
    <col min="8702" max="8702" width="9.5" style="75" customWidth="1"/>
    <col min="8703" max="8703" width="7.25" style="75" customWidth="1"/>
    <col min="8704" max="8707" width="8.75" style="75" customWidth="1"/>
    <col min="8708" max="8708" width="1.875" style="75" customWidth="1"/>
    <col min="8709" max="8709" width="7.25" style="75" customWidth="1"/>
    <col min="8710" max="8710" width="9.25" style="75" customWidth="1"/>
    <col min="8711" max="8713" width="9.375" style="75" customWidth="1"/>
    <col min="8714" max="8714" width="2" style="75" customWidth="1"/>
    <col min="8715" max="8715" width="9.75" style="75" customWidth="1"/>
    <col min="8716" max="8717" width="8.5" style="75" customWidth="1"/>
    <col min="8718" max="8719" width="9" style="75"/>
    <col min="8720" max="8720" width="9.75" style="75" customWidth="1"/>
    <col min="8721" max="8725" width="0" style="75" hidden="1" customWidth="1"/>
    <col min="8726" max="8957" width="9" style="75"/>
    <col min="8958" max="8958" width="9.5" style="75" customWidth="1"/>
    <col min="8959" max="8959" width="7.25" style="75" customWidth="1"/>
    <col min="8960" max="8963" width="8.75" style="75" customWidth="1"/>
    <col min="8964" max="8964" width="1.875" style="75" customWidth="1"/>
    <col min="8965" max="8965" width="7.25" style="75" customWidth="1"/>
    <col min="8966" max="8966" width="9.25" style="75" customWidth="1"/>
    <col min="8967" max="8969" width="9.375" style="75" customWidth="1"/>
    <col min="8970" max="8970" width="2" style="75" customWidth="1"/>
    <col min="8971" max="8971" width="9.75" style="75" customWidth="1"/>
    <col min="8972" max="8973" width="8.5" style="75" customWidth="1"/>
    <col min="8974" max="8975" width="9" style="75"/>
    <col min="8976" max="8976" width="9.75" style="75" customWidth="1"/>
    <col min="8977" max="8981" width="0" style="75" hidden="1" customWidth="1"/>
    <col min="8982" max="9213" width="9" style="75"/>
    <col min="9214" max="9214" width="9.5" style="75" customWidth="1"/>
    <col min="9215" max="9215" width="7.25" style="75" customWidth="1"/>
    <col min="9216" max="9219" width="8.75" style="75" customWidth="1"/>
    <col min="9220" max="9220" width="1.875" style="75" customWidth="1"/>
    <col min="9221" max="9221" width="7.25" style="75" customWidth="1"/>
    <col min="9222" max="9222" width="9.25" style="75" customWidth="1"/>
    <col min="9223" max="9225" width="9.375" style="75" customWidth="1"/>
    <col min="9226" max="9226" width="2" style="75" customWidth="1"/>
    <col min="9227" max="9227" width="9.75" style="75" customWidth="1"/>
    <col min="9228" max="9229" width="8.5" style="75" customWidth="1"/>
    <col min="9230" max="9231" width="9" style="75"/>
    <col min="9232" max="9232" width="9.75" style="75" customWidth="1"/>
    <col min="9233" max="9237" width="0" style="75" hidden="1" customWidth="1"/>
    <col min="9238" max="9469" width="9" style="75"/>
    <col min="9470" max="9470" width="9.5" style="75" customWidth="1"/>
    <col min="9471" max="9471" width="7.25" style="75" customWidth="1"/>
    <col min="9472" max="9475" width="8.75" style="75" customWidth="1"/>
    <col min="9476" max="9476" width="1.875" style="75" customWidth="1"/>
    <col min="9477" max="9477" width="7.25" style="75" customWidth="1"/>
    <col min="9478" max="9478" width="9.25" style="75" customWidth="1"/>
    <col min="9479" max="9481" width="9.375" style="75" customWidth="1"/>
    <col min="9482" max="9482" width="2" style="75" customWidth="1"/>
    <col min="9483" max="9483" width="9.75" style="75" customWidth="1"/>
    <col min="9484" max="9485" width="8.5" style="75" customWidth="1"/>
    <col min="9486" max="9487" width="9" style="75"/>
    <col min="9488" max="9488" width="9.75" style="75" customWidth="1"/>
    <col min="9489" max="9493" width="0" style="75" hidden="1" customWidth="1"/>
    <col min="9494" max="9725" width="9" style="75"/>
    <col min="9726" max="9726" width="9.5" style="75" customWidth="1"/>
    <col min="9727" max="9727" width="7.25" style="75" customWidth="1"/>
    <col min="9728" max="9731" width="8.75" style="75" customWidth="1"/>
    <col min="9732" max="9732" width="1.875" style="75" customWidth="1"/>
    <col min="9733" max="9733" width="7.25" style="75" customWidth="1"/>
    <col min="9734" max="9734" width="9.25" style="75" customWidth="1"/>
    <col min="9735" max="9737" width="9.375" style="75" customWidth="1"/>
    <col min="9738" max="9738" width="2" style="75" customWidth="1"/>
    <col min="9739" max="9739" width="9.75" style="75" customWidth="1"/>
    <col min="9740" max="9741" width="8.5" style="75" customWidth="1"/>
    <col min="9742" max="9743" width="9" style="75"/>
    <col min="9744" max="9744" width="9.75" style="75" customWidth="1"/>
    <col min="9745" max="9749" width="0" style="75" hidden="1" customWidth="1"/>
    <col min="9750" max="9981" width="9" style="75"/>
    <col min="9982" max="9982" width="9.5" style="75" customWidth="1"/>
    <col min="9983" max="9983" width="7.25" style="75" customWidth="1"/>
    <col min="9984" max="9987" width="8.75" style="75" customWidth="1"/>
    <col min="9988" max="9988" width="1.875" style="75" customWidth="1"/>
    <col min="9989" max="9989" width="7.25" style="75" customWidth="1"/>
    <col min="9990" max="9990" width="9.25" style="75" customWidth="1"/>
    <col min="9991" max="9993" width="9.375" style="75" customWidth="1"/>
    <col min="9994" max="9994" width="2" style="75" customWidth="1"/>
    <col min="9995" max="9995" width="9.75" style="75" customWidth="1"/>
    <col min="9996" max="9997" width="8.5" style="75" customWidth="1"/>
    <col min="9998" max="9999" width="9" style="75"/>
    <col min="10000" max="10000" width="9.75" style="75" customWidth="1"/>
    <col min="10001" max="10005" width="0" style="75" hidden="1" customWidth="1"/>
    <col min="10006" max="10237" width="9" style="75"/>
    <col min="10238" max="10238" width="9.5" style="75" customWidth="1"/>
    <col min="10239" max="10239" width="7.25" style="75" customWidth="1"/>
    <col min="10240" max="10243" width="8.75" style="75" customWidth="1"/>
    <col min="10244" max="10244" width="1.875" style="75" customWidth="1"/>
    <col min="10245" max="10245" width="7.25" style="75" customWidth="1"/>
    <col min="10246" max="10246" width="9.25" style="75" customWidth="1"/>
    <col min="10247" max="10249" width="9.375" style="75" customWidth="1"/>
    <col min="10250" max="10250" width="2" style="75" customWidth="1"/>
    <col min="10251" max="10251" width="9.75" style="75" customWidth="1"/>
    <col min="10252" max="10253" width="8.5" style="75" customWidth="1"/>
    <col min="10254" max="10255" width="9" style="75"/>
    <col min="10256" max="10256" width="9.75" style="75" customWidth="1"/>
    <col min="10257" max="10261" width="0" style="75" hidden="1" customWidth="1"/>
    <col min="10262" max="10493" width="9" style="75"/>
    <col min="10494" max="10494" width="9.5" style="75" customWidth="1"/>
    <col min="10495" max="10495" width="7.25" style="75" customWidth="1"/>
    <col min="10496" max="10499" width="8.75" style="75" customWidth="1"/>
    <col min="10500" max="10500" width="1.875" style="75" customWidth="1"/>
    <col min="10501" max="10501" width="7.25" style="75" customWidth="1"/>
    <col min="10502" max="10502" width="9.25" style="75" customWidth="1"/>
    <col min="10503" max="10505" width="9.375" style="75" customWidth="1"/>
    <col min="10506" max="10506" width="2" style="75" customWidth="1"/>
    <col min="10507" max="10507" width="9.75" style="75" customWidth="1"/>
    <col min="10508" max="10509" width="8.5" style="75" customWidth="1"/>
    <col min="10510" max="10511" width="9" style="75"/>
    <col min="10512" max="10512" width="9.75" style="75" customWidth="1"/>
    <col min="10513" max="10517" width="0" style="75" hidden="1" customWidth="1"/>
    <col min="10518" max="10749" width="9" style="75"/>
    <col min="10750" max="10750" width="9.5" style="75" customWidth="1"/>
    <col min="10751" max="10751" width="7.25" style="75" customWidth="1"/>
    <col min="10752" max="10755" width="8.75" style="75" customWidth="1"/>
    <col min="10756" max="10756" width="1.875" style="75" customWidth="1"/>
    <col min="10757" max="10757" width="7.25" style="75" customWidth="1"/>
    <col min="10758" max="10758" width="9.25" style="75" customWidth="1"/>
    <col min="10759" max="10761" width="9.375" style="75" customWidth="1"/>
    <col min="10762" max="10762" width="2" style="75" customWidth="1"/>
    <col min="10763" max="10763" width="9.75" style="75" customWidth="1"/>
    <col min="10764" max="10765" width="8.5" style="75" customWidth="1"/>
    <col min="10766" max="10767" width="9" style="75"/>
    <col min="10768" max="10768" width="9.75" style="75" customWidth="1"/>
    <col min="10769" max="10773" width="0" style="75" hidden="1" customWidth="1"/>
    <col min="10774" max="11005" width="9" style="75"/>
    <col min="11006" max="11006" width="9.5" style="75" customWidth="1"/>
    <col min="11007" max="11007" width="7.25" style="75" customWidth="1"/>
    <col min="11008" max="11011" width="8.75" style="75" customWidth="1"/>
    <col min="11012" max="11012" width="1.875" style="75" customWidth="1"/>
    <col min="11013" max="11013" width="7.25" style="75" customWidth="1"/>
    <col min="11014" max="11014" width="9.25" style="75" customWidth="1"/>
    <col min="11015" max="11017" width="9.375" style="75" customWidth="1"/>
    <col min="11018" max="11018" width="2" style="75" customWidth="1"/>
    <col min="11019" max="11019" width="9.75" style="75" customWidth="1"/>
    <col min="11020" max="11021" width="8.5" style="75" customWidth="1"/>
    <col min="11022" max="11023" width="9" style="75"/>
    <col min="11024" max="11024" width="9.75" style="75" customWidth="1"/>
    <col min="11025" max="11029" width="0" style="75" hidden="1" customWidth="1"/>
    <col min="11030" max="11261" width="9" style="75"/>
    <col min="11262" max="11262" width="9.5" style="75" customWidth="1"/>
    <col min="11263" max="11263" width="7.25" style="75" customWidth="1"/>
    <col min="11264" max="11267" width="8.75" style="75" customWidth="1"/>
    <col min="11268" max="11268" width="1.875" style="75" customWidth="1"/>
    <col min="11269" max="11269" width="7.25" style="75" customWidth="1"/>
    <col min="11270" max="11270" width="9.25" style="75" customWidth="1"/>
    <col min="11271" max="11273" width="9.375" style="75" customWidth="1"/>
    <col min="11274" max="11274" width="2" style="75" customWidth="1"/>
    <col min="11275" max="11275" width="9.75" style="75" customWidth="1"/>
    <col min="11276" max="11277" width="8.5" style="75" customWidth="1"/>
    <col min="11278" max="11279" width="9" style="75"/>
    <col min="11280" max="11280" width="9.75" style="75" customWidth="1"/>
    <col min="11281" max="11285" width="0" style="75" hidden="1" customWidth="1"/>
    <col min="11286" max="11517" width="9" style="75"/>
    <col min="11518" max="11518" width="9.5" style="75" customWidth="1"/>
    <col min="11519" max="11519" width="7.25" style="75" customWidth="1"/>
    <col min="11520" max="11523" width="8.75" style="75" customWidth="1"/>
    <col min="11524" max="11524" width="1.875" style="75" customWidth="1"/>
    <col min="11525" max="11525" width="7.25" style="75" customWidth="1"/>
    <col min="11526" max="11526" width="9.25" style="75" customWidth="1"/>
    <col min="11527" max="11529" width="9.375" style="75" customWidth="1"/>
    <col min="11530" max="11530" width="2" style="75" customWidth="1"/>
    <col min="11531" max="11531" width="9.75" style="75" customWidth="1"/>
    <col min="11532" max="11533" width="8.5" style="75" customWidth="1"/>
    <col min="11534" max="11535" width="9" style="75"/>
    <col min="11536" max="11536" width="9.75" style="75" customWidth="1"/>
    <col min="11537" max="11541" width="0" style="75" hidden="1" customWidth="1"/>
    <col min="11542" max="11773" width="9" style="75"/>
    <col min="11774" max="11774" width="9.5" style="75" customWidth="1"/>
    <col min="11775" max="11775" width="7.25" style="75" customWidth="1"/>
    <col min="11776" max="11779" width="8.75" style="75" customWidth="1"/>
    <col min="11780" max="11780" width="1.875" style="75" customWidth="1"/>
    <col min="11781" max="11781" width="7.25" style="75" customWidth="1"/>
    <col min="11782" max="11782" width="9.25" style="75" customWidth="1"/>
    <col min="11783" max="11785" width="9.375" style="75" customWidth="1"/>
    <col min="11786" max="11786" width="2" style="75" customWidth="1"/>
    <col min="11787" max="11787" width="9.75" style="75" customWidth="1"/>
    <col min="11788" max="11789" width="8.5" style="75" customWidth="1"/>
    <col min="11790" max="11791" width="9" style="75"/>
    <col min="11792" max="11792" width="9.75" style="75" customWidth="1"/>
    <col min="11793" max="11797" width="0" style="75" hidden="1" customWidth="1"/>
    <col min="11798" max="12029" width="9" style="75"/>
    <col min="12030" max="12030" width="9.5" style="75" customWidth="1"/>
    <col min="12031" max="12031" width="7.25" style="75" customWidth="1"/>
    <col min="12032" max="12035" width="8.75" style="75" customWidth="1"/>
    <col min="12036" max="12036" width="1.875" style="75" customWidth="1"/>
    <col min="12037" max="12037" width="7.25" style="75" customWidth="1"/>
    <col min="12038" max="12038" width="9.25" style="75" customWidth="1"/>
    <col min="12039" max="12041" width="9.375" style="75" customWidth="1"/>
    <col min="12042" max="12042" width="2" style="75" customWidth="1"/>
    <col min="12043" max="12043" width="9.75" style="75" customWidth="1"/>
    <col min="12044" max="12045" width="8.5" style="75" customWidth="1"/>
    <col min="12046" max="12047" width="9" style="75"/>
    <col min="12048" max="12048" width="9.75" style="75" customWidth="1"/>
    <col min="12049" max="12053" width="0" style="75" hidden="1" customWidth="1"/>
    <col min="12054" max="12285" width="9" style="75"/>
    <col min="12286" max="12286" width="9.5" style="75" customWidth="1"/>
    <col min="12287" max="12287" width="7.25" style="75" customWidth="1"/>
    <col min="12288" max="12291" width="8.75" style="75" customWidth="1"/>
    <col min="12292" max="12292" width="1.875" style="75" customWidth="1"/>
    <col min="12293" max="12293" width="7.25" style="75" customWidth="1"/>
    <col min="12294" max="12294" width="9.25" style="75" customWidth="1"/>
    <col min="12295" max="12297" width="9.375" style="75" customWidth="1"/>
    <col min="12298" max="12298" width="2" style="75" customWidth="1"/>
    <col min="12299" max="12299" width="9.75" style="75" customWidth="1"/>
    <col min="12300" max="12301" width="8.5" style="75" customWidth="1"/>
    <col min="12302" max="12303" width="9" style="75"/>
    <col min="12304" max="12304" width="9.75" style="75" customWidth="1"/>
    <col min="12305" max="12309" width="0" style="75" hidden="1" customWidth="1"/>
    <col min="12310" max="12541" width="9" style="75"/>
    <col min="12542" max="12542" width="9.5" style="75" customWidth="1"/>
    <col min="12543" max="12543" width="7.25" style="75" customWidth="1"/>
    <col min="12544" max="12547" width="8.75" style="75" customWidth="1"/>
    <col min="12548" max="12548" width="1.875" style="75" customWidth="1"/>
    <col min="12549" max="12549" width="7.25" style="75" customWidth="1"/>
    <col min="12550" max="12550" width="9.25" style="75" customWidth="1"/>
    <col min="12551" max="12553" width="9.375" style="75" customWidth="1"/>
    <col min="12554" max="12554" width="2" style="75" customWidth="1"/>
    <col min="12555" max="12555" width="9.75" style="75" customWidth="1"/>
    <col min="12556" max="12557" width="8.5" style="75" customWidth="1"/>
    <col min="12558" max="12559" width="9" style="75"/>
    <col min="12560" max="12560" width="9.75" style="75" customWidth="1"/>
    <col min="12561" max="12565" width="0" style="75" hidden="1" customWidth="1"/>
    <col min="12566" max="12797" width="9" style="75"/>
    <col min="12798" max="12798" width="9.5" style="75" customWidth="1"/>
    <col min="12799" max="12799" width="7.25" style="75" customWidth="1"/>
    <col min="12800" max="12803" width="8.75" style="75" customWidth="1"/>
    <col min="12804" max="12804" width="1.875" style="75" customWidth="1"/>
    <col min="12805" max="12805" width="7.25" style="75" customWidth="1"/>
    <col min="12806" max="12806" width="9.25" style="75" customWidth="1"/>
    <col min="12807" max="12809" width="9.375" style="75" customWidth="1"/>
    <col min="12810" max="12810" width="2" style="75" customWidth="1"/>
    <col min="12811" max="12811" width="9.75" style="75" customWidth="1"/>
    <col min="12812" max="12813" width="8.5" style="75" customWidth="1"/>
    <col min="12814" max="12815" width="9" style="75"/>
    <col min="12816" max="12816" width="9.75" style="75" customWidth="1"/>
    <col min="12817" max="12821" width="0" style="75" hidden="1" customWidth="1"/>
    <col min="12822" max="13053" width="9" style="75"/>
    <col min="13054" max="13054" width="9.5" style="75" customWidth="1"/>
    <col min="13055" max="13055" width="7.25" style="75" customWidth="1"/>
    <col min="13056" max="13059" width="8.75" style="75" customWidth="1"/>
    <col min="13060" max="13060" width="1.875" style="75" customWidth="1"/>
    <col min="13061" max="13061" width="7.25" style="75" customWidth="1"/>
    <col min="13062" max="13062" width="9.25" style="75" customWidth="1"/>
    <col min="13063" max="13065" width="9.375" style="75" customWidth="1"/>
    <col min="13066" max="13066" width="2" style="75" customWidth="1"/>
    <col min="13067" max="13067" width="9.75" style="75" customWidth="1"/>
    <col min="13068" max="13069" width="8.5" style="75" customWidth="1"/>
    <col min="13070" max="13071" width="9" style="75"/>
    <col min="13072" max="13072" width="9.75" style="75" customWidth="1"/>
    <col min="13073" max="13077" width="0" style="75" hidden="1" customWidth="1"/>
    <col min="13078" max="13309" width="9" style="75"/>
    <col min="13310" max="13310" width="9.5" style="75" customWidth="1"/>
    <col min="13311" max="13311" width="7.25" style="75" customWidth="1"/>
    <col min="13312" max="13315" width="8.75" style="75" customWidth="1"/>
    <col min="13316" max="13316" width="1.875" style="75" customWidth="1"/>
    <col min="13317" max="13317" width="7.25" style="75" customWidth="1"/>
    <col min="13318" max="13318" width="9.25" style="75" customWidth="1"/>
    <col min="13319" max="13321" width="9.375" style="75" customWidth="1"/>
    <col min="13322" max="13322" width="2" style="75" customWidth="1"/>
    <col min="13323" max="13323" width="9.75" style="75" customWidth="1"/>
    <col min="13324" max="13325" width="8.5" style="75" customWidth="1"/>
    <col min="13326" max="13327" width="9" style="75"/>
    <col min="13328" max="13328" width="9.75" style="75" customWidth="1"/>
    <col min="13329" max="13333" width="0" style="75" hidden="1" customWidth="1"/>
    <col min="13334" max="13565" width="9" style="75"/>
    <col min="13566" max="13566" width="9.5" style="75" customWidth="1"/>
    <col min="13567" max="13567" width="7.25" style="75" customWidth="1"/>
    <col min="13568" max="13571" width="8.75" style="75" customWidth="1"/>
    <col min="13572" max="13572" width="1.875" style="75" customWidth="1"/>
    <col min="13573" max="13573" width="7.25" style="75" customWidth="1"/>
    <col min="13574" max="13574" width="9.25" style="75" customWidth="1"/>
    <col min="13575" max="13577" width="9.375" style="75" customWidth="1"/>
    <col min="13578" max="13578" width="2" style="75" customWidth="1"/>
    <col min="13579" max="13579" width="9.75" style="75" customWidth="1"/>
    <col min="13580" max="13581" width="8.5" style="75" customWidth="1"/>
    <col min="13582" max="13583" width="9" style="75"/>
    <col min="13584" max="13584" width="9.75" style="75" customWidth="1"/>
    <col min="13585" max="13589" width="0" style="75" hidden="1" customWidth="1"/>
    <col min="13590" max="13821" width="9" style="75"/>
    <col min="13822" max="13822" width="9.5" style="75" customWidth="1"/>
    <col min="13823" max="13823" width="7.25" style="75" customWidth="1"/>
    <col min="13824" max="13827" width="8.75" style="75" customWidth="1"/>
    <col min="13828" max="13828" width="1.875" style="75" customWidth="1"/>
    <col min="13829" max="13829" width="7.25" style="75" customWidth="1"/>
    <col min="13830" max="13830" width="9.25" style="75" customWidth="1"/>
    <col min="13831" max="13833" width="9.375" style="75" customWidth="1"/>
    <col min="13834" max="13834" width="2" style="75" customWidth="1"/>
    <col min="13835" max="13835" width="9.75" style="75" customWidth="1"/>
    <col min="13836" max="13837" width="8.5" style="75" customWidth="1"/>
    <col min="13838" max="13839" width="9" style="75"/>
    <col min="13840" max="13840" width="9.75" style="75" customWidth="1"/>
    <col min="13841" max="13845" width="0" style="75" hidden="1" customWidth="1"/>
    <col min="13846" max="14077" width="9" style="75"/>
    <col min="14078" max="14078" width="9.5" style="75" customWidth="1"/>
    <col min="14079" max="14079" width="7.25" style="75" customWidth="1"/>
    <col min="14080" max="14083" width="8.75" style="75" customWidth="1"/>
    <col min="14084" max="14084" width="1.875" style="75" customWidth="1"/>
    <col min="14085" max="14085" width="7.25" style="75" customWidth="1"/>
    <col min="14086" max="14086" width="9.25" style="75" customWidth="1"/>
    <col min="14087" max="14089" width="9.375" style="75" customWidth="1"/>
    <col min="14090" max="14090" width="2" style="75" customWidth="1"/>
    <col min="14091" max="14091" width="9.75" style="75" customWidth="1"/>
    <col min="14092" max="14093" width="8.5" style="75" customWidth="1"/>
    <col min="14094" max="14095" width="9" style="75"/>
    <col min="14096" max="14096" width="9.75" style="75" customWidth="1"/>
    <col min="14097" max="14101" width="0" style="75" hidden="1" customWidth="1"/>
    <col min="14102" max="14333" width="9" style="75"/>
    <col min="14334" max="14334" width="9.5" style="75" customWidth="1"/>
    <col min="14335" max="14335" width="7.25" style="75" customWidth="1"/>
    <col min="14336" max="14339" width="8.75" style="75" customWidth="1"/>
    <col min="14340" max="14340" width="1.875" style="75" customWidth="1"/>
    <col min="14341" max="14341" width="7.25" style="75" customWidth="1"/>
    <col min="14342" max="14342" width="9.25" style="75" customWidth="1"/>
    <col min="14343" max="14345" width="9.375" style="75" customWidth="1"/>
    <col min="14346" max="14346" width="2" style="75" customWidth="1"/>
    <col min="14347" max="14347" width="9.75" style="75" customWidth="1"/>
    <col min="14348" max="14349" width="8.5" style="75" customWidth="1"/>
    <col min="14350" max="14351" width="9" style="75"/>
    <col min="14352" max="14352" width="9.75" style="75" customWidth="1"/>
    <col min="14353" max="14357" width="0" style="75" hidden="1" customWidth="1"/>
    <col min="14358" max="14589" width="9" style="75"/>
    <col min="14590" max="14590" width="9.5" style="75" customWidth="1"/>
    <col min="14591" max="14591" width="7.25" style="75" customWidth="1"/>
    <col min="14592" max="14595" width="8.75" style="75" customWidth="1"/>
    <col min="14596" max="14596" width="1.875" style="75" customWidth="1"/>
    <col min="14597" max="14597" width="7.25" style="75" customWidth="1"/>
    <col min="14598" max="14598" width="9.25" style="75" customWidth="1"/>
    <col min="14599" max="14601" width="9.375" style="75" customWidth="1"/>
    <col min="14602" max="14602" width="2" style="75" customWidth="1"/>
    <col min="14603" max="14603" width="9.75" style="75" customWidth="1"/>
    <col min="14604" max="14605" width="8.5" style="75" customWidth="1"/>
    <col min="14606" max="14607" width="9" style="75"/>
    <col min="14608" max="14608" width="9.75" style="75" customWidth="1"/>
    <col min="14609" max="14613" width="0" style="75" hidden="1" customWidth="1"/>
    <col min="14614" max="14845" width="9" style="75"/>
    <col min="14846" max="14846" width="9.5" style="75" customWidth="1"/>
    <col min="14847" max="14847" width="7.25" style="75" customWidth="1"/>
    <col min="14848" max="14851" width="8.75" style="75" customWidth="1"/>
    <col min="14852" max="14852" width="1.875" style="75" customWidth="1"/>
    <col min="14853" max="14853" width="7.25" style="75" customWidth="1"/>
    <col min="14854" max="14854" width="9.25" style="75" customWidth="1"/>
    <col min="14855" max="14857" width="9.375" style="75" customWidth="1"/>
    <col min="14858" max="14858" width="2" style="75" customWidth="1"/>
    <col min="14859" max="14859" width="9.75" style="75" customWidth="1"/>
    <col min="14860" max="14861" width="8.5" style="75" customWidth="1"/>
    <col min="14862" max="14863" width="9" style="75"/>
    <col min="14864" max="14864" width="9.75" style="75" customWidth="1"/>
    <col min="14865" max="14869" width="0" style="75" hidden="1" customWidth="1"/>
    <col min="14870" max="15101" width="9" style="75"/>
    <col min="15102" max="15102" width="9.5" style="75" customWidth="1"/>
    <col min="15103" max="15103" width="7.25" style="75" customWidth="1"/>
    <col min="15104" max="15107" width="8.75" style="75" customWidth="1"/>
    <col min="15108" max="15108" width="1.875" style="75" customWidth="1"/>
    <col min="15109" max="15109" width="7.25" style="75" customWidth="1"/>
    <col min="15110" max="15110" width="9.25" style="75" customWidth="1"/>
    <col min="15111" max="15113" width="9.375" style="75" customWidth="1"/>
    <col min="15114" max="15114" width="2" style="75" customWidth="1"/>
    <col min="15115" max="15115" width="9.75" style="75" customWidth="1"/>
    <col min="15116" max="15117" width="8.5" style="75" customWidth="1"/>
    <col min="15118" max="15119" width="9" style="75"/>
    <col min="15120" max="15120" width="9.75" style="75" customWidth="1"/>
    <col min="15121" max="15125" width="0" style="75" hidden="1" customWidth="1"/>
    <col min="15126" max="15357" width="9" style="75"/>
    <col min="15358" max="15358" width="9.5" style="75" customWidth="1"/>
    <col min="15359" max="15359" width="7.25" style="75" customWidth="1"/>
    <col min="15360" max="15363" width="8.75" style="75" customWidth="1"/>
    <col min="15364" max="15364" width="1.875" style="75" customWidth="1"/>
    <col min="15365" max="15365" width="7.25" style="75" customWidth="1"/>
    <col min="15366" max="15366" width="9.25" style="75" customWidth="1"/>
    <col min="15367" max="15369" width="9.375" style="75" customWidth="1"/>
    <col min="15370" max="15370" width="2" style="75" customWidth="1"/>
    <col min="15371" max="15371" width="9.75" style="75" customWidth="1"/>
    <col min="15372" max="15373" width="8.5" style="75" customWidth="1"/>
    <col min="15374" max="15375" width="9" style="75"/>
    <col min="15376" max="15376" width="9.75" style="75" customWidth="1"/>
    <col min="15377" max="15381" width="0" style="75" hidden="1" customWidth="1"/>
    <col min="15382" max="15613" width="9" style="75"/>
    <col min="15614" max="15614" width="9.5" style="75" customWidth="1"/>
    <col min="15615" max="15615" width="7.25" style="75" customWidth="1"/>
    <col min="15616" max="15619" width="8.75" style="75" customWidth="1"/>
    <col min="15620" max="15620" width="1.875" style="75" customWidth="1"/>
    <col min="15621" max="15621" width="7.25" style="75" customWidth="1"/>
    <col min="15622" max="15622" width="9.25" style="75" customWidth="1"/>
    <col min="15623" max="15625" width="9.375" style="75" customWidth="1"/>
    <col min="15626" max="15626" width="2" style="75" customWidth="1"/>
    <col min="15627" max="15627" width="9.75" style="75" customWidth="1"/>
    <col min="15628" max="15629" width="8.5" style="75" customWidth="1"/>
    <col min="15630" max="15631" width="9" style="75"/>
    <col min="15632" max="15632" width="9.75" style="75" customWidth="1"/>
    <col min="15633" max="15637" width="0" style="75" hidden="1" customWidth="1"/>
    <col min="15638" max="15869" width="9" style="75"/>
    <col min="15870" max="15870" width="9.5" style="75" customWidth="1"/>
    <col min="15871" max="15871" width="7.25" style="75" customWidth="1"/>
    <col min="15872" max="15875" width="8.75" style="75" customWidth="1"/>
    <col min="15876" max="15876" width="1.875" style="75" customWidth="1"/>
    <col min="15877" max="15877" width="7.25" style="75" customWidth="1"/>
    <col min="15878" max="15878" width="9.25" style="75" customWidth="1"/>
    <col min="15879" max="15881" width="9.375" style="75" customWidth="1"/>
    <col min="15882" max="15882" width="2" style="75" customWidth="1"/>
    <col min="15883" max="15883" width="9.75" style="75" customWidth="1"/>
    <col min="15884" max="15885" width="8.5" style="75" customWidth="1"/>
    <col min="15886" max="15887" width="9" style="75"/>
    <col min="15888" max="15888" width="9.75" style="75" customWidth="1"/>
    <col min="15889" max="15893" width="0" style="75" hidden="1" customWidth="1"/>
    <col min="15894" max="16125" width="9" style="75"/>
    <col min="16126" max="16126" width="9.5" style="75" customWidth="1"/>
    <col min="16127" max="16127" width="7.25" style="75" customWidth="1"/>
    <col min="16128" max="16131" width="8.75" style="75" customWidth="1"/>
    <col min="16132" max="16132" width="1.875" style="75" customWidth="1"/>
    <col min="16133" max="16133" width="7.25" style="75" customWidth="1"/>
    <col min="16134" max="16134" width="9.25" style="75" customWidth="1"/>
    <col min="16135" max="16137" width="9.375" style="75" customWidth="1"/>
    <col min="16138" max="16138" width="2" style="75" customWidth="1"/>
    <col min="16139" max="16139" width="9.75" style="75" customWidth="1"/>
    <col min="16140" max="16141" width="8.5" style="75" customWidth="1"/>
    <col min="16142" max="16143" width="9" style="75"/>
    <col min="16144" max="16144" width="9.75" style="75" customWidth="1"/>
    <col min="16145" max="16149" width="0" style="75" hidden="1" customWidth="1"/>
    <col min="16150" max="16384" width="9" style="75"/>
  </cols>
  <sheetData>
    <row r="1" spans="2:21" ht="27.75" customHeight="1"/>
    <row r="2" spans="2:21" ht="18.75" customHeight="1">
      <c r="B2" s="197" t="s">
        <v>129</v>
      </c>
      <c r="C2" s="197"/>
      <c r="D2" s="197"/>
      <c r="E2" s="197"/>
      <c r="F2" s="197"/>
      <c r="G2" s="197"/>
      <c r="H2" s="197"/>
      <c r="I2" s="661" t="s">
        <v>98</v>
      </c>
      <c r="J2" s="661"/>
      <c r="K2" s="661"/>
      <c r="L2" s="661"/>
      <c r="Q2" s="661" t="s">
        <v>56</v>
      </c>
      <c r="R2" s="661"/>
      <c r="S2" s="661"/>
      <c r="T2" s="661"/>
      <c r="U2" s="661"/>
    </row>
    <row r="3" spans="2:21" ht="13.5" customHeight="1" thickBot="1">
      <c r="I3" s="661"/>
      <c r="J3" s="661"/>
      <c r="K3" s="661"/>
      <c r="L3" s="661"/>
      <c r="Q3" s="661"/>
      <c r="R3" s="661"/>
      <c r="S3" s="661"/>
      <c r="T3" s="661"/>
      <c r="U3" s="661"/>
    </row>
    <row r="4" spans="2:21" ht="16.5" customHeight="1" thickBot="1">
      <c r="B4" s="665" t="s">
        <v>124</v>
      </c>
      <c r="C4" s="666"/>
      <c r="D4" s="666"/>
      <c r="E4" s="666"/>
      <c r="F4" s="666"/>
      <c r="G4" s="667"/>
      <c r="M4" s="77"/>
      <c r="N4" s="662"/>
      <c r="O4" s="662"/>
      <c r="Q4" s="663" t="s">
        <v>60</v>
      </c>
      <c r="R4" s="663"/>
      <c r="S4" s="663"/>
      <c r="T4" s="663"/>
      <c r="U4" s="663"/>
    </row>
    <row r="5" spans="2:21" s="81" customFormat="1" ht="16.5" customHeight="1" thickBot="1">
      <c r="B5" s="195" t="s">
        <v>57</v>
      </c>
      <c r="C5" s="78" t="s">
        <v>61</v>
      </c>
      <c r="D5" s="79" t="s">
        <v>62</v>
      </c>
      <c r="E5" s="78" t="s">
        <v>63</v>
      </c>
      <c r="F5" s="78" t="s">
        <v>64</v>
      </c>
      <c r="G5" s="80" t="s">
        <v>65</v>
      </c>
      <c r="I5" s="83" t="s">
        <v>57</v>
      </c>
      <c r="J5" s="84" t="s">
        <v>66</v>
      </c>
      <c r="K5" s="85" t="s">
        <v>68</v>
      </c>
      <c r="L5" s="86" t="s">
        <v>69</v>
      </c>
      <c r="Q5" s="664"/>
      <c r="R5" s="664"/>
      <c r="S5" s="664"/>
      <c r="T5" s="664"/>
      <c r="U5" s="664"/>
    </row>
    <row r="6" spans="2:21" s="87" customFormat="1" ht="35.25" customHeight="1" thickBot="1">
      <c r="B6" s="212">
        <f>'一般の事業（通勤のみ）'!I8</f>
        <v>0</v>
      </c>
      <c r="C6" s="208" t="str">
        <f>IF(ISERROR(VLOOKUP($E6,税額,3)),"",VLOOKUP($E6,税額,3))</f>
        <v/>
      </c>
      <c r="D6" s="209">
        <f>ROUND(SUM($J6,$K6:$L6),0)</f>
        <v>0</v>
      </c>
      <c r="E6" s="209">
        <f>B6-D6</f>
        <v>0</v>
      </c>
      <c r="F6" s="209">
        <f>SUM(C6:D6)</f>
        <v>0</v>
      </c>
      <c r="G6" s="210">
        <f>B6-F6</f>
        <v>0</v>
      </c>
      <c r="I6" s="213">
        <f>'一般の事業（通勤のみ）'!I8</f>
        <v>0</v>
      </c>
      <c r="J6" s="214">
        <f>ROUND($B6*'社会保険料率（熊本県）'!$I$6-0.001,0)</f>
        <v>0</v>
      </c>
      <c r="K6" s="215" t="str">
        <f>IF(ISERROR(VLOOKUP(I6,'社会保険料率（熊本県）'!$C$4:$H$62,4)),"",ROUND((VLOOKUP(I6,'社会保険料率（熊本県）'!$C$4:$H$62,4))-0.1,0))</f>
        <v/>
      </c>
      <c r="L6" s="216" t="str">
        <f>IF(ISERROR(VLOOKUP(I6,'社会保険料率（熊本県）'!$C$4:$H$62,6)),"",VLOOKUP(I6,'社会保険料率（熊本県）'!$C$4:H$62,6))</f>
        <v/>
      </c>
      <c r="Q6" s="88" t="s">
        <v>70</v>
      </c>
      <c r="R6" s="89"/>
      <c r="S6" s="90" t="s">
        <v>71</v>
      </c>
      <c r="T6" s="91"/>
      <c r="U6" s="92"/>
    </row>
    <row r="7" spans="2:21" s="87" customFormat="1" ht="14.25" customHeight="1" thickBot="1">
      <c r="B7" s="93"/>
      <c r="C7" s="93"/>
      <c r="D7" s="93"/>
      <c r="E7" s="93"/>
      <c r="F7" s="93"/>
      <c r="G7" s="93"/>
      <c r="H7" s="93"/>
      <c r="I7" s="93"/>
      <c r="J7" s="94"/>
      <c r="K7" s="94"/>
      <c r="L7" s="94"/>
      <c r="Q7" s="95" t="s">
        <v>72</v>
      </c>
      <c r="R7" s="96"/>
      <c r="S7" s="97" t="s">
        <v>73</v>
      </c>
      <c r="T7" s="98"/>
      <c r="U7" s="99"/>
    </row>
    <row r="8" spans="2:21" s="87" customFormat="1" ht="16.5" customHeight="1" thickBot="1">
      <c r="B8" s="665" t="s">
        <v>125</v>
      </c>
      <c r="C8" s="666"/>
      <c r="D8" s="666"/>
      <c r="E8" s="666"/>
      <c r="F8" s="666"/>
      <c r="G8" s="667"/>
      <c r="H8" s="93"/>
      <c r="Q8" s="95"/>
      <c r="R8" s="96"/>
      <c r="S8" s="97"/>
      <c r="T8" s="98"/>
      <c r="U8" s="99"/>
    </row>
    <row r="9" spans="2:21" s="87" customFormat="1" ht="15" customHeight="1" thickBot="1">
      <c r="B9" s="196" t="s">
        <v>57</v>
      </c>
      <c r="C9" s="82" t="s">
        <v>61</v>
      </c>
      <c r="D9" s="79" t="s">
        <v>62</v>
      </c>
      <c r="E9" s="78" t="s">
        <v>63</v>
      </c>
      <c r="F9" s="78" t="s">
        <v>64</v>
      </c>
      <c r="G9" s="80" t="s">
        <v>65</v>
      </c>
      <c r="H9" s="93"/>
      <c r="I9" s="83" t="s">
        <v>57</v>
      </c>
      <c r="J9" s="84" t="s">
        <v>66</v>
      </c>
      <c r="K9" s="85" t="s">
        <v>68</v>
      </c>
      <c r="L9" s="86" t="s">
        <v>69</v>
      </c>
      <c r="Q9" s="95"/>
      <c r="R9" s="96"/>
      <c r="S9" s="97"/>
      <c r="T9" s="98"/>
      <c r="U9" s="99"/>
    </row>
    <row r="10" spans="2:21" s="87" customFormat="1" ht="35.25" customHeight="1" thickBot="1">
      <c r="B10" s="212">
        <f>'一般の事業（住込あり）'!I8</f>
        <v>0</v>
      </c>
      <c r="C10" s="211" t="str">
        <f>IF(ISERROR(VLOOKUP($E10,税額,3)),"",VLOOKUP($E10,税額,3))</f>
        <v/>
      </c>
      <c r="D10" s="209">
        <f>ROUND(SUM($J10,$K10:$L10),0)</f>
        <v>0</v>
      </c>
      <c r="E10" s="209">
        <f>B10-D10</f>
        <v>0</v>
      </c>
      <c r="F10" s="209">
        <f>SUM(C10:D10)</f>
        <v>0</v>
      </c>
      <c r="G10" s="210">
        <f>B10-F10</f>
        <v>0</v>
      </c>
      <c r="H10" s="93"/>
      <c r="I10" s="218">
        <f>'一般の事業（住込あり）'!I8</f>
        <v>0</v>
      </c>
      <c r="J10" s="214">
        <f>ROUND($B10*'社会保険料率（熊本県）'!$I$6-0.001,0)</f>
        <v>0</v>
      </c>
      <c r="K10" s="215" t="str">
        <f>IF(ISERROR(VLOOKUP(I10,'社会保険料率（熊本県）'!$C$4:$H$62,4)),"",ROUND((VLOOKUP(I10,'社会保険料率（熊本県）'!$C$4:$H$62,4))-0.1,0))</f>
        <v/>
      </c>
      <c r="L10" s="217" t="str">
        <f>IF(ISERROR(VLOOKUP(I10,'社会保険料率（熊本県）'!$C$4:$H$62,6)),"",VLOOKUP(I10,'社会保険料率（熊本県）'!$C$4:H$62,6))</f>
        <v/>
      </c>
      <c r="Q10" s="95"/>
      <c r="R10" s="96"/>
      <c r="S10" s="97"/>
      <c r="T10" s="98"/>
      <c r="U10" s="99"/>
    </row>
    <row r="11" spans="2:21" s="202" customFormat="1" ht="24.75" customHeight="1">
      <c r="B11" s="199"/>
      <c r="C11" s="200"/>
      <c r="D11" s="200"/>
      <c r="E11" s="200"/>
      <c r="F11" s="200"/>
      <c r="G11" s="200"/>
      <c r="H11" s="201"/>
      <c r="I11" s="198"/>
      <c r="J11" s="198"/>
      <c r="K11" s="198"/>
      <c r="L11" s="198"/>
      <c r="Q11" s="203"/>
      <c r="R11" s="204"/>
      <c r="S11" s="205"/>
      <c r="T11" s="206"/>
      <c r="U11" s="207"/>
    </row>
    <row r="12" spans="2:21" s="87" customFormat="1" ht="74.25" customHeight="1">
      <c r="B12" s="660" t="s">
        <v>132</v>
      </c>
      <c r="C12" s="660"/>
      <c r="D12" s="660"/>
      <c r="E12" s="660"/>
      <c r="F12" s="660"/>
      <c r="G12" s="660"/>
      <c r="H12" s="660"/>
      <c r="I12" s="660"/>
      <c r="J12" s="660"/>
      <c r="K12" s="660"/>
      <c r="L12" s="660"/>
      <c r="M12" s="660"/>
      <c r="N12" s="660"/>
      <c r="O12" s="660"/>
      <c r="P12" s="660"/>
      <c r="Q12" s="660"/>
      <c r="R12" s="660"/>
      <c r="S12" s="100" t="s">
        <v>75</v>
      </c>
      <c r="T12" s="100" t="s">
        <v>76</v>
      </c>
      <c r="U12" s="101" t="s">
        <v>77</v>
      </c>
    </row>
    <row r="13" spans="2:21" s="87" customFormat="1" ht="9.9499999999999993" customHeight="1" thickBot="1">
      <c r="B13" s="93"/>
      <c r="C13" s="93"/>
      <c r="D13" s="93"/>
      <c r="E13" s="93"/>
      <c r="F13" s="93"/>
      <c r="G13" s="93"/>
      <c r="H13" s="93"/>
      <c r="I13" s="93"/>
      <c r="J13" s="93"/>
      <c r="K13" s="93"/>
      <c r="L13" s="93"/>
      <c r="M13" s="93"/>
      <c r="N13" s="94"/>
      <c r="O13" s="94"/>
      <c r="Q13" s="102" t="s">
        <v>78</v>
      </c>
      <c r="R13" s="103" t="s">
        <v>79</v>
      </c>
      <c r="S13" s="104" t="s">
        <v>80</v>
      </c>
      <c r="T13" s="104"/>
      <c r="U13" s="105"/>
    </row>
    <row r="14" spans="2:21" s="87" customFormat="1" ht="9.9499999999999993" customHeight="1">
      <c r="B14" s="93"/>
      <c r="C14" s="93"/>
      <c r="D14" s="93"/>
      <c r="E14" s="93"/>
      <c r="F14" s="93"/>
      <c r="G14" s="93"/>
      <c r="H14" s="93"/>
      <c r="I14" s="93"/>
      <c r="J14" s="93"/>
      <c r="K14" s="93"/>
      <c r="L14" s="93"/>
      <c r="M14" s="93"/>
      <c r="N14" s="94"/>
      <c r="O14" s="94"/>
      <c r="Q14" s="106" t="s">
        <v>81</v>
      </c>
      <c r="R14" s="107" t="s">
        <v>81</v>
      </c>
      <c r="S14" s="107" t="s">
        <v>81</v>
      </c>
      <c r="T14" s="107" t="s">
        <v>81</v>
      </c>
      <c r="U14" s="108" t="s">
        <v>81</v>
      </c>
    </row>
    <row r="15" spans="2:21" s="87" customFormat="1" ht="9.9499999999999993" customHeight="1">
      <c r="B15" s="93"/>
      <c r="C15" s="93"/>
      <c r="D15" s="93"/>
      <c r="E15" s="93"/>
      <c r="F15" s="93"/>
      <c r="G15" s="93"/>
      <c r="H15" s="93"/>
      <c r="I15" s="93"/>
      <c r="J15" s="93"/>
      <c r="K15" s="93"/>
      <c r="L15" s="93"/>
      <c r="M15" s="93"/>
      <c r="N15" s="94"/>
      <c r="O15" s="94"/>
      <c r="Q15" s="49">
        <v>105000</v>
      </c>
      <c r="R15" s="50" t="s">
        <v>82</v>
      </c>
      <c r="S15" s="278">
        <v>0</v>
      </c>
      <c r="T15" s="278">
        <v>0</v>
      </c>
      <c r="U15" s="51">
        <v>0</v>
      </c>
    </row>
    <row r="16" spans="2:21" s="87" customFormat="1" ht="14.25" customHeight="1">
      <c r="B16" s="93"/>
      <c r="C16" s="93"/>
      <c r="D16" s="93"/>
      <c r="E16" s="219" t="s">
        <v>126</v>
      </c>
      <c r="F16" s="93"/>
      <c r="G16" s="93"/>
      <c r="H16" s="93"/>
      <c r="I16" s="93"/>
      <c r="J16" s="93"/>
      <c r="K16" s="93"/>
      <c r="L16" s="93"/>
      <c r="M16" s="93"/>
      <c r="N16" s="94"/>
      <c r="O16" s="94"/>
      <c r="Q16" s="49"/>
      <c r="R16" s="278"/>
      <c r="S16" s="278"/>
      <c r="T16" s="278"/>
      <c r="U16" s="51"/>
    </row>
    <row r="17" spans="2:21" s="87" customFormat="1" ht="13.5" customHeight="1">
      <c r="B17" s="93"/>
      <c r="C17" s="93"/>
      <c r="D17" s="93"/>
      <c r="E17" s="93"/>
      <c r="F17" s="93"/>
      <c r="G17" s="93"/>
      <c r="H17" s="93"/>
      <c r="I17" s="93"/>
      <c r="J17" s="93"/>
      <c r="K17" s="93"/>
      <c r="L17" s="93"/>
      <c r="M17" s="93"/>
      <c r="N17" s="94"/>
      <c r="O17" s="94"/>
      <c r="Q17" s="49"/>
      <c r="R17" s="278"/>
      <c r="S17" s="278"/>
      <c r="T17" s="278"/>
      <c r="U17" s="51"/>
    </row>
    <row r="18" spans="2:21" s="87" customFormat="1" ht="9.75" customHeight="1">
      <c r="B18" s="93"/>
      <c r="C18" s="93"/>
      <c r="D18" s="93"/>
      <c r="E18" s="93"/>
      <c r="F18" s="93"/>
      <c r="G18" s="93"/>
      <c r="H18" s="93"/>
      <c r="I18" s="93"/>
      <c r="J18" s="93"/>
      <c r="K18" s="93"/>
      <c r="L18" s="93"/>
      <c r="M18" s="93"/>
      <c r="N18" s="94"/>
      <c r="O18" s="94"/>
      <c r="Q18" s="49"/>
      <c r="R18" s="278"/>
      <c r="S18" s="278"/>
      <c r="T18" s="278"/>
      <c r="U18" s="51"/>
    </row>
    <row r="19" spans="2:21" s="87" customFormat="1" ht="9.9499999999999993" customHeight="1">
      <c r="B19" s="93"/>
      <c r="C19" s="93"/>
      <c r="D19" s="93"/>
      <c r="E19" s="93"/>
      <c r="F19" s="93"/>
      <c r="G19" s="93"/>
      <c r="H19" s="93"/>
      <c r="I19" s="93"/>
      <c r="J19" s="93"/>
      <c r="K19" s="93"/>
      <c r="L19" s="93"/>
      <c r="M19" s="93"/>
      <c r="N19" s="94"/>
      <c r="O19" s="94"/>
      <c r="Q19" s="279"/>
      <c r="R19" s="280"/>
      <c r="S19" s="278"/>
      <c r="T19" s="278"/>
      <c r="U19" s="51"/>
    </row>
    <row r="20" spans="2:21" s="87" customFormat="1" ht="9.9499999999999993" customHeight="1">
      <c r="B20" s="93"/>
      <c r="C20" s="93"/>
      <c r="D20" s="93"/>
      <c r="E20" s="93"/>
      <c r="F20" s="93"/>
      <c r="G20" s="93"/>
      <c r="H20" s="93"/>
      <c r="I20" s="93"/>
      <c r="J20" s="93"/>
      <c r="K20" s="93"/>
      <c r="L20" s="93"/>
      <c r="M20" s="93"/>
      <c r="N20" s="94"/>
      <c r="O20" s="94"/>
      <c r="Q20" s="279">
        <v>105000</v>
      </c>
      <c r="R20" s="280">
        <v>107000</v>
      </c>
      <c r="S20" s="278">
        <v>170</v>
      </c>
      <c r="T20" s="278">
        <v>0</v>
      </c>
      <c r="U20" s="51">
        <v>0</v>
      </c>
    </row>
    <row r="21" spans="2:21" s="87" customFormat="1" ht="9.9499999999999993" customHeight="1">
      <c r="B21" s="93"/>
      <c r="C21" s="93"/>
      <c r="D21" s="93"/>
      <c r="E21" s="93"/>
      <c r="F21" s="93"/>
      <c r="G21" s="93"/>
      <c r="H21" s="93"/>
      <c r="I21" s="93"/>
      <c r="J21" s="93"/>
      <c r="K21" s="93"/>
      <c r="L21" s="93"/>
      <c r="M21" s="93"/>
      <c r="N21" s="94"/>
      <c r="O21" s="94"/>
      <c r="Q21" s="279">
        <v>107000</v>
      </c>
      <c r="R21" s="280">
        <v>109000</v>
      </c>
      <c r="S21" s="278">
        <v>280</v>
      </c>
      <c r="T21" s="278">
        <v>0</v>
      </c>
      <c r="U21" s="51">
        <v>0</v>
      </c>
    </row>
    <row r="22" spans="2:21" s="87" customFormat="1" ht="9.9499999999999993" customHeight="1">
      <c r="B22" s="93"/>
      <c r="C22" s="93"/>
      <c r="D22" s="93"/>
      <c r="E22" s="93"/>
      <c r="F22" s="93"/>
      <c r="G22" s="93"/>
      <c r="H22" s="93"/>
      <c r="I22" s="93"/>
      <c r="J22" s="93"/>
      <c r="K22" s="93"/>
      <c r="L22" s="93"/>
      <c r="M22" s="93"/>
      <c r="N22" s="94"/>
      <c r="O22" s="94"/>
      <c r="Q22" s="279">
        <v>109000</v>
      </c>
      <c r="R22" s="280">
        <v>111000</v>
      </c>
      <c r="S22" s="278">
        <v>380</v>
      </c>
      <c r="T22" s="278">
        <v>0</v>
      </c>
      <c r="U22" s="51">
        <v>0</v>
      </c>
    </row>
    <row r="23" spans="2:21" s="87" customFormat="1" ht="9.9499999999999993" customHeight="1">
      <c r="B23" s="93"/>
      <c r="C23" s="93"/>
      <c r="D23" s="93"/>
      <c r="E23" s="93"/>
      <c r="F23" s="93"/>
      <c r="G23" s="93"/>
      <c r="H23" s="93"/>
      <c r="I23" s="93"/>
      <c r="J23" s="93"/>
      <c r="K23" s="93"/>
      <c r="L23" s="93"/>
      <c r="M23" s="93"/>
      <c r="N23" s="94"/>
      <c r="O23" s="94"/>
      <c r="Q23" s="279">
        <v>111000</v>
      </c>
      <c r="R23" s="280">
        <v>113000</v>
      </c>
      <c r="S23" s="278">
        <v>480</v>
      </c>
      <c r="T23" s="278">
        <v>0</v>
      </c>
      <c r="U23" s="51">
        <v>0</v>
      </c>
    </row>
    <row r="24" spans="2:21" s="87" customFormat="1" ht="9.9499999999999993" customHeight="1">
      <c r="B24" s="93"/>
      <c r="C24" s="93"/>
      <c r="D24" s="93"/>
      <c r="E24" s="93"/>
      <c r="F24" s="93"/>
      <c r="G24" s="93"/>
      <c r="H24" s="93"/>
      <c r="I24" s="93"/>
      <c r="J24" s="93"/>
      <c r="K24" s="93"/>
      <c r="L24" s="93"/>
      <c r="M24" s="93"/>
      <c r="N24" s="94"/>
      <c r="O24" s="94"/>
      <c r="Q24" s="279">
        <v>113000</v>
      </c>
      <c r="R24" s="280">
        <v>115000</v>
      </c>
      <c r="S24" s="278">
        <v>580</v>
      </c>
      <c r="T24" s="278">
        <v>0</v>
      </c>
      <c r="U24" s="51">
        <v>0</v>
      </c>
    </row>
    <row r="25" spans="2:21" s="87" customFormat="1" ht="9.9499999999999993" customHeight="1">
      <c r="B25" s="93"/>
      <c r="C25" s="93"/>
      <c r="D25" s="93"/>
      <c r="E25" s="93"/>
      <c r="F25" s="93"/>
      <c r="G25" s="93"/>
      <c r="H25" s="93"/>
      <c r="I25" s="93"/>
      <c r="J25" s="93"/>
      <c r="K25" s="93"/>
      <c r="L25" s="93"/>
      <c r="M25" s="93"/>
      <c r="N25" s="94"/>
      <c r="O25" s="94"/>
      <c r="Q25" s="279">
        <v>115000</v>
      </c>
      <c r="R25" s="280">
        <v>117000</v>
      </c>
      <c r="S25" s="278">
        <v>680</v>
      </c>
      <c r="T25" s="278">
        <v>0</v>
      </c>
      <c r="U25" s="51">
        <v>0</v>
      </c>
    </row>
    <row r="26" spans="2:21" s="87" customFormat="1" ht="9.9499999999999993" customHeight="1">
      <c r="B26" s="93"/>
      <c r="C26" s="93"/>
      <c r="D26" s="93"/>
      <c r="E26" s="93"/>
      <c r="F26" s="93"/>
      <c r="G26" s="93"/>
      <c r="H26" s="93"/>
      <c r="I26" s="93"/>
      <c r="J26" s="93"/>
      <c r="K26" s="93"/>
      <c r="L26" s="93"/>
      <c r="M26" s="93"/>
      <c r="N26" s="94"/>
      <c r="O26" s="94"/>
      <c r="Q26" s="279">
        <v>117000</v>
      </c>
      <c r="R26" s="280">
        <v>119000</v>
      </c>
      <c r="S26" s="278">
        <v>790</v>
      </c>
      <c r="T26" s="278">
        <v>0</v>
      </c>
      <c r="U26" s="51">
        <v>0</v>
      </c>
    </row>
    <row r="27" spans="2:21" s="87" customFormat="1" ht="9.9499999999999993" customHeight="1">
      <c r="B27" s="93"/>
      <c r="C27" s="93"/>
      <c r="D27" s="93"/>
      <c r="E27" s="93"/>
      <c r="F27" s="93"/>
      <c r="G27" s="93"/>
      <c r="H27" s="93"/>
      <c r="I27" s="93"/>
      <c r="J27" s="93"/>
      <c r="K27" s="93"/>
      <c r="L27" s="93"/>
      <c r="M27" s="93"/>
      <c r="N27" s="94"/>
      <c r="O27" s="94"/>
      <c r="Q27" s="281">
        <v>119000</v>
      </c>
      <c r="R27" s="282">
        <v>121000</v>
      </c>
      <c r="S27" s="283">
        <v>890</v>
      </c>
      <c r="T27" s="283">
        <v>0</v>
      </c>
      <c r="U27" s="284">
        <v>0</v>
      </c>
    </row>
    <row r="28" spans="2:21" s="87" customFormat="1" ht="9.9499999999999993" customHeight="1">
      <c r="B28" s="93"/>
      <c r="C28" s="93"/>
      <c r="D28" s="93"/>
      <c r="E28" s="93"/>
      <c r="F28" s="93"/>
      <c r="G28" s="93"/>
      <c r="H28" s="93"/>
      <c r="I28" s="93"/>
      <c r="J28" s="93"/>
      <c r="K28" s="93"/>
      <c r="L28" s="93"/>
      <c r="M28" s="93"/>
      <c r="N28" s="94"/>
      <c r="O28" s="94"/>
      <c r="Q28" s="279">
        <v>121000</v>
      </c>
      <c r="R28" s="280">
        <v>123000</v>
      </c>
      <c r="S28" s="278">
        <v>990</v>
      </c>
      <c r="T28" s="278">
        <v>0</v>
      </c>
      <c r="U28" s="51">
        <v>0</v>
      </c>
    </row>
    <row r="29" spans="2:21" s="87" customFormat="1" ht="9.9499999999999993" customHeight="1">
      <c r="B29" s="93"/>
      <c r="C29" s="93"/>
      <c r="D29" s="93"/>
      <c r="E29" s="93"/>
      <c r="F29" s="93"/>
      <c r="G29" s="93"/>
      <c r="H29" s="93"/>
      <c r="I29" s="93"/>
      <c r="J29" s="93"/>
      <c r="K29" s="93"/>
      <c r="L29" s="93"/>
      <c r="M29" s="93"/>
      <c r="N29" s="94"/>
      <c r="O29" s="94"/>
      <c r="Q29" s="279">
        <v>123000</v>
      </c>
      <c r="R29" s="280">
        <v>125000</v>
      </c>
      <c r="S29" s="278">
        <v>1090</v>
      </c>
      <c r="T29" s="278">
        <v>0</v>
      </c>
      <c r="U29" s="51">
        <v>0</v>
      </c>
    </row>
    <row r="30" spans="2:21" s="87" customFormat="1" ht="9.9499999999999993" customHeight="1">
      <c r="B30" s="93"/>
      <c r="C30" s="93"/>
      <c r="D30" s="93"/>
      <c r="E30" s="93"/>
      <c r="F30" s="93"/>
      <c r="G30" s="93"/>
      <c r="H30" s="93"/>
      <c r="I30" s="93"/>
      <c r="J30" s="93"/>
      <c r="K30" s="93"/>
      <c r="L30" s="93"/>
      <c r="M30" s="93"/>
      <c r="N30" s="94"/>
      <c r="O30" s="94"/>
      <c r="Q30" s="279">
        <v>125000</v>
      </c>
      <c r="R30" s="280">
        <v>127000</v>
      </c>
      <c r="S30" s="280">
        <v>1190</v>
      </c>
      <c r="T30" s="278">
        <v>0</v>
      </c>
      <c r="U30" s="51">
        <v>0</v>
      </c>
    </row>
    <row r="31" spans="2:21" s="87" customFormat="1" ht="9.9499999999999993" customHeight="1">
      <c r="B31" s="93"/>
      <c r="C31" s="93"/>
      <c r="D31" s="93"/>
      <c r="E31" s="93"/>
      <c r="F31" s="93"/>
      <c r="G31" s="93"/>
      <c r="H31" s="93"/>
      <c r="I31" s="93"/>
      <c r="J31" s="93"/>
      <c r="K31" s="93"/>
      <c r="L31" s="93"/>
      <c r="M31" s="93"/>
      <c r="N31" s="94"/>
      <c r="O31" s="94"/>
      <c r="Q31" s="279">
        <v>127000</v>
      </c>
      <c r="R31" s="280">
        <v>129000</v>
      </c>
      <c r="S31" s="280">
        <v>1300</v>
      </c>
      <c r="T31" s="278">
        <v>0</v>
      </c>
      <c r="U31" s="51">
        <v>0</v>
      </c>
    </row>
    <row r="32" spans="2:21" s="87" customFormat="1" ht="9.9499999999999993" customHeight="1">
      <c r="B32" s="93"/>
      <c r="C32" s="93"/>
      <c r="D32" s="93"/>
      <c r="E32" s="93"/>
      <c r="F32" s="93"/>
      <c r="G32" s="93"/>
      <c r="H32" s="93"/>
      <c r="I32" s="93"/>
      <c r="J32" s="93"/>
      <c r="K32" s="93"/>
      <c r="L32" s="93"/>
      <c r="M32" s="93"/>
      <c r="N32" s="94"/>
      <c r="O32" s="94"/>
      <c r="Q32" s="279">
        <v>129000</v>
      </c>
      <c r="R32" s="280">
        <v>131000</v>
      </c>
      <c r="S32" s="280">
        <v>1400</v>
      </c>
      <c r="T32" s="278">
        <v>0</v>
      </c>
      <c r="U32" s="51">
        <v>0</v>
      </c>
    </row>
    <row r="33" spans="2:21" s="87" customFormat="1" ht="9.9499999999999993" customHeight="1">
      <c r="B33" s="93"/>
      <c r="C33" s="93"/>
      <c r="D33" s="93"/>
      <c r="E33" s="93"/>
      <c r="F33" s="93"/>
      <c r="G33" s="93"/>
      <c r="H33" s="93"/>
      <c r="I33" s="93"/>
      <c r="J33" s="93"/>
      <c r="K33" s="93"/>
      <c r="L33" s="93"/>
      <c r="M33" s="93"/>
      <c r="N33" s="94"/>
      <c r="O33" s="94"/>
      <c r="Q33" s="279">
        <v>131000</v>
      </c>
      <c r="R33" s="280">
        <v>133000</v>
      </c>
      <c r="S33" s="280">
        <v>1500</v>
      </c>
      <c r="T33" s="278">
        <v>0</v>
      </c>
      <c r="U33" s="51">
        <v>0</v>
      </c>
    </row>
    <row r="34" spans="2:21" s="87" customFormat="1" ht="9.9499999999999993" customHeight="1">
      <c r="B34" s="93"/>
      <c r="C34" s="93"/>
      <c r="D34" s="93"/>
      <c r="E34" s="93"/>
      <c r="F34" s="93"/>
      <c r="G34" s="93"/>
      <c r="H34" s="93"/>
      <c r="I34" s="93"/>
      <c r="J34" s="93"/>
      <c r="K34" s="93"/>
      <c r="L34" s="93"/>
      <c r="M34" s="93"/>
      <c r="N34" s="94"/>
      <c r="O34" s="94"/>
      <c r="Q34" s="279">
        <v>133000</v>
      </c>
      <c r="R34" s="280">
        <v>135000</v>
      </c>
      <c r="S34" s="280">
        <v>1600</v>
      </c>
      <c r="T34" s="278">
        <v>0</v>
      </c>
      <c r="U34" s="51">
        <v>0</v>
      </c>
    </row>
    <row r="35" spans="2:21" s="87" customFormat="1" ht="9.9499999999999993" customHeight="1">
      <c r="B35" s="93"/>
      <c r="C35" s="93"/>
      <c r="D35" s="93"/>
      <c r="E35" s="93"/>
      <c r="F35" s="93"/>
      <c r="G35" s="93"/>
      <c r="H35" s="93"/>
      <c r="I35" s="93"/>
      <c r="J35" s="93"/>
      <c r="K35" s="93"/>
      <c r="L35" s="93"/>
      <c r="M35" s="93"/>
      <c r="N35" s="94"/>
      <c r="O35" s="94"/>
      <c r="Q35" s="279">
        <v>135000</v>
      </c>
      <c r="R35" s="280">
        <v>137000</v>
      </c>
      <c r="S35" s="280">
        <v>1710</v>
      </c>
      <c r="T35" s="278">
        <v>0</v>
      </c>
      <c r="U35" s="51">
        <v>0</v>
      </c>
    </row>
    <row r="36" spans="2:21" s="87" customFormat="1" ht="9.9499999999999993" customHeight="1">
      <c r="B36" s="93"/>
      <c r="C36" s="93"/>
      <c r="D36" s="93"/>
      <c r="E36" s="93"/>
      <c r="F36" s="93"/>
      <c r="G36" s="93"/>
      <c r="H36" s="93"/>
      <c r="I36" s="93"/>
      <c r="J36" s="93"/>
      <c r="K36" s="93"/>
      <c r="L36" s="93"/>
      <c r="M36" s="93"/>
      <c r="N36" s="94"/>
      <c r="O36" s="94"/>
      <c r="Q36" s="279">
        <v>137000</v>
      </c>
      <c r="R36" s="280">
        <v>139000</v>
      </c>
      <c r="S36" s="285">
        <v>1810</v>
      </c>
      <c r="T36" s="285">
        <v>190</v>
      </c>
      <c r="U36" s="62">
        <v>0</v>
      </c>
    </row>
    <row r="37" spans="2:21" s="87" customFormat="1" ht="9.9499999999999993" customHeight="1">
      <c r="B37" s="93"/>
      <c r="C37" s="93"/>
      <c r="D37" s="93"/>
      <c r="E37" s="93"/>
      <c r="F37" s="93"/>
      <c r="G37" s="93"/>
      <c r="H37" s="93"/>
      <c r="I37" s="93"/>
      <c r="J37" s="93"/>
      <c r="K37" s="93"/>
      <c r="L37" s="93"/>
      <c r="M37" s="93"/>
      <c r="N37" s="94"/>
      <c r="O37" s="94"/>
      <c r="Q37" s="281">
        <v>139000</v>
      </c>
      <c r="R37" s="282">
        <v>141000</v>
      </c>
      <c r="S37" s="286">
        <v>1910</v>
      </c>
      <c r="T37" s="286">
        <v>300</v>
      </c>
      <c r="U37" s="63">
        <v>0</v>
      </c>
    </row>
    <row r="38" spans="2:21" s="87" customFormat="1" ht="9.9499999999999993" customHeight="1">
      <c r="B38" s="93"/>
      <c r="C38" s="93"/>
      <c r="D38" s="93"/>
      <c r="E38" s="93"/>
      <c r="F38" s="93"/>
      <c r="G38" s="93"/>
      <c r="H38" s="93"/>
      <c r="I38" s="93"/>
      <c r="J38" s="93"/>
      <c r="K38" s="93"/>
      <c r="L38" s="93"/>
      <c r="M38" s="93"/>
      <c r="N38" s="94"/>
      <c r="O38" s="94"/>
      <c r="Q38" s="279">
        <v>141000</v>
      </c>
      <c r="R38" s="280">
        <v>143000</v>
      </c>
      <c r="S38" s="285">
        <v>2010</v>
      </c>
      <c r="T38" s="285">
        <v>400</v>
      </c>
      <c r="U38" s="62">
        <v>0</v>
      </c>
    </row>
    <row r="39" spans="2:21" s="87" customFormat="1" ht="9.9499999999999993" customHeight="1">
      <c r="B39" s="93"/>
      <c r="C39" s="93"/>
      <c r="D39" s="93"/>
      <c r="E39" s="93"/>
      <c r="F39" s="93"/>
      <c r="G39" s="93"/>
      <c r="H39" s="93"/>
      <c r="I39" s="93"/>
      <c r="J39" s="93"/>
      <c r="K39" s="93"/>
      <c r="L39" s="93"/>
      <c r="M39" s="93"/>
      <c r="N39" s="94"/>
      <c r="O39" s="94"/>
      <c r="Q39" s="279">
        <v>143000</v>
      </c>
      <c r="R39" s="280">
        <v>145000</v>
      </c>
      <c r="S39" s="285">
        <v>2110</v>
      </c>
      <c r="T39" s="285">
        <v>500</v>
      </c>
      <c r="U39" s="62">
        <v>0</v>
      </c>
    </row>
    <row r="40" spans="2:21" s="87" customFormat="1" ht="9.9499999999999993" customHeight="1">
      <c r="B40" s="93"/>
      <c r="C40" s="93"/>
      <c r="D40" s="93"/>
      <c r="E40" s="93"/>
      <c r="F40" s="93"/>
      <c r="G40" s="93"/>
      <c r="H40" s="93"/>
      <c r="I40" s="93"/>
      <c r="J40" s="93"/>
      <c r="K40" s="93"/>
      <c r="L40" s="93"/>
      <c r="M40" s="93"/>
      <c r="N40" s="94"/>
      <c r="O40" s="94"/>
      <c r="Q40" s="279">
        <v>145000</v>
      </c>
      <c r="R40" s="280">
        <v>147000</v>
      </c>
      <c r="S40" s="285">
        <v>2220</v>
      </c>
      <c r="T40" s="285">
        <v>600</v>
      </c>
      <c r="U40" s="62">
        <v>0</v>
      </c>
    </row>
    <row r="41" spans="2:21" s="87" customFormat="1" ht="9.9499999999999993" customHeight="1">
      <c r="B41" s="93"/>
      <c r="C41" s="93"/>
      <c r="D41" s="93"/>
      <c r="E41" s="93"/>
      <c r="F41" s="93"/>
      <c r="G41" s="93"/>
      <c r="H41" s="93"/>
      <c r="I41" s="93"/>
      <c r="J41" s="93"/>
      <c r="K41" s="93"/>
      <c r="L41" s="93"/>
      <c r="M41" s="93"/>
      <c r="N41" s="94"/>
      <c r="O41" s="94"/>
      <c r="Q41" s="279">
        <v>147000</v>
      </c>
      <c r="R41" s="280">
        <v>149000</v>
      </c>
      <c r="S41" s="285">
        <v>2320</v>
      </c>
      <c r="T41" s="285">
        <v>700</v>
      </c>
      <c r="U41" s="62">
        <v>0</v>
      </c>
    </row>
    <row r="42" spans="2:21" s="87" customFormat="1" ht="9.9499999999999993" customHeight="1">
      <c r="B42" s="93"/>
      <c r="C42" s="93"/>
      <c r="D42" s="93"/>
      <c r="E42" s="93"/>
      <c r="F42" s="93"/>
      <c r="G42" s="93"/>
      <c r="H42" s="93"/>
      <c r="I42" s="93"/>
      <c r="J42" s="93"/>
      <c r="K42" s="93"/>
      <c r="L42" s="93"/>
      <c r="M42" s="93"/>
      <c r="N42" s="94"/>
      <c r="O42" s="94"/>
      <c r="Q42" s="279">
        <v>149000</v>
      </c>
      <c r="R42" s="280">
        <v>151000</v>
      </c>
      <c r="S42" s="285">
        <v>2420</v>
      </c>
      <c r="T42" s="285">
        <v>810</v>
      </c>
      <c r="U42" s="62">
        <v>0</v>
      </c>
    </row>
    <row r="43" spans="2:21" s="87" customFormat="1" ht="9.9499999999999993" customHeight="1">
      <c r="B43" s="93"/>
      <c r="C43" s="93"/>
      <c r="D43" s="93"/>
      <c r="E43" s="93"/>
      <c r="F43" s="93"/>
      <c r="G43" s="93"/>
      <c r="H43" s="93"/>
      <c r="I43" s="93"/>
      <c r="J43" s="93"/>
      <c r="K43" s="93"/>
      <c r="L43" s="93"/>
      <c r="M43" s="93"/>
      <c r="N43" s="94"/>
      <c r="O43" s="94"/>
      <c r="Q43" s="279">
        <v>151000</v>
      </c>
      <c r="R43" s="280">
        <v>153000</v>
      </c>
      <c r="S43" s="285">
        <v>2520</v>
      </c>
      <c r="T43" s="285">
        <v>910</v>
      </c>
      <c r="U43" s="62">
        <v>0</v>
      </c>
    </row>
    <row r="44" spans="2:21" s="87" customFormat="1" ht="9.9499999999999993" customHeight="1">
      <c r="B44" s="93"/>
      <c r="C44" s="93"/>
      <c r="D44" s="93"/>
      <c r="E44" s="93"/>
      <c r="F44" s="93"/>
      <c r="G44" s="93"/>
      <c r="H44" s="93"/>
      <c r="I44" s="93"/>
      <c r="J44" s="93"/>
      <c r="K44" s="93"/>
      <c r="L44" s="93"/>
      <c r="M44" s="93"/>
      <c r="N44" s="94"/>
      <c r="O44" s="94"/>
      <c r="Q44" s="279">
        <v>153000</v>
      </c>
      <c r="R44" s="280">
        <v>155000</v>
      </c>
      <c r="S44" s="285">
        <v>2620</v>
      </c>
      <c r="T44" s="285">
        <v>1010</v>
      </c>
      <c r="U44" s="62">
        <v>0</v>
      </c>
    </row>
    <row r="45" spans="2:21" s="87" customFormat="1" ht="9.9499999999999993" customHeight="1">
      <c r="B45" s="93"/>
      <c r="C45" s="93"/>
      <c r="D45" s="93"/>
      <c r="E45" s="93"/>
      <c r="F45" s="93"/>
      <c r="G45" s="93"/>
      <c r="H45" s="93"/>
      <c r="I45" s="93"/>
      <c r="J45" s="93"/>
      <c r="K45" s="93"/>
      <c r="L45" s="93"/>
      <c r="M45" s="93"/>
      <c r="N45" s="94"/>
      <c r="O45" s="94"/>
      <c r="Q45" s="279">
        <v>155000</v>
      </c>
      <c r="R45" s="280">
        <v>157000</v>
      </c>
      <c r="S45" s="285">
        <v>2730</v>
      </c>
      <c r="T45" s="285">
        <v>1110</v>
      </c>
      <c r="U45" s="62">
        <v>0</v>
      </c>
    </row>
    <row r="46" spans="2:21" s="87" customFormat="1" ht="9.9499999999999993" customHeight="1">
      <c r="B46" s="93"/>
      <c r="C46" s="93"/>
      <c r="D46" s="93"/>
      <c r="E46" s="93"/>
      <c r="F46" s="93"/>
      <c r="G46" s="93"/>
      <c r="H46" s="93"/>
      <c r="I46" s="93"/>
      <c r="J46" s="93"/>
      <c r="K46" s="93"/>
      <c r="L46" s="93"/>
      <c r="M46" s="93"/>
      <c r="N46" s="94"/>
      <c r="O46" s="94"/>
      <c r="Q46" s="279">
        <v>157000</v>
      </c>
      <c r="R46" s="280">
        <v>159000</v>
      </c>
      <c r="S46" s="285">
        <v>2830</v>
      </c>
      <c r="T46" s="285">
        <v>1210</v>
      </c>
      <c r="U46" s="62">
        <v>0</v>
      </c>
    </row>
    <row r="47" spans="2:21" s="87" customFormat="1" ht="9.9499999999999993" customHeight="1">
      <c r="B47" s="93"/>
      <c r="C47" s="93"/>
      <c r="D47" s="93"/>
      <c r="E47" s="93"/>
      <c r="F47" s="93"/>
      <c r="G47" s="93"/>
      <c r="H47" s="93"/>
      <c r="I47" s="93"/>
      <c r="J47" s="93"/>
      <c r="K47" s="93"/>
      <c r="L47" s="93"/>
      <c r="M47" s="93"/>
      <c r="N47" s="94"/>
      <c r="O47" s="94"/>
      <c r="Q47" s="281">
        <v>159000</v>
      </c>
      <c r="R47" s="282">
        <v>161000</v>
      </c>
      <c r="S47" s="286">
        <v>2910</v>
      </c>
      <c r="T47" s="286">
        <v>1300</v>
      </c>
      <c r="U47" s="63">
        <v>0</v>
      </c>
    </row>
    <row r="48" spans="2:21" s="87" customFormat="1" ht="9.9499999999999993" customHeight="1">
      <c r="B48" s="93"/>
      <c r="C48" s="93"/>
      <c r="D48" s="93"/>
      <c r="E48" s="93"/>
      <c r="F48" s="93"/>
      <c r="G48" s="93"/>
      <c r="H48" s="93"/>
      <c r="I48" s="93"/>
      <c r="J48" s="93"/>
      <c r="K48" s="93"/>
      <c r="L48" s="93"/>
      <c r="M48" s="93"/>
      <c r="N48" s="94"/>
      <c r="O48" s="94"/>
      <c r="Q48" s="279">
        <v>161000</v>
      </c>
      <c r="R48" s="280">
        <v>163000</v>
      </c>
      <c r="S48" s="285">
        <v>2980</v>
      </c>
      <c r="T48" s="285">
        <v>1370</v>
      </c>
      <c r="U48" s="62">
        <v>0</v>
      </c>
    </row>
    <row r="49" spans="2:21" s="87" customFormat="1" ht="9.9499999999999993" customHeight="1">
      <c r="B49" s="93"/>
      <c r="C49" s="93"/>
      <c r="D49" s="93"/>
      <c r="E49" s="93"/>
      <c r="F49" s="93"/>
      <c r="G49" s="93"/>
      <c r="H49" s="93"/>
      <c r="I49" s="93"/>
      <c r="J49" s="93"/>
      <c r="K49" s="93"/>
      <c r="L49" s="93"/>
      <c r="M49" s="93"/>
      <c r="N49" s="94"/>
      <c r="O49" s="94"/>
      <c r="Q49" s="279">
        <v>163000</v>
      </c>
      <c r="R49" s="280">
        <v>165000</v>
      </c>
      <c r="S49" s="285">
        <v>3050</v>
      </c>
      <c r="T49" s="285">
        <v>1440</v>
      </c>
      <c r="U49" s="62">
        <v>0</v>
      </c>
    </row>
    <row r="50" spans="2:21" s="87" customFormat="1" ht="9.9499999999999993" customHeight="1">
      <c r="B50" s="93"/>
      <c r="C50" s="93"/>
      <c r="D50" s="93"/>
      <c r="E50" s="93"/>
      <c r="F50" s="93"/>
      <c r="G50" s="93"/>
      <c r="H50" s="93"/>
      <c r="I50" s="93"/>
      <c r="J50" s="93"/>
      <c r="K50" s="93"/>
      <c r="L50" s="93"/>
      <c r="M50" s="93"/>
      <c r="N50" s="94"/>
      <c r="O50" s="94"/>
      <c r="Q50" s="279">
        <v>165000</v>
      </c>
      <c r="R50" s="280">
        <v>167000</v>
      </c>
      <c r="S50" s="285">
        <v>3120</v>
      </c>
      <c r="T50" s="285">
        <v>1510</v>
      </c>
      <c r="U50" s="62">
        <v>0</v>
      </c>
    </row>
    <row r="51" spans="2:21" s="87" customFormat="1" ht="9.9499999999999993" customHeight="1">
      <c r="B51" s="93"/>
      <c r="C51" s="93"/>
      <c r="D51" s="93"/>
      <c r="E51" s="93"/>
      <c r="F51" s="93"/>
      <c r="G51" s="93"/>
      <c r="H51" s="93"/>
      <c r="I51" s="93"/>
      <c r="J51" s="93"/>
      <c r="K51" s="93"/>
      <c r="L51" s="93"/>
      <c r="M51" s="93"/>
      <c r="N51" s="94"/>
      <c r="O51" s="94"/>
      <c r="Q51" s="279">
        <v>167000</v>
      </c>
      <c r="R51" s="280">
        <v>169000</v>
      </c>
      <c r="S51" s="285">
        <v>3200</v>
      </c>
      <c r="T51" s="285">
        <v>1580</v>
      </c>
      <c r="U51" s="62">
        <v>0</v>
      </c>
    </row>
    <row r="52" spans="2:21" s="87" customFormat="1" ht="9.9499999999999993" customHeight="1">
      <c r="B52" s="93"/>
      <c r="C52" s="93"/>
      <c r="D52" s="93"/>
      <c r="E52" s="93"/>
      <c r="F52" s="93"/>
      <c r="G52" s="93"/>
      <c r="H52" s="93"/>
      <c r="I52" s="93"/>
      <c r="J52" s="93"/>
      <c r="K52" s="93"/>
      <c r="L52" s="93"/>
      <c r="M52" s="93"/>
      <c r="N52" s="94"/>
      <c r="O52" s="94"/>
      <c r="Q52" s="279">
        <v>169000</v>
      </c>
      <c r="R52" s="280">
        <v>171000</v>
      </c>
      <c r="S52" s="285">
        <v>3270</v>
      </c>
      <c r="T52" s="285">
        <v>1650</v>
      </c>
      <c r="U52" s="62">
        <v>0</v>
      </c>
    </row>
    <row r="53" spans="2:21" s="87" customFormat="1" ht="9.9499999999999993" customHeight="1">
      <c r="B53" s="93"/>
      <c r="C53" s="93"/>
      <c r="D53" s="93"/>
      <c r="E53" s="93"/>
      <c r="F53" s="93"/>
      <c r="G53" s="93"/>
      <c r="H53" s="93"/>
      <c r="I53" s="93"/>
      <c r="J53" s="93"/>
      <c r="K53" s="93"/>
      <c r="L53" s="93"/>
      <c r="M53" s="93"/>
      <c r="N53" s="94"/>
      <c r="O53" s="94"/>
      <c r="Q53" s="279">
        <v>171000</v>
      </c>
      <c r="R53" s="280">
        <v>173000</v>
      </c>
      <c r="S53" s="285">
        <v>3340</v>
      </c>
      <c r="T53" s="285">
        <v>1730</v>
      </c>
      <c r="U53" s="62">
        <v>100</v>
      </c>
    </row>
    <row r="54" spans="2:21" s="87" customFormat="1" ht="9.9499999999999993" customHeight="1">
      <c r="B54" s="93"/>
      <c r="C54" s="93"/>
      <c r="D54" s="93"/>
      <c r="E54" s="93"/>
      <c r="F54" s="93"/>
      <c r="G54" s="93"/>
      <c r="H54" s="93"/>
      <c r="I54" s="93"/>
      <c r="J54" s="93"/>
      <c r="K54" s="93"/>
      <c r="L54" s="93"/>
      <c r="M54" s="93"/>
      <c r="N54" s="94"/>
      <c r="O54" s="94"/>
      <c r="Q54" s="279">
        <v>173000</v>
      </c>
      <c r="R54" s="280">
        <v>175000</v>
      </c>
      <c r="S54" s="285">
        <v>3410</v>
      </c>
      <c r="T54" s="285">
        <v>1800</v>
      </c>
      <c r="U54" s="62">
        <v>170</v>
      </c>
    </row>
    <row r="55" spans="2:21" s="87" customFormat="1" ht="9.9499999999999993" customHeight="1">
      <c r="B55" s="93"/>
      <c r="C55" s="93"/>
      <c r="D55" s="93"/>
      <c r="E55" s="93"/>
      <c r="F55" s="93"/>
      <c r="G55" s="93"/>
      <c r="H55" s="93"/>
      <c r="I55" s="93"/>
      <c r="J55" s="93"/>
      <c r="K55" s="93"/>
      <c r="L55" s="93"/>
      <c r="M55" s="93"/>
      <c r="N55" s="94"/>
      <c r="O55" s="94"/>
      <c r="Q55" s="279">
        <v>175000</v>
      </c>
      <c r="R55" s="280">
        <v>177000</v>
      </c>
      <c r="S55" s="285">
        <v>3480</v>
      </c>
      <c r="T55" s="285">
        <v>1870</v>
      </c>
      <c r="U55" s="62">
        <v>250</v>
      </c>
    </row>
    <row r="56" spans="2:21" s="87" customFormat="1" ht="9.9499999999999993" customHeight="1">
      <c r="B56" s="93"/>
      <c r="C56" s="93"/>
      <c r="D56" s="93"/>
      <c r="E56" s="93"/>
      <c r="F56" s="93"/>
      <c r="G56" s="93"/>
      <c r="H56" s="93"/>
      <c r="I56" s="93"/>
      <c r="J56" s="93"/>
      <c r="K56" s="93"/>
      <c r="L56" s="93"/>
      <c r="M56" s="93"/>
      <c r="N56" s="94"/>
      <c r="O56" s="94"/>
      <c r="Q56" s="279">
        <v>177000</v>
      </c>
      <c r="R56" s="280">
        <v>179000</v>
      </c>
      <c r="S56" s="285">
        <v>3550</v>
      </c>
      <c r="T56" s="285">
        <v>1940</v>
      </c>
      <c r="U56" s="62">
        <v>320</v>
      </c>
    </row>
    <row r="57" spans="2:21" s="87" customFormat="1" ht="9.9499999999999993" customHeight="1">
      <c r="B57" s="93"/>
      <c r="C57" s="93"/>
      <c r="D57" s="93"/>
      <c r="E57" s="93"/>
      <c r="F57" s="93"/>
      <c r="G57" s="93"/>
      <c r="H57" s="93"/>
      <c r="I57" s="93"/>
      <c r="J57" s="93"/>
      <c r="K57" s="93"/>
      <c r="L57" s="93"/>
      <c r="M57" s="93"/>
      <c r="N57" s="94"/>
      <c r="O57" s="94"/>
      <c r="Q57" s="281">
        <v>179000</v>
      </c>
      <c r="R57" s="282">
        <v>181000</v>
      </c>
      <c r="S57" s="286">
        <v>3620</v>
      </c>
      <c r="T57" s="286">
        <v>2010</v>
      </c>
      <c r="U57" s="63">
        <v>390</v>
      </c>
    </row>
    <row r="58" spans="2:21" s="87" customFormat="1" ht="9.9499999999999993" customHeight="1">
      <c r="B58" s="93"/>
      <c r="C58" s="93"/>
      <c r="D58" s="93"/>
      <c r="E58" s="93"/>
      <c r="F58" s="93"/>
      <c r="G58" s="93"/>
      <c r="H58" s="93"/>
      <c r="I58" s="93"/>
      <c r="J58" s="93"/>
      <c r="K58" s="93"/>
      <c r="L58" s="93"/>
      <c r="M58" s="93"/>
      <c r="N58" s="94"/>
      <c r="O58" s="94"/>
      <c r="Q58" s="279">
        <v>181000</v>
      </c>
      <c r="R58" s="280">
        <v>183000</v>
      </c>
      <c r="S58" s="285">
        <v>3700</v>
      </c>
      <c r="T58" s="285">
        <v>2080</v>
      </c>
      <c r="U58" s="62">
        <v>460</v>
      </c>
    </row>
    <row r="59" spans="2:21" s="87" customFormat="1" ht="9.9499999999999993" customHeight="1">
      <c r="B59" s="93"/>
      <c r="C59" s="93"/>
      <c r="D59" s="93"/>
      <c r="E59" s="93"/>
      <c r="F59" s="93"/>
      <c r="G59" s="93"/>
      <c r="H59" s="93"/>
      <c r="I59" s="93"/>
      <c r="J59" s="93"/>
      <c r="K59" s="93"/>
      <c r="L59" s="93"/>
      <c r="M59" s="93"/>
      <c r="N59" s="94"/>
      <c r="O59" s="94"/>
      <c r="Q59" s="279">
        <v>183000</v>
      </c>
      <c r="R59" s="280">
        <v>185000</v>
      </c>
      <c r="S59" s="285">
        <v>3770</v>
      </c>
      <c r="T59" s="285">
        <v>2150</v>
      </c>
      <c r="U59" s="62">
        <v>530</v>
      </c>
    </row>
    <row r="60" spans="2:21" s="87" customFormat="1" ht="9.9499999999999993" customHeight="1">
      <c r="B60" s="93"/>
      <c r="C60" s="93"/>
      <c r="D60" s="93"/>
      <c r="E60" s="93"/>
      <c r="F60" s="93"/>
      <c r="G60" s="93"/>
      <c r="H60" s="93"/>
      <c r="I60" s="93"/>
      <c r="J60" s="93"/>
      <c r="K60" s="93"/>
      <c r="L60" s="93"/>
      <c r="M60" s="93"/>
      <c r="N60" s="94"/>
      <c r="O60" s="94"/>
      <c r="Q60" s="279">
        <v>185000</v>
      </c>
      <c r="R60" s="280">
        <v>187000</v>
      </c>
      <c r="S60" s="285">
        <v>3840</v>
      </c>
      <c r="T60" s="285">
        <v>2230</v>
      </c>
      <c r="U60" s="62">
        <v>600</v>
      </c>
    </row>
    <row r="61" spans="2:21" s="87" customFormat="1" ht="9.9499999999999993" customHeight="1">
      <c r="B61" s="93"/>
      <c r="C61" s="93"/>
      <c r="D61" s="93"/>
      <c r="E61" s="93"/>
      <c r="F61" s="93"/>
      <c r="G61" s="93"/>
      <c r="H61" s="93"/>
      <c r="I61" s="93"/>
      <c r="J61" s="93"/>
      <c r="K61" s="93"/>
      <c r="L61" s="93"/>
      <c r="M61" s="93"/>
      <c r="N61" s="94"/>
      <c r="O61" s="94"/>
      <c r="Q61" s="279">
        <v>187000</v>
      </c>
      <c r="R61" s="280">
        <v>189000</v>
      </c>
      <c r="S61" s="285">
        <v>3910</v>
      </c>
      <c r="T61" s="285">
        <v>2300</v>
      </c>
      <c r="U61" s="62">
        <v>670</v>
      </c>
    </row>
    <row r="62" spans="2:21" s="87" customFormat="1" ht="9.9499999999999993" customHeight="1">
      <c r="B62" s="93"/>
      <c r="C62" s="93"/>
      <c r="D62" s="93"/>
      <c r="E62" s="93"/>
      <c r="F62" s="93"/>
      <c r="G62" s="93"/>
      <c r="H62" s="93"/>
      <c r="I62" s="93"/>
      <c r="J62" s="93"/>
      <c r="K62" s="93"/>
      <c r="L62" s="93"/>
      <c r="M62" s="93"/>
      <c r="N62" s="94"/>
      <c r="O62" s="94"/>
      <c r="Q62" s="279">
        <v>189000</v>
      </c>
      <c r="R62" s="280">
        <v>191000</v>
      </c>
      <c r="S62" s="285">
        <v>3980</v>
      </c>
      <c r="T62" s="285">
        <v>2370</v>
      </c>
      <c r="U62" s="62">
        <v>750</v>
      </c>
    </row>
    <row r="63" spans="2:21" s="87" customFormat="1" ht="9.9499999999999993" customHeight="1">
      <c r="B63" s="93"/>
      <c r="C63" s="93"/>
      <c r="D63" s="93"/>
      <c r="E63" s="93"/>
      <c r="F63" s="93"/>
      <c r="G63" s="93"/>
      <c r="H63" s="93"/>
      <c r="I63" s="93"/>
      <c r="J63" s="93"/>
      <c r="K63" s="93"/>
      <c r="L63" s="93"/>
      <c r="M63" s="93"/>
      <c r="N63" s="94"/>
      <c r="O63" s="94"/>
      <c r="Q63" s="279">
        <v>191000</v>
      </c>
      <c r="R63" s="280">
        <v>193000</v>
      </c>
      <c r="S63" s="285">
        <v>4050</v>
      </c>
      <c r="T63" s="285">
        <v>2440</v>
      </c>
      <c r="U63" s="62">
        <v>820</v>
      </c>
    </row>
    <row r="64" spans="2:21" s="87" customFormat="1" ht="9.9499999999999993" customHeight="1">
      <c r="B64" s="93"/>
      <c r="C64" s="93"/>
      <c r="D64" s="93"/>
      <c r="E64" s="93"/>
      <c r="F64" s="93"/>
      <c r="G64" s="93"/>
      <c r="H64" s="93"/>
      <c r="I64" s="93"/>
      <c r="J64" s="93"/>
      <c r="K64" s="93"/>
      <c r="L64" s="93"/>
      <c r="M64" s="93"/>
      <c r="N64" s="94"/>
      <c r="O64" s="94"/>
      <c r="Q64" s="279">
        <v>193000</v>
      </c>
      <c r="R64" s="280">
        <v>195000</v>
      </c>
      <c r="S64" s="285">
        <v>4120</v>
      </c>
      <c r="T64" s="285">
        <v>2510</v>
      </c>
      <c r="U64" s="62">
        <v>890</v>
      </c>
    </row>
    <row r="65" spans="2:21" s="87" customFormat="1" ht="9.9499999999999993" customHeight="1">
      <c r="B65" s="93"/>
      <c r="C65" s="93"/>
      <c r="D65" s="93"/>
      <c r="E65" s="93"/>
      <c r="F65" s="93"/>
      <c r="G65" s="93"/>
      <c r="H65" s="93"/>
      <c r="I65" s="93"/>
      <c r="J65" s="93"/>
      <c r="K65" s="93"/>
      <c r="L65" s="93"/>
      <c r="M65" s="93"/>
      <c r="N65" s="94"/>
      <c r="O65" s="94"/>
      <c r="Q65" s="279">
        <v>195000</v>
      </c>
      <c r="R65" s="280">
        <v>197000</v>
      </c>
      <c r="S65" s="285">
        <v>4200</v>
      </c>
      <c r="T65" s="285">
        <v>2580</v>
      </c>
      <c r="U65" s="62">
        <v>960</v>
      </c>
    </row>
    <row r="66" spans="2:21" s="87" customFormat="1" ht="9.9499999999999993" customHeight="1">
      <c r="B66" s="93"/>
      <c r="C66" s="93"/>
      <c r="D66" s="93"/>
      <c r="E66" s="93"/>
      <c r="F66" s="93"/>
      <c r="G66" s="93"/>
      <c r="H66" s="93"/>
      <c r="I66" s="93"/>
      <c r="J66" s="93"/>
      <c r="K66" s="93"/>
      <c r="L66" s="93"/>
      <c r="M66" s="93"/>
      <c r="N66" s="94"/>
      <c r="O66" s="94"/>
      <c r="Q66" s="279">
        <v>197000</v>
      </c>
      <c r="R66" s="280">
        <v>199000</v>
      </c>
      <c r="S66" s="285">
        <v>4270</v>
      </c>
      <c r="T66" s="285">
        <v>2650</v>
      </c>
      <c r="U66" s="62">
        <v>1030</v>
      </c>
    </row>
    <row r="67" spans="2:21" s="87" customFormat="1" ht="9.9499999999999993" customHeight="1">
      <c r="B67" s="93"/>
      <c r="C67" s="93"/>
      <c r="D67" s="93"/>
      <c r="E67" s="93"/>
      <c r="F67" s="93"/>
      <c r="G67" s="93"/>
      <c r="H67" s="93"/>
      <c r="I67" s="93"/>
      <c r="J67" s="93"/>
      <c r="K67" s="93"/>
      <c r="L67" s="93"/>
      <c r="M67" s="93"/>
      <c r="N67" s="94"/>
      <c r="O67" s="94"/>
      <c r="Q67" s="281">
        <v>199000</v>
      </c>
      <c r="R67" s="282">
        <v>201000</v>
      </c>
      <c r="S67" s="286">
        <v>4340</v>
      </c>
      <c r="T67" s="286">
        <v>2730</v>
      </c>
      <c r="U67" s="63">
        <v>1100</v>
      </c>
    </row>
    <row r="68" spans="2:21" s="87" customFormat="1" ht="9.9499999999999993" customHeight="1">
      <c r="B68" s="93"/>
      <c r="C68" s="93"/>
      <c r="D68" s="93"/>
      <c r="E68" s="93"/>
      <c r="F68" s="93"/>
      <c r="G68" s="93"/>
      <c r="H68" s="93"/>
      <c r="I68" s="93"/>
      <c r="J68" s="93"/>
      <c r="K68" s="93"/>
      <c r="L68" s="93"/>
      <c r="M68" s="93"/>
      <c r="N68" s="94"/>
      <c r="O68" s="94"/>
      <c r="Q68" s="279">
        <v>201000</v>
      </c>
      <c r="R68" s="280">
        <v>203000</v>
      </c>
      <c r="S68" s="285">
        <v>4410</v>
      </c>
      <c r="T68" s="285">
        <v>2800</v>
      </c>
      <c r="U68" s="62">
        <v>1170</v>
      </c>
    </row>
    <row r="69" spans="2:21" s="87" customFormat="1" ht="9.9499999999999993" customHeight="1">
      <c r="B69" s="93"/>
      <c r="C69" s="93"/>
      <c r="D69" s="93"/>
      <c r="E69" s="93"/>
      <c r="F69" s="93"/>
      <c r="G69" s="93"/>
      <c r="H69" s="93"/>
      <c r="I69" s="93"/>
      <c r="J69" s="93"/>
      <c r="K69" s="93"/>
      <c r="L69" s="93"/>
      <c r="M69" s="93"/>
      <c r="N69" s="94"/>
      <c r="O69" s="94"/>
      <c r="Q69" s="279">
        <v>203000</v>
      </c>
      <c r="R69" s="280">
        <v>205000</v>
      </c>
      <c r="S69" s="285">
        <v>4480</v>
      </c>
      <c r="T69" s="285">
        <v>2870</v>
      </c>
      <c r="U69" s="62">
        <v>1250</v>
      </c>
    </row>
    <row r="70" spans="2:21" s="87" customFormat="1" ht="9.9499999999999993" customHeight="1">
      <c r="B70" s="93"/>
      <c r="C70" s="93"/>
      <c r="D70" s="93"/>
      <c r="E70" s="93"/>
      <c r="F70" s="93"/>
      <c r="G70" s="93"/>
      <c r="H70" s="93"/>
      <c r="I70" s="93"/>
      <c r="J70" s="93"/>
      <c r="K70" s="93"/>
      <c r="L70" s="93"/>
      <c r="M70" s="93"/>
      <c r="N70" s="94"/>
      <c r="O70" s="94"/>
      <c r="Q70" s="279">
        <v>205000</v>
      </c>
      <c r="R70" s="280">
        <v>207000</v>
      </c>
      <c r="S70" s="285">
        <v>4550</v>
      </c>
      <c r="T70" s="285">
        <v>2940</v>
      </c>
      <c r="U70" s="62">
        <v>1320</v>
      </c>
    </row>
    <row r="71" spans="2:21" s="87" customFormat="1" ht="9.9499999999999993" customHeight="1">
      <c r="B71" s="93"/>
      <c r="C71" s="93"/>
      <c r="D71" s="93"/>
      <c r="E71" s="93"/>
      <c r="F71" s="93"/>
      <c r="G71" s="93"/>
      <c r="H71" s="93"/>
      <c r="I71" s="93"/>
      <c r="J71" s="93"/>
      <c r="K71" s="93"/>
      <c r="L71" s="93"/>
      <c r="M71" s="93"/>
      <c r="N71" s="94"/>
      <c r="O71" s="94"/>
      <c r="Q71" s="279">
        <v>207000</v>
      </c>
      <c r="R71" s="280">
        <v>209000</v>
      </c>
      <c r="S71" s="285">
        <v>4630</v>
      </c>
      <c r="T71" s="285">
        <v>3010</v>
      </c>
      <c r="U71" s="62">
        <v>1390</v>
      </c>
    </row>
    <row r="72" spans="2:21" s="87" customFormat="1" ht="9.9499999999999993" customHeight="1">
      <c r="B72" s="93"/>
      <c r="C72" s="93"/>
      <c r="D72" s="93"/>
      <c r="E72" s="93"/>
      <c r="F72" s="93"/>
      <c r="G72" s="93"/>
      <c r="H72" s="93"/>
      <c r="I72" s="93"/>
      <c r="J72" s="93"/>
      <c r="K72" s="93"/>
      <c r="L72" s="93"/>
      <c r="M72" s="93"/>
      <c r="N72" s="94"/>
      <c r="O72" s="94"/>
      <c r="Q72" s="279">
        <v>209000</v>
      </c>
      <c r="R72" s="280">
        <v>211000</v>
      </c>
      <c r="S72" s="285">
        <v>4700</v>
      </c>
      <c r="T72" s="285">
        <v>3080</v>
      </c>
      <c r="U72" s="62">
        <v>1460</v>
      </c>
    </row>
    <row r="73" spans="2:21" s="87" customFormat="1" ht="9.9499999999999993" customHeight="1">
      <c r="B73" s="93"/>
      <c r="C73" s="93"/>
      <c r="D73" s="93"/>
      <c r="E73" s="93"/>
      <c r="F73" s="93"/>
      <c r="G73" s="93"/>
      <c r="H73" s="93"/>
      <c r="I73" s="93"/>
      <c r="J73" s="93"/>
      <c r="K73" s="93"/>
      <c r="L73" s="93"/>
      <c r="M73" s="93"/>
      <c r="N73" s="94"/>
      <c r="O73" s="94"/>
      <c r="Q73" s="279">
        <v>211000</v>
      </c>
      <c r="R73" s="280">
        <v>213000</v>
      </c>
      <c r="S73" s="285">
        <v>4770</v>
      </c>
      <c r="T73" s="285">
        <v>3150</v>
      </c>
      <c r="U73" s="62">
        <v>1530</v>
      </c>
    </row>
    <row r="74" spans="2:21" s="87" customFormat="1" ht="9.9499999999999993" customHeight="1">
      <c r="B74" s="93"/>
      <c r="C74" s="93"/>
      <c r="D74" s="93"/>
      <c r="E74" s="93"/>
      <c r="F74" s="93"/>
      <c r="G74" s="93"/>
      <c r="H74" s="93"/>
      <c r="I74" s="93"/>
      <c r="J74" s="93"/>
      <c r="K74" s="93"/>
      <c r="L74" s="93"/>
      <c r="M74" s="93"/>
      <c r="N74" s="94"/>
      <c r="O74" s="94"/>
      <c r="Q74" s="279">
        <v>213000</v>
      </c>
      <c r="R74" s="280">
        <v>215000</v>
      </c>
      <c r="S74" s="285">
        <v>4840</v>
      </c>
      <c r="T74" s="285">
        <v>3230</v>
      </c>
      <c r="U74" s="62">
        <v>1600</v>
      </c>
    </row>
    <row r="75" spans="2:21" s="87" customFormat="1" ht="9.9499999999999993" customHeight="1">
      <c r="B75" s="93"/>
      <c r="C75" s="93"/>
      <c r="D75" s="93"/>
      <c r="E75" s="93"/>
      <c r="F75" s="93"/>
      <c r="G75" s="93"/>
      <c r="H75" s="93"/>
      <c r="I75" s="93"/>
      <c r="J75" s="93"/>
      <c r="K75" s="93"/>
      <c r="L75" s="93"/>
      <c r="M75" s="93"/>
      <c r="N75" s="94"/>
      <c r="O75" s="94"/>
      <c r="Q75" s="279">
        <v>215000</v>
      </c>
      <c r="R75" s="280">
        <v>217000</v>
      </c>
      <c r="S75" s="285">
        <v>4910</v>
      </c>
      <c r="T75" s="285">
        <v>3300</v>
      </c>
      <c r="U75" s="62">
        <v>1670</v>
      </c>
    </row>
    <row r="76" spans="2:21" s="87" customFormat="1" ht="9.9499999999999993" customHeight="1">
      <c r="B76" s="93"/>
      <c r="C76" s="93"/>
      <c r="D76" s="93"/>
      <c r="E76" s="93"/>
      <c r="F76" s="93"/>
      <c r="G76" s="93"/>
      <c r="H76" s="93"/>
      <c r="I76" s="93"/>
      <c r="J76" s="93"/>
      <c r="K76" s="93"/>
      <c r="L76" s="93"/>
      <c r="M76" s="93"/>
      <c r="N76" s="94"/>
      <c r="O76" s="94"/>
      <c r="Q76" s="279">
        <v>217000</v>
      </c>
      <c r="R76" s="280">
        <v>219000</v>
      </c>
      <c r="S76" s="285">
        <v>4980</v>
      </c>
      <c r="T76" s="285">
        <v>3370</v>
      </c>
      <c r="U76" s="62">
        <v>1750</v>
      </c>
    </row>
    <row r="77" spans="2:21" s="87" customFormat="1" ht="9.9499999999999993" customHeight="1">
      <c r="B77" s="93"/>
      <c r="C77" s="93"/>
      <c r="D77" s="93"/>
      <c r="E77" s="93"/>
      <c r="F77" s="93"/>
      <c r="G77" s="93"/>
      <c r="H77" s="93"/>
      <c r="I77" s="93"/>
      <c r="J77" s="93"/>
      <c r="K77" s="93"/>
      <c r="L77" s="93"/>
      <c r="M77" s="93"/>
      <c r="N77" s="94"/>
      <c r="O77" s="94"/>
      <c r="Q77" s="281">
        <v>219000</v>
      </c>
      <c r="R77" s="282">
        <v>221000</v>
      </c>
      <c r="S77" s="286">
        <v>5050</v>
      </c>
      <c r="T77" s="286">
        <v>3440</v>
      </c>
      <c r="U77" s="63">
        <v>1820</v>
      </c>
    </row>
    <row r="78" spans="2:21" s="87" customFormat="1" ht="9.9499999999999993" customHeight="1">
      <c r="B78" s="93"/>
      <c r="C78" s="93"/>
      <c r="D78" s="93"/>
      <c r="E78" s="93"/>
      <c r="F78" s="93"/>
      <c r="G78" s="93"/>
      <c r="H78" s="93"/>
      <c r="I78" s="93"/>
      <c r="J78" s="93"/>
      <c r="K78" s="93"/>
      <c r="L78" s="93"/>
      <c r="M78" s="93"/>
      <c r="N78" s="94"/>
      <c r="O78" s="94"/>
      <c r="Q78" s="279">
        <v>221000</v>
      </c>
      <c r="R78" s="280">
        <v>224000</v>
      </c>
      <c r="S78" s="285">
        <v>5150</v>
      </c>
      <c r="T78" s="285">
        <v>3520</v>
      </c>
      <c r="U78" s="62">
        <v>1910</v>
      </c>
    </row>
    <row r="79" spans="2:21" s="87" customFormat="1" ht="9.9499999999999993" customHeight="1">
      <c r="B79" s="93"/>
      <c r="C79" s="93"/>
      <c r="D79" s="93"/>
      <c r="E79" s="93"/>
      <c r="F79" s="93"/>
      <c r="G79" s="93"/>
      <c r="H79" s="93"/>
      <c r="I79" s="93"/>
      <c r="J79" s="93"/>
      <c r="K79" s="93"/>
      <c r="L79" s="93"/>
      <c r="M79" s="93"/>
      <c r="N79" s="94"/>
      <c r="O79" s="94"/>
      <c r="Q79" s="279">
        <v>224000</v>
      </c>
      <c r="R79" s="280">
        <v>227000</v>
      </c>
      <c r="S79" s="285">
        <v>5250</v>
      </c>
      <c r="T79" s="285">
        <v>3630</v>
      </c>
      <c r="U79" s="62">
        <v>2020</v>
      </c>
    </row>
    <row r="80" spans="2:21" s="87" customFormat="1" ht="9.9499999999999993" customHeight="1">
      <c r="B80" s="93"/>
      <c r="C80" s="93"/>
      <c r="D80" s="93"/>
      <c r="E80" s="93"/>
      <c r="F80" s="93"/>
      <c r="G80" s="93"/>
      <c r="H80" s="93"/>
      <c r="I80" s="93"/>
      <c r="J80" s="93"/>
      <c r="K80" s="93"/>
      <c r="L80" s="93"/>
      <c r="M80" s="93"/>
      <c r="N80" s="94"/>
      <c r="O80" s="94"/>
      <c r="Q80" s="279">
        <v>227000</v>
      </c>
      <c r="R80" s="280">
        <v>230000</v>
      </c>
      <c r="S80" s="285">
        <v>5360</v>
      </c>
      <c r="T80" s="285">
        <v>3740</v>
      </c>
      <c r="U80" s="62">
        <v>2120</v>
      </c>
    </row>
    <row r="81" spans="2:21" s="87" customFormat="1" ht="9.9499999999999993" customHeight="1">
      <c r="B81" s="93"/>
      <c r="C81" s="93"/>
      <c r="D81" s="93"/>
      <c r="E81" s="93"/>
      <c r="F81" s="93"/>
      <c r="G81" s="93"/>
      <c r="H81" s="93"/>
      <c r="I81" s="93"/>
      <c r="J81" s="93"/>
      <c r="K81" s="93"/>
      <c r="L81" s="93"/>
      <c r="M81" s="93"/>
      <c r="N81" s="94"/>
      <c r="O81" s="94"/>
      <c r="Q81" s="279">
        <v>230000</v>
      </c>
      <c r="R81" s="280">
        <v>233000</v>
      </c>
      <c r="S81" s="285">
        <v>5460</v>
      </c>
      <c r="T81" s="285">
        <v>3850</v>
      </c>
      <c r="U81" s="62">
        <v>2240</v>
      </c>
    </row>
    <row r="82" spans="2:21" s="87" customFormat="1" ht="9.9499999999999993" customHeight="1">
      <c r="B82" s="93"/>
      <c r="C82" s="93"/>
      <c r="D82" s="93"/>
      <c r="E82" s="93"/>
      <c r="F82" s="93"/>
      <c r="G82" s="93"/>
      <c r="H82" s="93"/>
      <c r="I82" s="93"/>
      <c r="J82" s="93"/>
      <c r="K82" s="93"/>
      <c r="L82" s="93"/>
      <c r="M82" s="93"/>
      <c r="N82" s="94"/>
      <c r="O82" s="94"/>
      <c r="Q82" s="279">
        <v>233000</v>
      </c>
      <c r="R82" s="280">
        <v>236000</v>
      </c>
      <c r="S82" s="285">
        <v>5570</v>
      </c>
      <c r="T82" s="285">
        <v>3950</v>
      </c>
      <c r="U82" s="62">
        <v>2340</v>
      </c>
    </row>
    <row r="83" spans="2:21" s="87" customFormat="1" ht="9.9499999999999993" customHeight="1">
      <c r="B83" s="93"/>
      <c r="C83" s="93"/>
      <c r="D83" s="93"/>
      <c r="E83" s="93"/>
      <c r="F83" s="93"/>
      <c r="G83" s="93"/>
      <c r="H83" s="93"/>
      <c r="I83" s="93"/>
      <c r="J83" s="93"/>
      <c r="K83" s="93"/>
      <c r="L83" s="93"/>
      <c r="M83" s="93"/>
      <c r="N83" s="94"/>
      <c r="O83" s="94"/>
      <c r="Q83" s="279">
        <v>236000</v>
      </c>
      <c r="R83" s="280">
        <v>239000</v>
      </c>
      <c r="S83" s="285">
        <v>5680</v>
      </c>
      <c r="T83" s="285">
        <v>4060</v>
      </c>
      <c r="U83" s="62">
        <v>2450</v>
      </c>
    </row>
    <row r="84" spans="2:21" s="87" customFormat="1" ht="9.9499999999999993" customHeight="1">
      <c r="B84" s="93"/>
      <c r="C84" s="93"/>
      <c r="D84" s="93"/>
      <c r="E84" s="93"/>
      <c r="F84" s="93"/>
      <c r="G84" s="93"/>
      <c r="H84" s="93"/>
      <c r="I84" s="93"/>
      <c r="J84" s="93"/>
      <c r="K84" s="93"/>
      <c r="L84" s="93"/>
      <c r="M84" s="93"/>
      <c r="N84" s="94"/>
      <c r="O84" s="94"/>
      <c r="Q84" s="279">
        <v>239000</v>
      </c>
      <c r="R84" s="280">
        <v>242000</v>
      </c>
      <c r="S84" s="285">
        <v>5790</v>
      </c>
      <c r="T84" s="285">
        <v>4170</v>
      </c>
      <c r="U84" s="62">
        <v>2550</v>
      </c>
    </row>
    <row r="85" spans="2:21" s="87" customFormat="1" ht="9.9499999999999993" customHeight="1">
      <c r="B85" s="93"/>
      <c r="C85" s="93"/>
      <c r="D85" s="93"/>
      <c r="E85" s="93"/>
      <c r="F85" s="93"/>
      <c r="G85" s="93"/>
      <c r="H85" s="93"/>
      <c r="I85" s="93"/>
      <c r="J85" s="93"/>
      <c r="K85" s="93"/>
      <c r="L85" s="93"/>
      <c r="M85" s="93"/>
      <c r="N85" s="94"/>
      <c r="O85" s="94"/>
      <c r="Q85" s="279">
        <v>242000</v>
      </c>
      <c r="R85" s="280">
        <v>245000</v>
      </c>
      <c r="S85" s="285">
        <v>5890</v>
      </c>
      <c r="T85" s="285">
        <v>4280</v>
      </c>
      <c r="U85" s="62">
        <v>2660</v>
      </c>
    </row>
    <row r="86" spans="2:21" s="87" customFormat="1" ht="9.9499999999999993" customHeight="1">
      <c r="B86" s="93"/>
      <c r="C86" s="93"/>
      <c r="D86" s="93"/>
      <c r="E86" s="93"/>
      <c r="F86" s="93"/>
      <c r="G86" s="93"/>
      <c r="H86" s="93"/>
      <c r="I86" s="93"/>
      <c r="J86" s="93"/>
      <c r="K86" s="93"/>
      <c r="L86" s="93"/>
      <c r="M86" s="93"/>
      <c r="N86" s="94"/>
      <c r="O86" s="94"/>
      <c r="Q86" s="279">
        <v>245000</v>
      </c>
      <c r="R86" s="280">
        <v>248000</v>
      </c>
      <c r="S86" s="285">
        <v>6000</v>
      </c>
      <c r="T86" s="285">
        <v>4380</v>
      </c>
      <c r="U86" s="62">
        <v>2770</v>
      </c>
    </row>
    <row r="87" spans="2:21" s="87" customFormat="1" ht="9.9499999999999993" customHeight="1">
      <c r="B87" s="93"/>
      <c r="C87" s="93"/>
      <c r="D87" s="93"/>
      <c r="E87" s="93"/>
      <c r="F87" s="93"/>
      <c r="G87" s="93"/>
      <c r="H87" s="93"/>
      <c r="I87" s="93"/>
      <c r="J87" s="93"/>
      <c r="K87" s="93"/>
      <c r="L87" s="93"/>
      <c r="M87" s="93"/>
      <c r="N87" s="94"/>
      <c r="O87" s="94"/>
      <c r="Q87" s="281">
        <v>248000</v>
      </c>
      <c r="R87" s="282">
        <v>251000</v>
      </c>
      <c r="S87" s="286">
        <v>6110</v>
      </c>
      <c r="T87" s="286">
        <v>4490</v>
      </c>
      <c r="U87" s="63">
        <v>2880</v>
      </c>
    </row>
    <row r="88" spans="2:21" s="87" customFormat="1" ht="9.9499999999999993" customHeight="1">
      <c r="B88" s="93"/>
      <c r="C88" s="93"/>
      <c r="D88" s="93"/>
      <c r="E88" s="93"/>
      <c r="F88" s="93"/>
      <c r="G88" s="93"/>
      <c r="H88" s="93"/>
      <c r="I88" s="93"/>
      <c r="J88" s="93"/>
      <c r="K88" s="93"/>
      <c r="L88" s="93"/>
      <c r="M88" s="93"/>
      <c r="N88" s="94"/>
      <c r="O88" s="94"/>
      <c r="Q88" s="279">
        <v>251000</v>
      </c>
      <c r="R88" s="280">
        <v>254000</v>
      </c>
      <c r="S88" s="285">
        <v>6220</v>
      </c>
      <c r="T88" s="285">
        <v>4590</v>
      </c>
      <c r="U88" s="62">
        <v>2980</v>
      </c>
    </row>
    <row r="89" spans="2:21" s="87" customFormat="1" ht="9.9499999999999993" customHeight="1">
      <c r="B89" s="93"/>
      <c r="C89" s="93"/>
      <c r="D89" s="93"/>
      <c r="E89" s="93"/>
      <c r="F89" s="93"/>
      <c r="G89" s="93"/>
      <c r="H89" s="93"/>
      <c r="I89" s="93"/>
      <c r="J89" s="93"/>
      <c r="K89" s="93"/>
      <c r="L89" s="93"/>
      <c r="M89" s="93"/>
      <c r="N89" s="94"/>
      <c r="O89" s="94"/>
      <c r="Q89" s="279">
        <v>254000</v>
      </c>
      <c r="R89" s="280">
        <v>257000</v>
      </c>
      <c r="S89" s="285">
        <v>6320</v>
      </c>
      <c r="T89" s="285">
        <v>4710</v>
      </c>
      <c r="U89" s="62">
        <v>3090</v>
      </c>
    </row>
    <row r="90" spans="2:21" s="87" customFormat="1" ht="9.9499999999999993" customHeight="1">
      <c r="B90" s="93"/>
      <c r="C90" s="93"/>
      <c r="D90" s="93"/>
      <c r="E90" s="93"/>
      <c r="F90" s="93"/>
      <c r="G90" s="93"/>
      <c r="H90" s="93"/>
      <c r="I90" s="93"/>
      <c r="J90" s="93"/>
      <c r="K90" s="93"/>
      <c r="L90" s="93"/>
      <c r="M90" s="93"/>
      <c r="N90" s="94"/>
      <c r="O90" s="94"/>
      <c r="Q90" s="279">
        <v>257000</v>
      </c>
      <c r="R90" s="280">
        <v>260000</v>
      </c>
      <c r="S90" s="285">
        <v>6430</v>
      </c>
      <c r="T90" s="285">
        <v>4810</v>
      </c>
      <c r="U90" s="62">
        <v>3200</v>
      </c>
    </row>
    <row r="91" spans="2:21" s="87" customFormat="1" ht="9.9499999999999993" customHeight="1">
      <c r="B91" s="93"/>
      <c r="C91" s="93"/>
      <c r="D91" s="93"/>
      <c r="E91" s="93"/>
      <c r="F91" s="93"/>
      <c r="G91" s="93"/>
      <c r="H91" s="93"/>
      <c r="I91" s="93"/>
      <c r="J91" s="93"/>
      <c r="K91" s="93"/>
      <c r="L91" s="93"/>
      <c r="M91" s="93"/>
      <c r="N91" s="94"/>
      <c r="O91" s="94"/>
      <c r="Q91" s="279">
        <v>260000</v>
      </c>
      <c r="R91" s="280">
        <v>263000</v>
      </c>
      <c r="S91" s="285">
        <v>6530</v>
      </c>
      <c r="T91" s="285">
        <v>4920</v>
      </c>
      <c r="U91" s="62">
        <v>3310</v>
      </c>
    </row>
    <row r="92" spans="2:21" s="87" customFormat="1" ht="9.9499999999999993" customHeight="1">
      <c r="B92" s="93"/>
      <c r="C92" s="93"/>
      <c r="D92" s="93"/>
      <c r="E92" s="93"/>
      <c r="F92" s="93"/>
      <c r="G92" s="93"/>
      <c r="H92" s="93"/>
      <c r="I92" s="93"/>
      <c r="J92" s="93"/>
      <c r="K92" s="93"/>
      <c r="L92" s="93"/>
      <c r="M92" s="93"/>
      <c r="N92" s="94"/>
      <c r="O92" s="94"/>
      <c r="Q92" s="279">
        <v>263000</v>
      </c>
      <c r="R92" s="280">
        <v>266000</v>
      </c>
      <c r="S92" s="285">
        <v>6650</v>
      </c>
      <c r="T92" s="285">
        <v>5020</v>
      </c>
      <c r="U92" s="62">
        <v>3410</v>
      </c>
    </row>
    <row r="93" spans="2:21" s="87" customFormat="1" ht="9.9499999999999993" customHeight="1">
      <c r="B93" s="93"/>
      <c r="C93" s="93"/>
      <c r="D93" s="93"/>
      <c r="E93" s="93"/>
      <c r="F93" s="93"/>
      <c r="G93" s="93"/>
      <c r="H93" s="93"/>
      <c r="I93" s="93"/>
      <c r="J93" s="93"/>
      <c r="K93" s="93"/>
      <c r="L93" s="93"/>
      <c r="M93" s="93"/>
      <c r="N93" s="94"/>
      <c r="O93" s="94"/>
      <c r="Q93" s="279">
        <v>266000</v>
      </c>
      <c r="R93" s="280">
        <v>269000</v>
      </c>
      <c r="S93" s="285">
        <v>6750</v>
      </c>
      <c r="T93" s="285">
        <v>5140</v>
      </c>
      <c r="U93" s="62">
        <v>3520</v>
      </c>
    </row>
    <row r="94" spans="2:21" s="87" customFormat="1" ht="9.9499999999999993" customHeight="1">
      <c r="B94" s="93"/>
      <c r="C94" s="93"/>
      <c r="D94" s="93"/>
      <c r="E94" s="93"/>
      <c r="F94" s="93"/>
      <c r="G94" s="93"/>
      <c r="H94" s="93"/>
      <c r="I94" s="93"/>
      <c r="J94" s="93"/>
      <c r="K94" s="93"/>
      <c r="L94" s="93"/>
      <c r="M94" s="93"/>
      <c r="N94" s="94"/>
      <c r="O94" s="94"/>
      <c r="Q94" s="279">
        <v>269000</v>
      </c>
      <c r="R94" s="280">
        <v>272000</v>
      </c>
      <c r="S94" s="285">
        <v>6860</v>
      </c>
      <c r="T94" s="285">
        <v>5240</v>
      </c>
      <c r="U94" s="62">
        <v>3620</v>
      </c>
    </row>
    <row r="95" spans="2:21" s="87" customFormat="1" ht="9.9499999999999993" customHeight="1">
      <c r="B95" s="93"/>
      <c r="C95" s="93"/>
      <c r="D95" s="93"/>
      <c r="E95" s="93"/>
      <c r="F95" s="93"/>
      <c r="G95" s="93"/>
      <c r="H95" s="93"/>
      <c r="I95" s="93"/>
      <c r="J95" s="93"/>
      <c r="K95" s="93"/>
      <c r="L95" s="93"/>
      <c r="M95" s="93"/>
      <c r="N95" s="94"/>
      <c r="O95" s="94"/>
      <c r="Q95" s="279">
        <v>272000</v>
      </c>
      <c r="R95" s="280">
        <v>275000</v>
      </c>
      <c r="S95" s="285">
        <v>6960</v>
      </c>
      <c r="T95" s="285">
        <v>5350</v>
      </c>
      <c r="U95" s="62">
        <v>3740</v>
      </c>
    </row>
    <row r="96" spans="2:21" s="87" customFormat="1" ht="9.9499999999999993" customHeight="1">
      <c r="B96" s="93"/>
      <c r="C96" s="93"/>
      <c r="D96" s="93"/>
      <c r="E96" s="93"/>
      <c r="F96" s="93"/>
      <c r="G96" s="93"/>
      <c r="H96" s="93"/>
      <c r="I96" s="93"/>
      <c r="J96" s="93"/>
      <c r="K96" s="93"/>
      <c r="L96" s="93"/>
      <c r="M96" s="93"/>
      <c r="N96" s="94"/>
      <c r="O96" s="94"/>
      <c r="Q96" s="279">
        <v>275000</v>
      </c>
      <c r="R96" s="280">
        <v>278000</v>
      </c>
      <c r="S96" s="285">
        <v>7080</v>
      </c>
      <c r="T96" s="285">
        <v>5450</v>
      </c>
      <c r="U96" s="62">
        <v>3840</v>
      </c>
    </row>
    <row r="97" spans="2:21" s="87" customFormat="1" ht="9.9499999999999993" customHeight="1">
      <c r="B97" s="93"/>
      <c r="C97" s="93"/>
      <c r="D97" s="93"/>
      <c r="E97" s="93"/>
      <c r="F97" s="93"/>
      <c r="G97" s="93"/>
      <c r="H97" s="93"/>
      <c r="I97" s="93"/>
      <c r="J97" s="93"/>
      <c r="K97" s="93"/>
      <c r="L97" s="93"/>
      <c r="M97" s="93"/>
      <c r="N97" s="94"/>
      <c r="O97" s="94"/>
      <c r="Q97" s="281">
        <v>278000</v>
      </c>
      <c r="R97" s="282">
        <v>281000</v>
      </c>
      <c r="S97" s="286">
        <v>7180</v>
      </c>
      <c r="T97" s="286">
        <v>5560</v>
      </c>
      <c r="U97" s="63">
        <v>3950</v>
      </c>
    </row>
    <row r="98" spans="2:21" s="87" customFormat="1" ht="9.9499999999999993" customHeight="1">
      <c r="B98" s="93"/>
      <c r="C98" s="93"/>
      <c r="D98" s="93"/>
      <c r="E98" s="93"/>
      <c r="F98" s="93"/>
      <c r="G98" s="93"/>
      <c r="H98" s="93"/>
      <c r="I98" s="93"/>
      <c r="J98" s="93"/>
      <c r="K98" s="93"/>
      <c r="L98" s="93"/>
      <c r="M98" s="93"/>
      <c r="N98" s="94"/>
      <c r="O98" s="94"/>
      <c r="Q98" s="287">
        <v>281000</v>
      </c>
      <c r="R98" s="288">
        <v>284000</v>
      </c>
      <c r="S98" s="289">
        <v>7290</v>
      </c>
      <c r="T98" s="289">
        <v>5670</v>
      </c>
      <c r="U98" s="62">
        <v>4050</v>
      </c>
    </row>
    <row r="99" spans="2:21" s="93" customFormat="1" ht="9" customHeight="1">
      <c r="N99" s="94"/>
      <c r="O99" s="94"/>
      <c r="Q99" s="290">
        <v>284000</v>
      </c>
      <c r="R99" s="280">
        <v>287000</v>
      </c>
      <c r="S99" s="280">
        <v>7390</v>
      </c>
      <c r="T99" s="291">
        <v>5780</v>
      </c>
      <c r="U99" s="312">
        <v>4170</v>
      </c>
    </row>
    <row r="100" spans="2:21" s="93" customFormat="1" ht="9" customHeight="1">
      <c r="N100" s="94"/>
      <c r="O100" s="94"/>
      <c r="Q100" s="279">
        <v>287000</v>
      </c>
      <c r="R100" s="280">
        <v>290000</v>
      </c>
      <c r="S100" s="280">
        <v>7500</v>
      </c>
      <c r="T100" s="291">
        <v>5880</v>
      </c>
      <c r="U100" s="312">
        <v>4270</v>
      </c>
    </row>
    <row r="101" spans="2:21" s="93" customFormat="1" ht="9" customHeight="1">
      <c r="N101" s="94"/>
      <c r="O101" s="94"/>
      <c r="Q101" s="279">
        <v>290000</v>
      </c>
      <c r="R101" s="280">
        <v>293000</v>
      </c>
      <c r="S101" s="280">
        <v>7610</v>
      </c>
      <c r="T101" s="291">
        <v>5990</v>
      </c>
      <c r="U101" s="312">
        <v>4380</v>
      </c>
    </row>
    <row r="102" spans="2:21" s="93" customFormat="1" ht="9" customHeight="1">
      <c r="N102" s="94"/>
      <c r="O102" s="94"/>
      <c r="Q102" s="279">
        <v>293000</v>
      </c>
      <c r="R102" s="280">
        <v>296000</v>
      </c>
      <c r="S102" s="280">
        <v>7720</v>
      </c>
      <c r="T102" s="291">
        <v>6100</v>
      </c>
      <c r="U102" s="293">
        <v>4480</v>
      </c>
    </row>
    <row r="103" spans="2:21" s="93" customFormat="1" ht="9" customHeight="1">
      <c r="N103" s="94"/>
      <c r="O103" s="94"/>
      <c r="Q103" s="279">
        <v>296000</v>
      </c>
      <c r="R103" s="280">
        <v>299000</v>
      </c>
      <c r="S103" s="280">
        <v>7820</v>
      </c>
      <c r="T103" s="291">
        <v>6210</v>
      </c>
      <c r="U103" s="293">
        <v>4590</v>
      </c>
    </row>
    <row r="104" spans="2:21" s="93" customFormat="1" ht="9" customHeight="1">
      <c r="N104" s="94"/>
      <c r="O104" s="94"/>
      <c r="Q104" s="279">
        <v>299000</v>
      </c>
      <c r="R104" s="280">
        <v>302000</v>
      </c>
      <c r="S104" s="280">
        <v>7930</v>
      </c>
      <c r="T104" s="291">
        <v>6320</v>
      </c>
      <c r="U104" s="293">
        <v>4700</v>
      </c>
    </row>
    <row r="105" spans="2:21" s="93" customFormat="1" ht="9" customHeight="1">
      <c r="N105" s="94"/>
      <c r="O105" s="94"/>
      <c r="Q105" s="279">
        <v>302000</v>
      </c>
      <c r="R105" s="280">
        <v>305000</v>
      </c>
      <c r="S105" s="280">
        <v>8060</v>
      </c>
      <c r="T105" s="291">
        <v>6440</v>
      </c>
      <c r="U105" s="293">
        <v>4820</v>
      </c>
    </row>
    <row r="106" spans="2:21" s="93" customFormat="1" ht="9" customHeight="1">
      <c r="N106" s="94"/>
      <c r="O106" s="94"/>
      <c r="Q106" s="279">
        <v>305000</v>
      </c>
      <c r="R106" s="280">
        <v>308000</v>
      </c>
      <c r="S106" s="280">
        <v>8180</v>
      </c>
      <c r="T106" s="291">
        <v>6570</v>
      </c>
      <c r="U106" s="293">
        <v>4940</v>
      </c>
    </row>
    <row r="107" spans="2:21" s="93" customFormat="1" ht="9" customHeight="1">
      <c r="N107" s="94"/>
      <c r="O107" s="94"/>
      <c r="Q107" s="281">
        <v>308000</v>
      </c>
      <c r="R107" s="282">
        <v>311000</v>
      </c>
      <c r="S107" s="282">
        <v>8300</v>
      </c>
      <c r="T107" s="294">
        <v>6690</v>
      </c>
      <c r="U107" s="295">
        <v>5060</v>
      </c>
    </row>
    <row r="108" spans="2:21" s="93" customFormat="1" ht="9" customHeight="1">
      <c r="N108" s="94"/>
      <c r="O108" s="94"/>
      <c r="Q108" s="279">
        <v>311000</v>
      </c>
      <c r="R108" s="280">
        <v>314000</v>
      </c>
      <c r="S108" s="280">
        <v>8550</v>
      </c>
      <c r="T108" s="291">
        <v>6810</v>
      </c>
      <c r="U108" s="293">
        <v>5190</v>
      </c>
    </row>
    <row r="109" spans="2:21" s="93" customFormat="1" ht="9" customHeight="1">
      <c r="N109" s="94"/>
      <c r="O109" s="94"/>
      <c r="Q109" s="279">
        <v>314000</v>
      </c>
      <c r="R109" s="280">
        <v>317000</v>
      </c>
      <c r="S109" s="280">
        <v>8790</v>
      </c>
      <c r="T109" s="291">
        <v>6930</v>
      </c>
      <c r="U109" s="293">
        <v>5310</v>
      </c>
    </row>
    <row r="110" spans="2:21" s="93" customFormat="1" ht="9" customHeight="1">
      <c r="N110" s="94"/>
      <c r="O110" s="94"/>
      <c r="Q110" s="279">
        <v>317000</v>
      </c>
      <c r="R110" s="280">
        <v>320000</v>
      </c>
      <c r="S110" s="280">
        <v>9040</v>
      </c>
      <c r="T110" s="291">
        <v>7060</v>
      </c>
      <c r="U110" s="293">
        <v>5430</v>
      </c>
    </row>
    <row r="111" spans="2:21" s="93" customFormat="1" ht="9" customHeight="1">
      <c r="N111" s="94"/>
      <c r="O111" s="94"/>
      <c r="Q111" s="279">
        <v>320000</v>
      </c>
      <c r="R111" s="280">
        <v>323000</v>
      </c>
      <c r="S111" s="280">
        <v>9280</v>
      </c>
      <c r="T111" s="291">
        <v>7180</v>
      </c>
      <c r="U111" s="293">
        <v>5550</v>
      </c>
    </row>
    <row r="112" spans="2:21" s="93" customFormat="1" ht="9" customHeight="1">
      <c r="N112" s="94"/>
      <c r="O112" s="94"/>
      <c r="Q112" s="279">
        <v>323000</v>
      </c>
      <c r="R112" s="280">
        <v>326000</v>
      </c>
      <c r="S112" s="280">
        <v>9530</v>
      </c>
      <c r="T112" s="291">
        <v>7300</v>
      </c>
      <c r="U112" s="293">
        <v>5680</v>
      </c>
    </row>
    <row r="113" spans="14:21" s="93" customFormat="1" ht="9" customHeight="1">
      <c r="N113" s="94"/>
      <c r="O113" s="94"/>
      <c r="Q113" s="279">
        <v>326000</v>
      </c>
      <c r="R113" s="280">
        <v>329000</v>
      </c>
      <c r="S113" s="280">
        <v>9770</v>
      </c>
      <c r="T113" s="291">
        <v>7420</v>
      </c>
      <c r="U113" s="293">
        <v>5800</v>
      </c>
    </row>
    <row r="114" spans="14:21" s="93" customFormat="1" ht="9" customHeight="1">
      <c r="N114" s="94"/>
      <c r="O114" s="94"/>
      <c r="Q114" s="279">
        <v>329000</v>
      </c>
      <c r="R114" s="280">
        <v>332000</v>
      </c>
      <c r="S114" s="280">
        <v>10020</v>
      </c>
      <c r="T114" s="291">
        <v>7550</v>
      </c>
      <c r="U114" s="293">
        <v>5920</v>
      </c>
    </row>
    <row r="115" spans="14:21" s="93" customFormat="1" ht="9" customHeight="1">
      <c r="N115" s="94"/>
      <c r="O115" s="94"/>
      <c r="Q115" s="279">
        <v>332000</v>
      </c>
      <c r="R115" s="280">
        <v>335000</v>
      </c>
      <c r="S115" s="280">
        <v>10260</v>
      </c>
      <c r="T115" s="291">
        <v>7670</v>
      </c>
      <c r="U115" s="293">
        <v>6040</v>
      </c>
    </row>
    <row r="116" spans="14:21" s="93" customFormat="1" ht="9" customHeight="1">
      <c r="N116" s="94"/>
      <c r="O116" s="94"/>
      <c r="Q116" s="279">
        <v>335000</v>
      </c>
      <c r="R116" s="280">
        <v>338000</v>
      </c>
      <c r="S116" s="280">
        <v>10510</v>
      </c>
      <c r="T116" s="291">
        <v>7790</v>
      </c>
      <c r="U116" s="293">
        <v>6170</v>
      </c>
    </row>
    <row r="117" spans="14:21" s="93" customFormat="1" ht="9" customHeight="1">
      <c r="N117" s="94"/>
      <c r="O117" s="94"/>
      <c r="Q117" s="281">
        <v>338000</v>
      </c>
      <c r="R117" s="282">
        <v>341000</v>
      </c>
      <c r="S117" s="282">
        <v>10750</v>
      </c>
      <c r="T117" s="294">
        <v>7910</v>
      </c>
      <c r="U117" s="295">
        <v>6290</v>
      </c>
    </row>
    <row r="118" spans="14:21" s="93" customFormat="1" ht="9" customHeight="1">
      <c r="N118" s="94"/>
      <c r="O118" s="94"/>
      <c r="Q118" s="279">
        <v>341000</v>
      </c>
      <c r="R118" s="280">
        <v>344000</v>
      </c>
      <c r="S118" s="280">
        <v>11000</v>
      </c>
      <c r="T118" s="291">
        <v>8040</v>
      </c>
      <c r="U118" s="293">
        <v>6410</v>
      </c>
    </row>
    <row r="119" spans="14:21" s="93" customFormat="1" ht="9" customHeight="1">
      <c r="N119" s="94"/>
      <c r="O119" s="94"/>
      <c r="Q119" s="279">
        <v>344000</v>
      </c>
      <c r="R119" s="280">
        <v>347000</v>
      </c>
      <c r="S119" s="280">
        <v>11240</v>
      </c>
      <c r="T119" s="291">
        <v>8160</v>
      </c>
      <c r="U119" s="293">
        <v>6530</v>
      </c>
    </row>
    <row r="120" spans="14:21" s="93" customFormat="1" ht="9" customHeight="1">
      <c r="N120" s="94"/>
      <c r="O120" s="94"/>
      <c r="Q120" s="279">
        <v>347000</v>
      </c>
      <c r="R120" s="280">
        <v>350000</v>
      </c>
      <c r="S120" s="280">
        <v>11490</v>
      </c>
      <c r="T120" s="291">
        <v>8280</v>
      </c>
      <c r="U120" s="293">
        <v>6660</v>
      </c>
    </row>
    <row r="121" spans="14:21" s="93" customFormat="1" ht="9" customHeight="1">
      <c r="N121" s="94"/>
      <c r="O121" s="94"/>
      <c r="Q121" s="279">
        <v>350000</v>
      </c>
      <c r="R121" s="280">
        <v>353000</v>
      </c>
      <c r="S121" s="280">
        <v>11730</v>
      </c>
      <c r="T121" s="291">
        <v>8500</v>
      </c>
      <c r="U121" s="293">
        <v>6780</v>
      </c>
    </row>
    <row r="122" spans="14:21" s="93" customFormat="1" ht="9" customHeight="1">
      <c r="N122" s="94"/>
      <c r="O122" s="94"/>
      <c r="Q122" s="279">
        <v>353000</v>
      </c>
      <c r="R122" s="280">
        <v>356000</v>
      </c>
      <c r="S122" s="280">
        <v>11980</v>
      </c>
      <c r="T122" s="291">
        <v>8750</v>
      </c>
      <c r="U122" s="293">
        <v>6900</v>
      </c>
    </row>
    <row r="123" spans="14:21" s="93" customFormat="1" ht="9" customHeight="1">
      <c r="N123" s="94"/>
      <c r="O123" s="94"/>
      <c r="Q123" s="279">
        <v>356000</v>
      </c>
      <c r="R123" s="280">
        <v>359000</v>
      </c>
      <c r="S123" s="280">
        <v>12220</v>
      </c>
      <c r="T123" s="291">
        <v>9000</v>
      </c>
      <c r="U123" s="293">
        <v>7020</v>
      </c>
    </row>
    <row r="124" spans="14:21" s="93" customFormat="1" ht="9" customHeight="1">
      <c r="N124" s="94"/>
      <c r="O124" s="94"/>
      <c r="Q124" s="279">
        <v>359000</v>
      </c>
      <c r="R124" s="280">
        <v>362000</v>
      </c>
      <c r="S124" s="280">
        <v>12470</v>
      </c>
      <c r="T124" s="291">
        <v>9240</v>
      </c>
      <c r="U124" s="293">
        <v>7150</v>
      </c>
    </row>
    <row r="125" spans="14:21" s="93" customFormat="1" ht="9" customHeight="1">
      <c r="N125" s="94"/>
      <c r="O125" s="94"/>
      <c r="Q125" s="279">
        <v>362000</v>
      </c>
      <c r="R125" s="280">
        <v>365000</v>
      </c>
      <c r="S125" s="280">
        <v>12710</v>
      </c>
      <c r="T125" s="291">
        <v>9490</v>
      </c>
      <c r="U125" s="293">
        <v>7270</v>
      </c>
    </row>
    <row r="126" spans="14:21" s="93" customFormat="1" ht="9" customHeight="1">
      <c r="N126" s="94"/>
      <c r="O126" s="94"/>
      <c r="Q126" s="279">
        <v>365000</v>
      </c>
      <c r="R126" s="280">
        <v>368000</v>
      </c>
      <c r="S126" s="280">
        <v>12960</v>
      </c>
      <c r="T126" s="291">
        <v>9730</v>
      </c>
      <c r="U126" s="293">
        <v>7390</v>
      </c>
    </row>
    <row r="127" spans="14:21" s="93" customFormat="1" ht="9" customHeight="1">
      <c r="N127" s="94"/>
      <c r="O127" s="94"/>
      <c r="Q127" s="281">
        <v>368000</v>
      </c>
      <c r="R127" s="282">
        <v>371000</v>
      </c>
      <c r="S127" s="282">
        <v>13200</v>
      </c>
      <c r="T127" s="294">
        <v>9980</v>
      </c>
      <c r="U127" s="295">
        <v>7510</v>
      </c>
    </row>
    <row r="128" spans="14:21" s="93" customFormat="1" ht="9" customHeight="1">
      <c r="N128" s="94"/>
      <c r="O128" s="94"/>
      <c r="Q128" s="279">
        <v>371000</v>
      </c>
      <c r="R128" s="280">
        <v>374000</v>
      </c>
      <c r="S128" s="280">
        <v>13450</v>
      </c>
      <c r="T128" s="291">
        <v>10220</v>
      </c>
      <c r="U128" s="293">
        <v>7640</v>
      </c>
    </row>
    <row r="129" spans="2:21" s="93" customFormat="1" ht="9" customHeight="1" thickBot="1">
      <c r="N129" s="94"/>
      <c r="O129" s="94"/>
      <c r="Q129" s="296">
        <v>374000</v>
      </c>
      <c r="R129" s="297">
        <v>377000</v>
      </c>
      <c r="S129" s="298">
        <v>13690</v>
      </c>
      <c r="T129" s="297">
        <v>10470</v>
      </c>
      <c r="U129" s="299">
        <v>7760</v>
      </c>
    </row>
    <row r="130" spans="2:21" s="93" customFormat="1">
      <c r="N130" s="94"/>
      <c r="O130" s="94"/>
      <c r="Q130" s="75"/>
      <c r="R130" s="75"/>
      <c r="S130" s="75"/>
      <c r="T130" s="75"/>
      <c r="U130" s="75"/>
    </row>
    <row r="131" spans="2:21" s="93" customFormat="1">
      <c r="N131" s="94"/>
      <c r="O131" s="94"/>
      <c r="Q131" s="75"/>
      <c r="R131" s="75"/>
      <c r="S131" s="75"/>
      <c r="T131" s="75"/>
      <c r="U131" s="75"/>
    </row>
    <row r="132" spans="2:21" s="93" customFormat="1">
      <c r="N132" s="94"/>
      <c r="O132" s="94"/>
      <c r="Q132" s="75"/>
      <c r="R132" s="75"/>
      <c r="S132" s="75"/>
      <c r="T132" s="75"/>
      <c r="U132" s="75"/>
    </row>
    <row r="133" spans="2:21" s="93" customFormat="1">
      <c r="N133" s="94"/>
      <c r="O133" s="94"/>
      <c r="Q133" s="75"/>
      <c r="R133" s="75"/>
      <c r="S133" s="75"/>
      <c r="T133" s="75"/>
      <c r="U133" s="75"/>
    </row>
    <row r="134" spans="2:21" s="93" customFormat="1">
      <c r="B134" s="75"/>
      <c r="C134" s="75"/>
      <c r="D134" s="75"/>
      <c r="E134" s="75"/>
      <c r="F134" s="75"/>
      <c r="G134" s="75"/>
      <c r="H134" s="75"/>
      <c r="I134" s="75"/>
      <c r="J134" s="75"/>
      <c r="K134" s="75"/>
      <c r="L134" s="75"/>
      <c r="M134" s="75"/>
      <c r="N134" s="76"/>
      <c r="O134" s="76"/>
      <c r="Q134" s="75"/>
      <c r="R134" s="75"/>
      <c r="S134" s="75"/>
      <c r="T134" s="75"/>
      <c r="U134" s="75"/>
    </row>
    <row r="135" spans="2:21" s="93" customFormat="1">
      <c r="B135" s="75"/>
      <c r="C135" s="75"/>
      <c r="D135" s="75"/>
      <c r="E135" s="75"/>
      <c r="F135" s="75"/>
      <c r="G135" s="75"/>
      <c r="H135" s="75"/>
      <c r="I135" s="75"/>
      <c r="J135" s="75"/>
      <c r="K135" s="75"/>
      <c r="L135" s="75"/>
      <c r="M135" s="75"/>
      <c r="N135" s="76"/>
      <c r="O135" s="76"/>
      <c r="Q135" s="75"/>
      <c r="R135" s="75"/>
      <c r="S135" s="75"/>
      <c r="T135" s="75"/>
      <c r="U135" s="75"/>
    </row>
    <row r="136" spans="2:21" s="93" customFormat="1">
      <c r="B136" s="75"/>
      <c r="C136" s="75"/>
      <c r="D136" s="75"/>
      <c r="E136" s="75"/>
      <c r="F136" s="75"/>
      <c r="G136" s="75"/>
      <c r="H136" s="75"/>
      <c r="I136" s="75"/>
      <c r="J136" s="75"/>
      <c r="K136" s="75"/>
      <c r="L136" s="75"/>
      <c r="M136" s="75"/>
      <c r="N136" s="76"/>
      <c r="O136" s="76"/>
      <c r="Q136" s="75"/>
      <c r="R136" s="75"/>
      <c r="S136" s="75"/>
      <c r="T136" s="75"/>
      <c r="U136" s="75"/>
    </row>
    <row r="137" spans="2:21" s="93" customFormat="1">
      <c r="B137" s="75"/>
      <c r="C137" s="75"/>
      <c r="D137" s="75"/>
      <c r="E137" s="75"/>
      <c r="F137" s="75"/>
      <c r="G137" s="75"/>
      <c r="H137" s="75"/>
      <c r="I137" s="75"/>
      <c r="J137" s="75"/>
      <c r="K137" s="75"/>
      <c r="L137" s="75"/>
      <c r="M137" s="75"/>
      <c r="N137" s="76"/>
      <c r="O137" s="76"/>
      <c r="Q137" s="75"/>
      <c r="R137" s="75"/>
      <c r="S137" s="75"/>
      <c r="T137" s="75"/>
      <c r="U137" s="75"/>
    </row>
    <row r="138" spans="2:21" s="93" customFormat="1">
      <c r="B138" s="75"/>
      <c r="C138" s="75"/>
      <c r="D138" s="75"/>
      <c r="E138" s="75"/>
      <c r="F138" s="75"/>
      <c r="G138" s="75"/>
      <c r="H138" s="75"/>
      <c r="I138" s="75"/>
      <c r="J138" s="75"/>
      <c r="K138" s="75"/>
      <c r="L138" s="75"/>
      <c r="M138" s="75"/>
      <c r="N138" s="76"/>
      <c r="O138" s="76"/>
      <c r="Q138" s="75"/>
      <c r="R138" s="75"/>
      <c r="S138" s="75"/>
      <c r="T138" s="75"/>
      <c r="U138" s="75"/>
    </row>
    <row r="139" spans="2:21" s="93" customFormat="1">
      <c r="B139" s="75"/>
      <c r="C139" s="75"/>
      <c r="D139" s="75"/>
      <c r="E139" s="75"/>
      <c r="F139" s="75"/>
      <c r="G139" s="75"/>
      <c r="H139" s="75"/>
      <c r="I139" s="75"/>
      <c r="J139" s="75"/>
      <c r="K139" s="75"/>
      <c r="L139" s="75"/>
      <c r="M139" s="75"/>
      <c r="N139" s="76"/>
      <c r="O139" s="76"/>
      <c r="Q139" s="75"/>
      <c r="R139" s="75"/>
      <c r="S139" s="75"/>
      <c r="T139" s="75"/>
      <c r="U139" s="75"/>
    </row>
    <row r="140" spans="2:21" s="93" customFormat="1">
      <c r="B140" s="75"/>
      <c r="C140" s="75"/>
      <c r="D140" s="75"/>
      <c r="E140" s="75"/>
      <c r="F140" s="75"/>
      <c r="G140" s="75"/>
      <c r="H140" s="75"/>
      <c r="I140" s="75"/>
      <c r="J140" s="75"/>
      <c r="K140" s="75"/>
      <c r="L140" s="75"/>
      <c r="M140" s="75"/>
      <c r="N140" s="76"/>
      <c r="O140" s="76"/>
      <c r="Q140" s="75"/>
      <c r="R140" s="75"/>
      <c r="S140" s="75"/>
      <c r="T140" s="75"/>
      <c r="U140" s="75"/>
    </row>
    <row r="141" spans="2:21" s="93" customFormat="1">
      <c r="B141" s="75"/>
      <c r="C141" s="75"/>
      <c r="D141" s="75"/>
      <c r="E141" s="75"/>
      <c r="F141" s="75"/>
      <c r="G141" s="75"/>
      <c r="H141" s="75"/>
      <c r="I141" s="75"/>
      <c r="J141" s="75"/>
      <c r="K141" s="75"/>
      <c r="L141" s="75"/>
      <c r="M141" s="75"/>
      <c r="N141" s="76"/>
      <c r="O141" s="76"/>
      <c r="Q141" s="75"/>
      <c r="R141" s="75"/>
      <c r="S141" s="75"/>
      <c r="T141" s="75"/>
      <c r="U141" s="75"/>
    </row>
    <row r="142" spans="2:21" s="93" customFormat="1">
      <c r="B142" s="75"/>
      <c r="C142" s="75"/>
      <c r="D142" s="75"/>
      <c r="E142" s="75"/>
      <c r="F142" s="75"/>
      <c r="G142" s="75"/>
      <c r="H142" s="75"/>
      <c r="I142" s="75"/>
      <c r="J142" s="75"/>
      <c r="K142" s="75"/>
      <c r="L142" s="75"/>
      <c r="M142" s="75"/>
      <c r="N142" s="76"/>
      <c r="O142" s="76"/>
      <c r="Q142" s="75"/>
      <c r="R142" s="75"/>
      <c r="S142" s="75"/>
      <c r="T142" s="75"/>
      <c r="U142" s="75"/>
    </row>
    <row r="143" spans="2:21" s="93" customFormat="1">
      <c r="B143" s="75"/>
      <c r="C143" s="75"/>
      <c r="D143" s="75"/>
      <c r="E143" s="75"/>
      <c r="F143" s="75"/>
      <c r="G143" s="75"/>
      <c r="H143" s="75"/>
      <c r="I143" s="75"/>
      <c r="J143" s="75"/>
      <c r="K143" s="75"/>
      <c r="L143" s="75"/>
      <c r="M143" s="75"/>
      <c r="N143" s="76"/>
      <c r="O143" s="76"/>
      <c r="Q143" s="75"/>
      <c r="R143" s="75"/>
      <c r="S143" s="75"/>
      <c r="T143" s="75"/>
      <c r="U143" s="75"/>
    </row>
    <row r="144" spans="2:21" s="93" customFormat="1">
      <c r="B144" s="75"/>
      <c r="C144" s="75"/>
      <c r="D144" s="75"/>
      <c r="E144" s="75"/>
      <c r="F144" s="75"/>
      <c r="G144" s="75"/>
      <c r="H144" s="75"/>
      <c r="I144" s="75"/>
      <c r="J144" s="75"/>
      <c r="K144" s="75"/>
      <c r="L144" s="75"/>
      <c r="M144" s="75"/>
      <c r="N144" s="76"/>
      <c r="O144" s="76"/>
      <c r="Q144" s="75"/>
      <c r="R144" s="75"/>
      <c r="S144" s="75"/>
      <c r="T144" s="75"/>
      <c r="U144" s="75"/>
    </row>
    <row r="145" spans="2:21" s="93" customFormat="1">
      <c r="B145" s="75"/>
      <c r="C145" s="75"/>
      <c r="D145" s="75"/>
      <c r="E145" s="75"/>
      <c r="F145" s="75"/>
      <c r="G145" s="75"/>
      <c r="H145" s="75"/>
      <c r="I145" s="75"/>
      <c r="J145" s="75"/>
      <c r="K145" s="75"/>
      <c r="L145" s="75"/>
      <c r="M145" s="75"/>
      <c r="N145" s="76"/>
      <c r="O145" s="76"/>
      <c r="Q145" s="75"/>
      <c r="R145" s="75"/>
      <c r="S145" s="75"/>
      <c r="T145" s="75"/>
      <c r="U145" s="75"/>
    </row>
    <row r="146" spans="2:21" s="93" customFormat="1">
      <c r="B146" s="75"/>
      <c r="C146" s="75"/>
      <c r="D146" s="75"/>
      <c r="E146" s="75"/>
      <c r="F146" s="75"/>
      <c r="G146" s="75"/>
      <c r="H146" s="75"/>
      <c r="I146" s="75"/>
      <c r="J146" s="75"/>
      <c r="K146" s="75"/>
      <c r="L146" s="75"/>
      <c r="M146" s="75"/>
      <c r="N146" s="76"/>
      <c r="O146" s="76"/>
      <c r="Q146" s="75"/>
      <c r="R146" s="75"/>
      <c r="S146" s="75"/>
      <c r="T146" s="75"/>
      <c r="U146" s="75"/>
    </row>
    <row r="147" spans="2:21" s="93" customFormat="1">
      <c r="B147" s="75"/>
      <c r="C147" s="75"/>
      <c r="D147" s="75"/>
      <c r="E147" s="75"/>
      <c r="F147" s="75"/>
      <c r="G147" s="75"/>
      <c r="H147" s="75"/>
      <c r="I147" s="75"/>
      <c r="J147" s="75"/>
      <c r="K147" s="75"/>
      <c r="L147" s="75"/>
      <c r="M147" s="75"/>
      <c r="N147" s="76"/>
      <c r="O147" s="76"/>
      <c r="Q147" s="75"/>
      <c r="R147" s="75"/>
      <c r="S147" s="75"/>
      <c r="T147" s="75"/>
      <c r="U147" s="75"/>
    </row>
    <row r="148" spans="2:21" s="93" customFormat="1">
      <c r="B148" s="75"/>
      <c r="C148" s="75"/>
      <c r="D148" s="75"/>
      <c r="E148" s="75"/>
      <c r="F148" s="75"/>
      <c r="G148" s="75"/>
      <c r="H148" s="75"/>
      <c r="I148" s="75"/>
      <c r="J148" s="75"/>
      <c r="K148" s="75"/>
      <c r="L148" s="75"/>
      <c r="M148" s="75"/>
      <c r="N148" s="76"/>
      <c r="O148" s="76"/>
      <c r="Q148" s="75"/>
      <c r="R148" s="75"/>
      <c r="S148" s="75"/>
      <c r="T148" s="75"/>
      <c r="U148" s="75"/>
    </row>
    <row r="149" spans="2:21" s="93" customFormat="1">
      <c r="B149" s="75"/>
      <c r="C149" s="75"/>
      <c r="D149" s="75"/>
      <c r="E149" s="75"/>
      <c r="F149" s="75"/>
      <c r="G149" s="75"/>
      <c r="H149" s="75"/>
      <c r="I149" s="75"/>
      <c r="J149" s="75"/>
      <c r="K149" s="75"/>
      <c r="L149" s="75"/>
      <c r="M149" s="75"/>
      <c r="N149" s="76"/>
      <c r="O149" s="76"/>
      <c r="Q149" s="75"/>
      <c r="R149" s="75"/>
      <c r="S149" s="75"/>
      <c r="T149" s="75"/>
      <c r="U149" s="75"/>
    </row>
    <row r="150" spans="2:21" s="93" customFormat="1">
      <c r="B150" s="75"/>
      <c r="C150" s="75"/>
      <c r="D150" s="75"/>
      <c r="E150" s="75"/>
      <c r="F150" s="75"/>
      <c r="G150" s="75"/>
      <c r="H150" s="75"/>
      <c r="I150" s="75"/>
      <c r="J150" s="75"/>
      <c r="K150" s="75"/>
      <c r="L150" s="75"/>
      <c r="M150" s="75"/>
      <c r="N150" s="76"/>
      <c r="O150" s="76"/>
      <c r="Q150" s="75"/>
      <c r="R150" s="75"/>
      <c r="S150" s="75"/>
      <c r="T150" s="75"/>
      <c r="U150" s="75"/>
    </row>
    <row r="151" spans="2:21" s="93" customFormat="1">
      <c r="B151" s="75"/>
      <c r="C151" s="75"/>
      <c r="D151" s="75"/>
      <c r="E151" s="75"/>
      <c r="F151" s="75"/>
      <c r="G151" s="75"/>
      <c r="H151" s="75"/>
      <c r="I151" s="75"/>
      <c r="J151" s="75"/>
      <c r="K151" s="75"/>
      <c r="L151" s="75"/>
      <c r="M151" s="75"/>
      <c r="N151" s="76"/>
      <c r="O151" s="76"/>
      <c r="Q151" s="75"/>
      <c r="R151" s="75"/>
      <c r="S151" s="75"/>
      <c r="T151" s="75"/>
      <c r="U151" s="75"/>
    </row>
    <row r="152" spans="2:21" s="93" customFormat="1">
      <c r="B152" s="75"/>
      <c r="C152" s="75"/>
      <c r="D152" s="75"/>
      <c r="E152" s="75"/>
      <c r="F152" s="75"/>
      <c r="G152" s="75"/>
      <c r="H152" s="75"/>
      <c r="I152" s="75"/>
      <c r="J152" s="75"/>
      <c r="K152" s="75"/>
      <c r="L152" s="75"/>
      <c r="M152" s="75"/>
      <c r="N152" s="76"/>
      <c r="O152" s="76"/>
      <c r="Q152" s="75"/>
      <c r="R152" s="75"/>
      <c r="S152" s="75"/>
      <c r="T152" s="75"/>
      <c r="U152" s="75"/>
    </row>
    <row r="153" spans="2:21" s="93" customFormat="1">
      <c r="B153" s="75"/>
      <c r="C153" s="75"/>
      <c r="D153" s="75"/>
      <c r="E153" s="75"/>
      <c r="F153" s="75"/>
      <c r="G153" s="75"/>
      <c r="H153" s="75"/>
      <c r="I153" s="75"/>
      <c r="J153" s="75"/>
      <c r="K153" s="75"/>
      <c r="L153" s="75"/>
      <c r="M153" s="75"/>
      <c r="N153" s="76"/>
      <c r="O153" s="76"/>
      <c r="Q153" s="75"/>
      <c r="R153" s="75"/>
      <c r="S153" s="75"/>
      <c r="T153" s="75"/>
      <c r="U153" s="75"/>
    </row>
    <row r="154" spans="2:21" s="93" customFormat="1">
      <c r="B154" s="75"/>
      <c r="C154" s="75"/>
      <c r="D154" s="75"/>
      <c r="E154" s="75"/>
      <c r="F154" s="75"/>
      <c r="G154" s="75"/>
      <c r="H154" s="75"/>
      <c r="I154" s="75"/>
      <c r="J154" s="75"/>
      <c r="K154" s="75"/>
      <c r="L154" s="75"/>
      <c r="M154" s="75"/>
      <c r="N154" s="76"/>
      <c r="O154" s="76"/>
      <c r="Q154" s="75"/>
      <c r="R154" s="75"/>
      <c r="S154" s="75"/>
      <c r="T154" s="75"/>
      <c r="U154" s="75"/>
    </row>
    <row r="155" spans="2:21" s="93" customFormat="1">
      <c r="B155" s="75"/>
      <c r="C155" s="75"/>
      <c r="D155" s="75"/>
      <c r="E155" s="75"/>
      <c r="F155" s="75"/>
      <c r="G155" s="75"/>
      <c r="H155" s="75"/>
      <c r="I155" s="75"/>
      <c r="J155" s="75"/>
      <c r="K155" s="75"/>
      <c r="L155" s="75"/>
      <c r="M155" s="75"/>
      <c r="N155" s="76"/>
      <c r="O155" s="76"/>
      <c r="Q155" s="75"/>
      <c r="R155" s="75"/>
      <c r="S155" s="75"/>
      <c r="T155" s="75"/>
      <c r="U155" s="75"/>
    </row>
    <row r="156" spans="2:21" s="93" customFormat="1">
      <c r="B156" s="75"/>
      <c r="C156" s="75"/>
      <c r="D156" s="75"/>
      <c r="E156" s="75"/>
      <c r="F156" s="75"/>
      <c r="G156" s="75"/>
      <c r="H156" s="75"/>
      <c r="I156" s="75"/>
      <c r="J156" s="75"/>
      <c r="K156" s="75"/>
      <c r="L156" s="75"/>
      <c r="M156" s="75"/>
      <c r="N156" s="76"/>
      <c r="O156" s="76"/>
      <c r="Q156" s="75"/>
      <c r="R156" s="75"/>
      <c r="S156" s="75"/>
      <c r="T156" s="75"/>
      <c r="U156" s="75"/>
    </row>
    <row r="157" spans="2:21" s="93" customFormat="1">
      <c r="B157" s="75"/>
      <c r="C157" s="75"/>
      <c r="D157" s="75"/>
      <c r="E157" s="75"/>
      <c r="F157" s="75"/>
      <c r="G157" s="75"/>
      <c r="H157" s="75"/>
      <c r="I157" s="75"/>
      <c r="J157" s="75"/>
      <c r="K157" s="75"/>
      <c r="L157" s="75"/>
      <c r="M157" s="75"/>
      <c r="N157" s="76"/>
      <c r="O157" s="76"/>
      <c r="Q157" s="75"/>
      <c r="R157" s="75"/>
      <c r="S157" s="75"/>
      <c r="T157" s="75"/>
      <c r="U157" s="75"/>
    </row>
    <row r="158" spans="2:21" s="93" customFormat="1">
      <c r="B158" s="75"/>
      <c r="C158" s="75"/>
      <c r="D158" s="75"/>
      <c r="E158" s="75"/>
      <c r="F158" s="75"/>
      <c r="G158" s="75"/>
      <c r="H158" s="75"/>
      <c r="I158" s="75"/>
      <c r="J158" s="75"/>
      <c r="K158" s="75"/>
      <c r="L158" s="75"/>
      <c r="M158" s="75"/>
      <c r="N158" s="76"/>
      <c r="O158" s="76"/>
      <c r="Q158" s="75"/>
      <c r="R158" s="75"/>
      <c r="S158" s="75"/>
      <c r="T158" s="75"/>
      <c r="U158" s="75"/>
    </row>
    <row r="159" spans="2:21" s="93" customFormat="1">
      <c r="B159" s="75"/>
      <c r="C159" s="75"/>
      <c r="D159" s="75"/>
      <c r="E159" s="75"/>
      <c r="F159" s="75"/>
      <c r="G159" s="75"/>
      <c r="H159" s="75"/>
      <c r="I159" s="75"/>
      <c r="J159" s="75"/>
      <c r="K159" s="75"/>
      <c r="L159" s="75"/>
      <c r="M159" s="75"/>
      <c r="N159" s="76"/>
      <c r="O159" s="76"/>
      <c r="Q159" s="75"/>
      <c r="R159" s="75"/>
      <c r="S159" s="75"/>
      <c r="T159" s="75"/>
      <c r="U159" s="75"/>
    </row>
    <row r="160" spans="2:21" s="93" customFormat="1">
      <c r="B160" s="75"/>
      <c r="C160" s="75"/>
      <c r="D160" s="75"/>
      <c r="E160" s="75"/>
      <c r="F160" s="75"/>
      <c r="G160" s="75"/>
      <c r="H160" s="75"/>
      <c r="I160" s="75"/>
      <c r="J160" s="75"/>
      <c r="K160" s="75"/>
      <c r="L160" s="75"/>
      <c r="M160" s="75"/>
      <c r="N160" s="76"/>
      <c r="O160" s="76"/>
      <c r="Q160" s="75"/>
      <c r="R160" s="75"/>
      <c r="S160" s="75"/>
      <c r="T160" s="75"/>
      <c r="U160" s="75"/>
    </row>
    <row r="161" spans="2:21" s="93" customFormat="1">
      <c r="B161" s="75"/>
      <c r="C161" s="75"/>
      <c r="D161" s="75"/>
      <c r="E161" s="75"/>
      <c r="F161" s="75"/>
      <c r="G161" s="75"/>
      <c r="H161" s="75"/>
      <c r="I161" s="75"/>
      <c r="J161" s="75"/>
      <c r="K161" s="75"/>
      <c r="L161" s="75"/>
      <c r="M161" s="75"/>
      <c r="N161" s="76"/>
      <c r="O161" s="76"/>
      <c r="Q161" s="75"/>
      <c r="R161" s="75"/>
      <c r="S161" s="75"/>
      <c r="T161" s="75"/>
      <c r="U161" s="75"/>
    </row>
    <row r="162" spans="2:21" s="93" customFormat="1">
      <c r="B162" s="75"/>
      <c r="C162" s="75"/>
      <c r="D162" s="75"/>
      <c r="E162" s="75"/>
      <c r="F162" s="75"/>
      <c r="G162" s="75"/>
      <c r="H162" s="75"/>
      <c r="I162" s="75"/>
      <c r="J162" s="75"/>
      <c r="K162" s="75"/>
      <c r="L162" s="75"/>
      <c r="M162" s="75"/>
      <c r="N162" s="76"/>
      <c r="O162" s="76"/>
      <c r="Q162" s="75"/>
      <c r="R162" s="75"/>
      <c r="S162" s="75"/>
      <c r="T162" s="75"/>
      <c r="U162" s="75"/>
    </row>
    <row r="163" spans="2:21" s="93" customFormat="1">
      <c r="B163" s="75"/>
      <c r="C163" s="75"/>
      <c r="D163" s="75"/>
      <c r="E163" s="75"/>
      <c r="F163" s="75"/>
      <c r="G163" s="75"/>
      <c r="H163" s="75"/>
      <c r="I163" s="75"/>
      <c r="J163" s="75"/>
      <c r="K163" s="75"/>
      <c r="L163" s="75"/>
      <c r="M163" s="75"/>
      <c r="N163" s="76"/>
      <c r="O163" s="76"/>
      <c r="Q163" s="75"/>
      <c r="R163" s="75"/>
      <c r="S163" s="75"/>
      <c r="T163" s="75"/>
      <c r="U163" s="75"/>
    </row>
    <row r="164" spans="2:21" s="93" customFormat="1">
      <c r="B164" s="75"/>
      <c r="C164" s="75"/>
      <c r="D164" s="75"/>
      <c r="E164" s="75"/>
      <c r="F164" s="75"/>
      <c r="G164" s="75"/>
      <c r="H164" s="75"/>
      <c r="I164" s="75"/>
      <c r="J164" s="75"/>
      <c r="K164" s="75"/>
      <c r="L164" s="75"/>
      <c r="M164" s="75"/>
      <c r="N164" s="76"/>
      <c r="O164" s="76"/>
      <c r="Q164" s="75"/>
      <c r="R164" s="75"/>
      <c r="S164" s="75"/>
      <c r="T164" s="75"/>
      <c r="U164" s="75"/>
    </row>
    <row r="165" spans="2:21" s="93" customFormat="1">
      <c r="B165" s="75"/>
      <c r="C165" s="75"/>
      <c r="D165" s="75"/>
      <c r="E165" s="75"/>
      <c r="F165" s="75"/>
      <c r="G165" s="75"/>
      <c r="H165" s="75"/>
      <c r="I165" s="75"/>
      <c r="J165" s="75"/>
      <c r="K165" s="75"/>
      <c r="L165" s="75"/>
      <c r="M165" s="75"/>
      <c r="N165" s="76"/>
      <c r="O165" s="76"/>
      <c r="Q165" s="75"/>
      <c r="R165" s="75"/>
      <c r="S165" s="75"/>
      <c r="T165" s="75"/>
      <c r="U165" s="75"/>
    </row>
    <row r="166" spans="2:21" s="93" customFormat="1">
      <c r="B166" s="75"/>
      <c r="C166" s="75"/>
      <c r="D166" s="75"/>
      <c r="E166" s="75"/>
      <c r="F166" s="75"/>
      <c r="G166" s="75"/>
      <c r="H166" s="75"/>
      <c r="I166" s="75"/>
      <c r="J166" s="75"/>
      <c r="K166" s="75"/>
      <c r="L166" s="75"/>
      <c r="M166" s="75"/>
      <c r="N166" s="76"/>
      <c r="O166" s="76"/>
      <c r="Q166" s="75"/>
      <c r="R166" s="75"/>
      <c r="S166" s="75"/>
      <c r="T166" s="75"/>
      <c r="U166" s="75"/>
    </row>
    <row r="167" spans="2:21" s="93" customFormat="1">
      <c r="B167" s="75"/>
      <c r="C167" s="75"/>
      <c r="D167" s="75"/>
      <c r="E167" s="75"/>
      <c r="F167" s="75"/>
      <c r="G167" s="75"/>
      <c r="H167" s="75"/>
      <c r="I167" s="75"/>
      <c r="J167" s="75"/>
      <c r="K167" s="75"/>
      <c r="L167" s="75"/>
      <c r="M167" s="75"/>
      <c r="N167" s="76"/>
      <c r="O167" s="76"/>
      <c r="Q167" s="75"/>
      <c r="R167" s="75"/>
      <c r="S167" s="75"/>
      <c r="T167" s="75"/>
      <c r="U167" s="75"/>
    </row>
    <row r="168" spans="2:21" s="93" customFormat="1">
      <c r="B168" s="75"/>
      <c r="C168" s="75"/>
      <c r="D168" s="75"/>
      <c r="E168" s="75"/>
      <c r="F168" s="75"/>
      <c r="G168" s="75"/>
      <c r="H168" s="75"/>
      <c r="I168" s="75"/>
      <c r="J168" s="75"/>
      <c r="K168" s="75"/>
      <c r="L168" s="75"/>
      <c r="M168" s="75"/>
      <c r="N168" s="76"/>
      <c r="O168" s="76"/>
      <c r="Q168" s="75"/>
      <c r="R168" s="75"/>
      <c r="S168" s="75"/>
      <c r="T168" s="75"/>
      <c r="U168" s="75"/>
    </row>
    <row r="169" spans="2:21" s="93" customFormat="1">
      <c r="B169" s="75"/>
      <c r="C169" s="75"/>
      <c r="D169" s="75"/>
      <c r="E169" s="75"/>
      <c r="F169" s="75"/>
      <c r="G169" s="75"/>
      <c r="H169" s="75"/>
      <c r="I169" s="75"/>
      <c r="J169" s="75"/>
      <c r="K169" s="75"/>
      <c r="L169" s="75"/>
      <c r="M169" s="75"/>
      <c r="N169" s="76"/>
      <c r="O169" s="76"/>
      <c r="Q169" s="75"/>
      <c r="R169" s="75"/>
      <c r="S169" s="75"/>
      <c r="T169" s="75"/>
      <c r="U169" s="75"/>
    </row>
    <row r="170" spans="2:21" s="93" customFormat="1">
      <c r="B170" s="75"/>
      <c r="C170" s="75"/>
      <c r="D170" s="75"/>
      <c r="E170" s="75"/>
      <c r="F170" s="75"/>
      <c r="G170" s="75"/>
      <c r="H170" s="75"/>
      <c r="I170" s="75"/>
      <c r="J170" s="75"/>
      <c r="K170" s="75"/>
      <c r="L170" s="75"/>
      <c r="M170" s="75"/>
      <c r="N170" s="76"/>
      <c r="O170" s="76"/>
      <c r="Q170" s="75"/>
      <c r="R170" s="75"/>
      <c r="S170" s="75"/>
      <c r="T170" s="75"/>
      <c r="U170" s="75"/>
    </row>
    <row r="171" spans="2:21" s="93" customFormat="1">
      <c r="B171" s="75"/>
      <c r="C171" s="75"/>
      <c r="D171" s="75"/>
      <c r="E171" s="75"/>
      <c r="F171" s="75"/>
      <c r="G171" s="75"/>
      <c r="H171" s="75"/>
      <c r="I171" s="75"/>
      <c r="J171" s="75"/>
      <c r="K171" s="75"/>
      <c r="L171" s="75"/>
      <c r="M171" s="75"/>
      <c r="N171" s="76"/>
      <c r="O171" s="76"/>
      <c r="Q171" s="75"/>
      <c r="R171" s="75"/>
      <c r="S171" s="75"/>
      <c r="T171" s="75"/>
      <c r="U171" s="75"/>
    </row>
    <row r="172" spans="2:21" s="93" customFormat="1">
      <c r="B172" s="75"/>
      <c r="C172" s="75"/>
      <c r="D172" s="75"/>
      <c r="E172" s="75"/>
      <c r="F172" s="75"/>
      <c r="G172" s="75"/>
      <c r="H172" s="75"/>
      <c r="I172" s="75"/>
      <c r="J172" s="75"/>
      <c r="K172" s="75"/>
      <c r="L172" s="75"/>
      <c r="M172" s="75"/>
      <c r="N172" s="76"/>
      <c r="O172" s="76"/>
      <c r="Q172" s="75"/>
      <c r="R172" s="75"/>
      <c r="S172" s="75"/>
      <c r="T172" s="75"/>
      <c r="U172" s="75"/>
    </row>
    <row r="173" spans="2:21" s="93" customFormat="1">
      <c r="B173" s="75"/>
      <c r="C173" s="75"/>
      <c r="D173" s="75"/>
      <c r="E173" s="75"/>
      <c r="F173" s="75"/>
      <c r="G173" s="75"/>
      <c r="H173" s="75"/>
      <c r="I173" s="75"/>
      <c r="J173" s="75"/>
      <c r="K173" s="75"/>
      <c r="L173" s="75"/>
      <c r="M173" s="75"/>
      <c r="N173" s="76"/>
      <c r="O173" s="76"/>
      <c r="Q173" s="75"/>
      <c r="R173" s="75"/>
      <c r="S173" s="75"/>
      <c r="T173" s="75"/>
      <c r="U173" s="75"/>
    </row>
    <row r="174" spans="2:21" s="93" customFormat="1">
      <c r="B174" s="75"/>
      <c r="C174" s="75"/>
      <c r="D174" s="75"/>
      <c r="E174" s="75"/>
      <c r="F174" s="75"/>
      <c r="G174" s="75"/>
      <c r="H174" s="75"/>
      <c r="I174" s="75"/>
      <c r="J174" s="75"/>
      <c r="K174" s="75"/>
      <c r="L174" s="75"/>
      <c r="M174" s="75"/>
      <c r="N174" s="76"/>
      <c r="O174" s="76"/>
      <c r="Q174" s="75"/>
      <c r="R174" s="75"/>
      <c r="S174" s="75"/>
      <c r="T174" s="75"/>
      <c r="U174" s="75"/>
    </row>
    <row r="175" spans="2:21" s="93" customFormat="1">
      <c r="B175" s="75"/>
      <c r="C175" s="75"/>
      <c r="D175" s="75"/>
      <c r="E175" s="75"/>
      <c r="F175" s="75"/>
      <c r="G175" s="75"/>
      <c r="H175" s="75"/>
      <c r="I175" s="75"/>
      <c r="J175" s="75"/>
      <c r="K175" s="75"/>
      <c r="L175" s="75"/>
      <c r="M175" s="75"/>
      <c r="N175" s="76"/>
      <c r="O175" s="76"/>
      <c r="Q175" s="75"/>
      <c r="R175" s="75"/>
      <c r="S175" s="75"/>
      <c r="T175" s="75"/>
      <c r="U175" s="75"/>
    </row>
    <row r="176" spans="2:21" s="93" customFormat="1">
      <c r="B176" s="75"/>
      <c r="C176" s="75"/>
      <c r="D176" s="75"/>
      <c r="E176" s="75"/>
      <c r="F176" s="75"/>
      <c r="G176" s="75"/>
      <c r="H176" s="75"/>
      <c r="I176" s="75"/>
      <c r="J176" s="75"/>
      <c r="K176" s="75"/>
      <c r="L176" s="75"/>
      <c r="M176" s="75"/>
      <c r="N176" s="76"/>
      <c r="O176" s="76"/>
      <c r="Q176" s="75"/>
      <c r="R176" s="75"/>
      <c r="S176" s="75"/>
      <c r="T176" s="75"/>
      <c r="U176" s="75"/>
    </row>
    <row r="177" spans="2:21" s="93" customFormat="1">
      <c r="B177" s="75"/>
      <c r="C177" s="75"/>
      <c r="D177" s="75"/>
      <c r="E177" s="75"/>
      <c r="F177" s="75"/>
      <c r="G177" s="75"/>
      <c r="H177" s="75"/>
      <c r="I177" s="75"/>
      <c r="J177" s="75"/>
      <c r="K177" s="75"/>
      <c r="L177" s="75"/>
      <c r="M177" s="75"/>
      <c r="N177" s="76"/>
      <c r="O177" s="76"/>
      <c r="Q177" s="75"/>
      <c r="R177" s="75"/>
      <c r="S177" s="75"/>
      <c r="T177" s="75"/>
      <c r="U177" s="75"/>
    </row>
    <row r="178" spans="2:21" s="93" customFormat="1">
      <c r="B178" s="75"/>
      <c r="C178" s="75"/>
      <c r="D178" s="75"/>
      <c r="E178" s="75"/>
      <c r="F178" s="75"/>
      <c r="G178" s="75"/>
      <c r="H178" s="75"/>
      <c r="I178" s="75"/>
      <c r="J178" s="75"/>
      <c r="K178" s="75"/>
      <c r="L178" s="75"/>
      <c r="M178" s="75"/>
      <c r="N178" s="76"/>
      <c r="O178" s="76"/>
      <c r="Q178" s="75"/>
      <c r="R178" s="75"/>
      <c r="S178" s="75"/>
      <c r="T178" s="75"/>
      <c r="U178" s="75"/>
    </row>
    <row r="179" spans="2:21" s="93" customFormat="1">
      <c r="B179" s="75"/>
      <c r="C179" s="75"/>
      <c r="D179" s="75"/>
      <c r="E179" s="75"/>
      <c r="F179" s="75"/>
      <c r="G179" s="75"/>
      <c r="H179" s="75"/>
      <c r="I179" s="75"/>
      <c r="J179" s="75"/>
      <c r="K179" s="75"/>
      <c r="L179" s="75"/>
      <c r="M179" s="75"/>
      <c r="N179" s="76"/>
      <c r="O179" s="76"/>
      <c r="Q179" s="75"/>
      <c r="R179" s="75"/>
      <c r="S179" s="75"/>
      <c r="T179" s="75"/>
      <c r="U179" s="75"/>
    </row>
    <row r="180" spans="2:21" s="93" customFormat="1">
      <c r="B180" s="75"/>
      <c r="C180" s="75"/>
      <c r="D180" s="75"/>
      <c r="E180" s="75"/>
      <c r="F180" s="75"/>
      <c r="G180" s="75"/>
      <c r="H180" s="75"/>
      <c r="I180" s="75"/>
      <c r="J180" s="75"/>
      <c r="K180" s="75"/>
      <c r="L180" s="75"/>
      <c r="M180" s="75"/>
      <c r="N180" s="76"/>
      <c r="O180" s="76"/>
      <c r="Q180" s="75"/>
      <c r="R180" s="75"/>
      <c r="S180" s="75"/>
      <c r="T180" s="75"/>
      <c r="U180" s="75"/>
    </row>
    <row r="181" spans="2:21" s="93" customFormat="1">
      <c r="B181" s="75"/>
      <c r="C181" s="75"/>
      <c r="D181" s="75"/>
      <c r="E181" s="75"/>
      <c r="F181" s="75"/>
      <c r="G181" s="75"/>
      <c r="H181" s="75"/>
      <c r="I181" s="75"/>
      <c r="J181" s="75"/>
      <c r="K181" s="75"/>
      <c r="L181" s="75"/>
      <c r="M181" s="75"/>
      <c r="N181" s="76"/>
      <c r="O181" s="76"/>
      <c r="Q181" s="75"/>
      <c r="R181" s="75"/>
      <c r="S181" s="75"/>
      <c r="T181" s="75"/>
      <c r="U181" s="75"/>
    </row>
    <row r="182" spans="2:21" s="93" customFormat="1">
      <c r="B182" s="75"/>
      <c r="C182" s="75"/>
      <c r="D182" s="75"/>
      <c r="E182" s="75"/>
      <c r="F182" s="75"/>
      <c r="G182" s="75"/>
      <c r="H182" s="75"/>
      <c r="I182" s="75"/>
      <c r="J182" s="75"/>
      <c r="K182" s="75"/>
      <c r="L182" s="75"/>
      <c r="M182" s="75"/>
      <c r="N182" s="76"/>
      <c r="O182" s="76"/>
      <c r="Q182" s="75"/>
      <c r="R182" s="75"/>
      <c r="S182" s="75"/>
      <c r="T182" s="75"/>
      <c r="U182" s="75"/>
    </row>
    <row r="183" spans="2:21" s="93" customFormat="1">
      <c r="B183" s="75"/>
      <c r="C183" s="75"/>
      <c r="D183" s="75"/>
      <c r="E183" s="75"/>
      <c r="F183" s="75"/>
      <c r="G183" s="75"/>
      <c r="H183" s="75"/>
      <c r="I183" s="75"/>
      <c r="J183" s="75"/>
      <c r="K183" s="75"/>
      <c r="L183" s="75"/>
      <c r="M183" s="75"/>
      <c r="N183" s="76"/>
      <c r="O183" s="76"/>
      <c r="Q183" s="75"/>
      <c r="R183" s="75"/>
      <c r="S183" s="75"/>
      <c r="T183" s="75"/>
      <c r="U183" s="75"/>
    </row>
    <row r="184" spans="2:21" s="93" customFormat="1">
      <c r="B184" s="75"/>
      <c r="C184" s="75"/>
      <c r="D184" s="75"/>
      <c r="E184" s="75"/>
      <c r="F184" s="75"/>
      <c r="G184" s="75"/>
      <c r="H184" s="75"/>
      <c r="I184" s="75"/>
      <c r="J184" s="75"/>
      <c r="K184" s="75"/>
      <c r="L184" s="75"/>
      <c r="M184" s="75"/>
      <c r="N184" s="76"/>
      <c r="O184" s="76"/>
      <c r="Q184" s="75"/>
      <c r="R184" s="75"/>
      <c r="S184" s="75"/>
      <c r="T184" s="75"/>
      <c r="U184" s="75"/>
    </row>
    <row r="185" spans="2:21" s="93" customFormat="1">
      <c r="B185" s="75"/>
      <c r="C185" s="75"/>
      <c r="D185" s="75"/>
      <c r="E185" s="75"/>
      <c r="F185" s="75"/>
      <c r="G185" s="75"/>
      <c r="H185" s="75"/>
      <c r="I185" s="75"/>
      <c r="J185" s="75"/>
      <c r="K185" s="75"/>
      <c r="L185" s="75"/>
      <c r="M185" s="75"/>
      <c r="N185" s="76"/>
      <c r="O185" s="76"/>
      <c r="Q185" s="75"/>
      <c r="R185" s="75"/>
      <c r="S185" s="75"/>
      <c r="T185" s="75"/>
      <c r="U185" s="75"/>
    </row>
    <row r="186" spans="2:21" s="93" customFormat="1">
      <c r="B186" s="75"/>
      <c r="C186" s="75"/>
      <c r="D186" s="75"/>
      <c r="E186" s="75"/>
      <c r="F186" s="75"/>
      <c r="G186" s="75"/>
      <c r="H186" s="75"/>
      <c r="I186" s="75"/>
      <c r="J186" s="75"/>
      <c r="K186" s="75"/>
      <c r="L186" s="75"/>
      <c r="M186" s="75"/>
      <c r="N186" s="76"/>
      <c r="O186" s="76"/>
      <c r="Q186" s="75"/>
      <c r="R186" s="75"/>
      <c r="S186" s="75"/>
      <c r="T186" s="75"/>
      <c r="U186" s="75"/>
    </row>
    <row r="187" spans="2:21" s="93" customFormat="1">
      <c r="B187" s="75"/>
      <c r="C187" s="75"/>
      <c r="D187" s="75"/>
      <c r="E187" s="75"/>
      <c r="F187" s="75"/>
      <c r="G187" s="75"/>
      <c r="H187" s="75"/>
      <c r="I187" s="75"/>
      <c r="J187" s="75"/>
      <c r="K187" s="75"/>
      <c r="L187" s="75"/>
      <c r="M187" s="75"/>
      <c r="N187" s="76"/>
      <c r="O187" s="76"/>
      <c r="Q187" s="75"/>
      <c r="R187" s="75"/>
      <c r="S187" s="75"/>
      <c r="T187" s="75"/>
      <c r="U187" s="75"/>
    </row>
    <row r="188" spans="2:21" s="93" customFormat="1">
      <c r="B188" s="75"/>
      <c r="C188" s="75"/>
      <c r="D188" s="75"/>
      <c r="E188" s="75"/>
      <c r="F188" s="75"/>
      <c r="G188" s="75"/>
      <c r="H188" s="75"/>
      <c r="I188" s="75"/>
      <c r="J188" s="75"/>
      <c r="K188" s="75"/>
      <c r="L188" s="75"/>
      <c r="M188" s="75"/>
      <c r="N188" s="76"/>
      <c r="O188" s="76"/>
      <c r="Q188" s="75"/>
      <c r="R188" s="75"/>
      <c r="S188" s="75"/>
      <c r="T188" s="75"/>
      <c r="U188" s="75"/>
    </row>
    <row r="189" spans="2:21" s="93" customFormat="1">
      <c r="B189" s="75"/>
      <c r="C189" s="75"/>
      <c r="D189" s="75"/>
      <c r="E189" s="75"/>
      <c r="F189" s="75"/>
      <c r="G189" s="75"/>
      <c r="H189" s="75"/>
      <c r="I189" s="75"/>
      <c r="J189" s="75"/>
      <c r="K189" s="75"/>
      <c r="L189" s="75"/>
      <c r="M189" s="75"/>
      <c r="N189" s="76"/>
      <c r="O189" s="76"/>
      <c r="Q189" s="75"/>
      <c r="R189" s="75"/>
      <c r="S189" s="75"/>
      <c r="T189" s="75"/>
      <c r="U189" s="75"/>
    </row>
    <row r="190" spans="2:21" s="93" customFormat="1">
      <c r="B190" s="75"/>
      <c r="C190" s="75"/>
      <c r="D190" s="75"/>
      <c r="E190" s="75"/>
      <c r="F190" s="75"/>
      <c r="G190" s="75"/>
      <c r="H190" s="75"/>
      <c r="I190" s="75"/>
      <c r="J190" s="75"/>
      <c r="K190" s="75"/>
      <c r="L190" s="75"/>
      <c r="M190" s="75"/>
      <c r="N190" s="76"/>
      <c r="O190" s="76"/>
      <c r="Q190" s="75"/>
      <c r="R190" s="75"/>
      <c r="S190" s="75"/>
      <c r="T190" s="75"/>
      <c r="U190" s="75"/>
    </row>
    <row r="191" spans="2:21" s="93" customFormat="1">
      <c r="B191" s="75"/>
      <c r="C191" s="75"/>
      <c r="D191" s="75"/>
      <c r="E191" s="75"/>
      <c r="F191" s="75"/>
      <c r="G191" s="75"/>
      <c r="H191" s="75"/>
      <c r="I191" s="75"/>
      <c r="J191" s="75"/>
      <c r="K191" s="75"/>
      <c r="L191" s="75"/>
      <c r="M191" s="75"/>
      <c r="N191" s="76"/>
      <c r="O191" s="76"/>
      <c r="Q191" s="75"/>
      <c r="R191" s="75"/>
      <c r="S191" s="75"/>
      <c r="T191" s="75"/>
      <c r="U191" s="75"/>
    </row>
    <row r="192" spans="2:21" s="93" customFormat="1">
      <c r="B192" s="75"/>
      <c r="C192" s="75"/>
      <c r="D192" s="75"/>
      <c r="E192" s="75"/>
      <c r="F192" s="75"/>
      <c r="G192" s="75"/>
      <c r="H192" s="75"/>
      <c r="I192" s="75"/>
      <c r="J192" s="75"/>
      <c r="K192" s="75"/>
      <c r="L192" s="75"/>
      <c r="M192" s="75"/>
      <c r="N192" s="76"/>
      <c r="O192" s="76"/>
      <c r="Q192" s="75"/>
      <c r="R192" s="75"/>
      <c r="S192" s="75"/>
      <c r="T192" s="75"/>
      <c r="U192" s="75"/>
    </row>
    <row r="193" spans="2:21" s="93" customFormat="1">
      <c r="B193" s="75"/>
      <c r="C193" s="75"/>
      <c r="D193" s="75"/>
      <c r="E193" s="75"/>
      <c r="F193" s="75"/>
      <c r="G193" s="75"/>
      <c r="H193" s="75"/>
      <c r="I193" s="75"/>
      <c r="J193" s="75"/>
      <c r="K193" s="75"/>
      <c r="L193" s="75"/>
      <c r="M193" s="75"/>
      <c r="N193" s="76"/>
      <c r="O193" s="76"/>
      <c r="Q193" s="75"/>
      <c r="R193" s="75"/>
      <c r="S193" s="75"/>
      <c r="T193" s="75"/>
      <c r="U193" s="75"/>
    </row>
    <row r="194" spans="2:21" s="93" customFormat="1">
      <c r="B194" s="75"/>
      <c r="C194" s="75"/>
      <c r="D194" s="75"/>
      <c r="E194" s="75"/>
      <c r="F194" s="75"/>
      <c r="G194" s="75"/>
      <c r="H194" s="75"/>
      <c r="I194" s="75"/>
      <c r="J194" s="75"/>
      <c r="K194" s="75"/>
      <c r="L194" s="75"/>
      <c r="M194" s="75"/>
      <c r="N194" s="76"/>
      <c r="O194" s="76"/>
      <c r="Q194" s="75"/>
      <c r="R194" s="75"/>
      <c r="S194" s="75"/>
      <c r="T194" s="75"/>
      <c r="U194" s="75"/>
    </row>
    <row r="195" spans="2:21" s="93" customFormat="1">
      <c r="B195" s="75"/>
      <c r="C195" s="75"/>
      <c r="D195" s="75"/>
      <c r="E195" s="75"/>
      <c r="F195" s="75"/>
      <c r="G195" s="75"/>
      <c r="H195" s="75"/>
      <c r="I195" s="75"/>
      <c r="J195" s="75"/>
      <c r="K195" s="75"/>
      <c r="L195" s="75"/>
      <c r="M195" s="75"/>
      <c r="N195" s="76"/>
      <c r="O195" s="76"/>
      <c r="Q195" s="75"/>
      <c r="R195" s="75"/>
      <c r="S195" s="75"/>
      <c r="T195" s="75"/>
      <c r="U195" s="75"/>
    </row>
    <row r="196" spans="2:21" s="93" customFormat="1">
      <c r="B196" s="75"/>
      <c r="C196" s="75"/>
      <c r="D196" s="75"/>
      <c r="E196" s="75"/>
      <c r="F196" s="75"/>
      <c r="G196" s="75"/>
      <c r="H196" s="75"/>
      <c r="I196" s="75"/>
      <c r="J196" s="75"/>
      <c r="K196" s="75"/>
      <c r="L196" s="75"/>
      <c r="M196" s="75"/>
      <c r="N196" s="76"/>
      <c r="O196" s="76"/>
      <c r="Q196" s="75"/>
      <c r="R196" s="75"/>
      <c r="S196" s="75"/>
      <c r="T196" s="75"/>
      <c r="U196" s="75"/>
    </row>
    <row r="197" spans="2:21" s="93" customFormat="1">
      <c r="B197" s="75"/>
      <c r="C197" s="75"/>
      <c r="D197" s="75"/>
      <c r="E197" s="75"/>
      <c r="F197" s="75"/>
      <c r="G197" s="75"/>
      <c r="H197" s="75"/>
      <c r="I197" s="75"/>
      <c r="J197" s="75"/>
      <c r="K197" s="75"/>
      <c r="L197" s="75"/>
      <c r="M197" s="75"/>
      <c r="N197" s="76"/>
      <c r="O197" s="76"/>
      <c r="Q197" s="75"/>
      <c r="R197" s="75"/>
      <c r="S197" s="75"/>
      <c r="T197" s="75"/>
      <c r="U197" s="75"/>
    </row>
    <row r="198" spans="2:21" s="93" customFormat="1">
      <c r="B198" s="75"/>
      <c r="C198" s="75"/>
      <c r="D198" s="75"/>
      <c r="E198" s="75"/>
      <c r="F198" s="75"/>
      <c r="G198" s="75"/>
      <c r="H198" s="75"/>
      <c r="I198" s="75"/>
      <c r="J198" s="75"/>
      <c r="K198" s="75"/>
      <c r="L198" s="75"/>
      <c r="M198" s="75"/>
      <c r="N198" s="76"/>
      <c r="O198" s="76"/>
      <c r="Q198" s="75"/>
      <c r="R198" s="75"/>
      <c r="S198" s="75"/>
      <c r="T198" s="75"/>
      <c r="U198" s="75"/>
    </row>
    <row r="199" spans="2:21" s="93" customFormat="1">
      <c r="B199" s="75"/>
      <c r="C199" s="75"/>
      <c r="D199" s="75"/>
      <c r="E199" s="75"/>
      <c r="F199" s="75"/>
      <c r="G199" s="75"/>
      <c r="H199" s="75"/>
      <c r="I199" s="75"/>
      <c r="J199" s="75"/>
      <c r="K199" s="75"/>
      <c r="L199" s="75"/>
      <c r="M199" s="75"/>
      <c r="N199" s="76"/>
      <c r="O199" s="76"/>
      <c r="Q199" s="75"/>
      <c r="R199" s="75"/>
      <c r="S199" s="75"/>
      <c r="T199" s="75"/>
      <c r="U199" s="75"/>
    </row>
    <row r="200" spans="2:21" s="93" customFormat="1">
      <c r="B200" s="75"/>
      <c r="C200" s="75"/>
      <c r="D200" s="75"/>
      <c r="E200" s="75"/>
      <c r="F200" s="75"/>
      <c r="G200" s="75"/>
      <c r="H200" s="75"/>
      <c r="I200" s="75"/>
      <c r="J200" s="75"/>
      <c r="K200" s="75"/>
      <c r="L200" s="75"/>
      <c r="M200" s="75"/>
      <c r="N200" s="76"/>
      <c r="O200" s="76"/>
      <c r="Q200" s="75"/>
      <c r="R200" s="75"/>
      <c r="S200" s="75"/>
      <c r="T200" s="75"/>
      <c r="U200" s="75"/>
    </row>
    <row r="201" spans="2:21" s="93" customFormat="1">
      <c r="B201" s="75"/>
      <c r="C201" s="75"/>
      <c r="D201" s="75"/>
      <c r="E201" s="75"/>
      <c r="F201" s="75"/>
      <c r="G201" s="75"/>
      <c r="H201" s="75"/>
      <c r="I201" s="75"/>
      <c r="J201" s="75"/>
      <c r="K201" s="75"/>
      <c r="L201" s="75"/>
      <c r="M201" s="75"/>
      <c r="N201" s="76"/>
      <c r="O201" s="76"/>
      <c r="Q201" s="75"/>
      <c r="R201" s="75"/>
      <c r="S201" s="75"/>
      <c r="T201" s="75"/>
      <c r="U201" s="75"/>
    </row>
    <row r="202" spans="2:21" s="93" customFormat="1">
      <c r="B202" s="75"/>
      <c r="C202" s="75"/>
      <c r="D202" s="75"/>
      <c r="E202" s="75"/>
      <c r="F202" s="75"/>
      <c r="G202" s="75"/>
      <c r="H202" s="75"/>
      <c r="I202" s="75"/>
      <c r="J202" s="75"/>
      <c r="K202" s="75"/>
      <c r="L202" s="75"/>
      <c r="M202" s="75"/>
      <c r="N202" s="76"/>
      <c r="O202" s="76"/>
      <c r="Q202" s="75"/>
      <c r="R202" s="75"/>
      <c r="S202" s="75"/>
      <c r="T202" s="75"/>
      <c r="U202" s="75"/>
    </row>
    <row r="203" spans="2:21" s="93" customFormat="1">
      <c r="B203" s="75"/>
      <c r="C203" s="75"/>
      <c r="D203" s="75"/>
      <c r="E203" s="75"/>
      <c r="F203" s="75"/>
      <c r="G203" s="75"/>
      <c r="H203" s="75"/>
      <c r="I203" s="75"/>
      <c r="J203" s="75"/>
      <c r="K203" s="75"/>
      <c r="L203" s="75"/>
      <c r="M203" s="75"/>
      <c r="N203" s="76"/>
      <c r="O203" s="76"/>
      <c r="Q203" s="75"/>
      <c r="R203" s="75"/>
      <c r="S203" s="75"/>
      <c r="T203" s="75"/>
      <c r="U203" s="75"/>
    </row>
    <row r="204" spans="2:21" s="93" customFormat="1">
      <c r="B204" s="75"/>
      <c r="C204" s="75"/>
      <c r="D204" s="75"/>
      <c r="E204" s="75"/>
      <c r="F204" s="75"/>
      <c r="G204" s="75"/>
      <c r="H204" s="75"/>
      <c r="I204" s="75"/>
      <c r="J204" s="75"/>
      <c r="K204" s="75"/>
      <c r="L204" s="75"/>
      <c r="M204" s="75"/>
      <c r="N204" s="76"/>
      <c r="O204" s="76"/>
      <c r="Q204" s="75"/>
      <c r="R204" s="75"/>
      <c r="S204" s="75"/>
      <c r="T204" s="75"/>
      <c r="U204" s="75"/>
    </row>
    <row r="205" spans="2:21" s="93" customFormat="1">
      <c r="B205" s="75"/>
      <c r="C205" s="75"/>
      <c r="D205" s="75"/>
      <c r="E205" s="75"/>
      <c r="F205" s="75"/>
      <c r="G205" s="75"/>
      <c r="H205" s="75"/>
      <c r="I205" s="75"/>
      <c r="J205" s="75"/>
      <c r="K205" s="75"/>
      <c r="L205" s="75"/>
      <c r="M205" s="75"/>
      <c r="N205" s="76"/>
      <c r="O205" s="76"/>
      <c r="Q205" s="75"/>
      <c r="R205" s="75"/>
      <c r="S205" s="75"/>
      <c r="T205" s="75"/>
      <c r="U205" s="75"/>
    </row>
    <row r="206" spans="2:21" s="93" customFormat="1">
      <c r="B206" s="75"/>
      <c r="C206" s="75"/>
      <c r="D206" s="75"/>
      <c r="E206" s="75"/>
      <c r="F206" s="75"/>
      <c r="G206" s="75"/>
      <c r="H206" s="75"/>
      <c r="I206" s="75"/>
      <c r="J206" s="75"/>
      <c r="K206" s="75"/>
      <c r="L206" s="75"/>
      <c r="M206" s="75"/>
      <c r="N206" s="76"/>
      <c r="O206" s="76"/>
      <c r="Q206" s="75"/>
      <c r="R206" s="75"/>
      <c r="S206" s="75"/>
      <c r="T206" s="75"/>
      <c r="U206" s="75"/>
    </row>
    <row r="207" spans="2:21" s="93" customFormat="1">
      <c r="B207" s="75"/>
      <c r="C207" s="75"/>
      <c r="D207" s="75"/>
      <c r="E207" s="75"/>
      <c r="F207" s="75"/>
      <c r="G207" s="75"/>
      <c r="H207" s="75"/>
      <c r="I207" s="75"/>
      <c r="J207" s="75"/>
      <c r="K207" s="75"/>
      <c r="L207" s="75"/>
      <c r="M207" s="75"/>
      <c r="N207" s="76"/>
      <c r="O207" s="76"/>
      <c r="Q207" s="75"/>
      <c r="R207" s="75"/>
      <c r="S207" s="75"/>
      <c r="T207" s="75"/>
      <c r="U207" s="75"/>
    </row>
    <row r="208" spans="2:21" s="93" customFormat="1">
      <c r="B208" s="75"/>
      <c r="C208" s="75"/>
      <c r="D208" s="75"/>
      <c r="E208" s="75"/>
      <c r="F208" s="75"/>
      <c r="G208" s="75"/>
      <c r="H208" s="75"/>
      <c r="I208" s="75"/>
      <c r="J208" s="75"/>
      <c r="K208" s="75"/>
      <c r="L208" s="75"/>
      <c r="M208" s="75"/>
      <c r="N208" s="76"/>
      <c r="O208" s="76"/>
      <c r="Q208" s="75"/>
      <c r="R208" s="75"/>
      <c r="S208" s="75"/>
      <c r="T208" s="75"/>
      <c r="U208" s="75"/>
    </row>
    <row r="209" spans="2:21" s="93" customFormat="1">
      <c r="B209" s="75"/>
      <c r="C209" s="75"/>
      <c r="D209" s="75"/>
      <c r="E209" s="75"/>
      <c r="F209" s="75"/>
      <c r="G209" s="75"/>
      <c r="H209" s="75"/>
      <c r="I209" s="75"/>
      <c r="J209" s="75"/>
      <c r="K209" s="75"/>
      <c r="L209" s="75"/>
      <c r="M209" s="75"/>
      <c r="N209" s="76"/>
      <c r="O209" s="76"/>
      <c r="Q209" s="75"/>
      <c r="R209" s="75"/>
      <c r="S209" s="75"/>
      <c r="T209" s="75"/>
      <c r="U209" s="75"/>
    </row>
    <row r="210" spans="2:21" s="93" customFormat="1">
      <c r="B210" s="75"/>
      <c r="C210" s="75"/>
      <c r="D210" s="75"/>
      <c r="E210" s="75"/>
      <c r="F210" s="75"/>
      <c r="G210" s="75"/>
      <c r="H210" s="75"/>
      <c r="I210" s="75"/>
      <c r="J210" s="75"/>
      <c r="K210" s="75"/>
      <c r="L210" s="75"/>
      <c r="M210" s="75"/>
      <c r="N210" s="76"/>
      <c r="O210" s="76"/>
      <c r="Q210" s="75"/>
      <c r="R210" s="75"/>
      <c r="S210" s="75"/>
      <c r="T210" s="75"/>
      <c r="U210" s="75"/>
    </row>
    <row r="211" spans="2:21" s="93" customFormat="1">
      <c r="B211" s="75"/>
      <c r="C211" s="75"/>
      <c r="D211" s="75"/>
      <c r="E211" s="75"/>
      <c r="F211" s="75"/>
      <c r="G211" s="75"/>
      <c r="H211" s="75"/>
      <c r="I211" s="75"/>
      <c r="J211" s="75"/>
      <c r="K211" s="75"/>
      <c r="L211" s="75"/>
      <c r="M211" s="75"/>
      <c r="N211" s="76"/>
      <c r="O211" s="76"/>
      <c r="Q211" s="75"/>
      <c r="R211" s="75"/>
      <c r="S211" s="75"/>
      <c r="T211" s="75"/>
      <c r="U211" s="75"/>
    </row>
    <row r="212" spans="2:21" s="93" customFormat="1">
      <c r="B212" s="75"/>
      <c r="C212" s="75"/>
      <c r="D212" s="75"/>
      <c r="E212" s="75"/>
      <c r="F212" s="75"/>
      <c r="G212" s="75"/>
      <c r="H212" s="75"/>
      <c r="I212" s="75"/>
      <c r="J212" s="75"/>
      <c r="K212" s="75"/>
      <c r="L212" s="75"/>
      <c r="M212" s="75"/>
      <c r="N212" s="76"/>
      <c r="O212" s="76"/>
      <c r="Q212" s="75"/>
      <c r="R212" s="75"/>
      <c r="S212" s="75"/>
      <c r="T212" s="75"/>
      <c r="U212" s="75"/>
    </row>
    <row r="213" spans="2:21" s="93" customFormat="1">
      <c r="B213" s="75"/>
      <c r="C213" s="75"/>
      <c r="D213" s="75"/>
      <c r="E213" s="75"/>
      <c r="F213" s="75"/>
      <c r="G213" s="75"/>
      <c r="H213" s="75"/>
      <c r="I213" s="75"/>
      <c r="J213" s="75"/>
      <c r="K213" s="75"/>
      <c r="L213" s="75"/>
      <c r="M213" s="75"/>
      <c r="N213" s="76"/>
      <c r="O213" s="76"/>
      <c r="Q213" s="75"/>
      <c r="R213" s="75"/>
      <c r="S213" s="75"/>
      <c r="T213" s="75"/>
      <c r="U213" s="75"/>
    </row>
    <row r="214" spans="2:21" s="93" customFormat="1">
      <c r="B214" s="75"/>
      <c r="C214" s="75"/>
      <c r="D214" s="75"/>
      <c r="E214" s="75"/>
      <c r="F214" s="75"/>
      <c r="G214" s="75"/>
      <c r="H214" s="75"/>
      <c r="I214" s="75"/>
      <c r="J214" s="75"/>
      <c r="K214" s="75"/>
      <c r="L214" s="75"/>
      <c r="M214" s="75"/>
      <c r="N214" s="76"/>
      <c r="O214" s="76"/>
      <c r="Q214" s="75"/>
      <c r="R214" s="75"/>
      <c r="S214" s="75"/>
      <c r="T214" s="75"/>
      <c r="U214" s="75"/>
    </row>
    <row r="215" spans="2:21" s="93" customFormat="1">
      <c r="B215" s="75"/>
      <c r="C215" s="75"/>
      <c r="D215" s="75"/>
      <c r="E215" s="75"/>
      <c r="F215" s="75"/>
      <c r="G215" s="75"/>
      <c r="H215" s="75"/>
      <c r="I215" s="75"/>
      <c r="J215" s="75"/>
      <c r="K215" s="75"/>
      <c r="L215" s="75"/>
      <c r="M215" s="75"/>
      <c r="N215" s="76"/>
      <c r="O215" s="76"/>
      <c r="Q215" s="75"/>
      <c r="R215" s="75"/>
      <c r="S215" s="75"/>
      <c r="T215" s="75"/>
      <c r="U215" s="75"/>
    </row>
    <row r="216" spans="2:21" s="93" customFormat="1">
      <c r="B216" s="75"/>
      <c r="C216" s="75"/>
      <c r="D216" s="75"/>
      <c r="E216" s="75"/>
      <c r="F216" s="75"/>
      <c r="G216" s="75"/>
      <c r="H216" s="75"/>
      <c r="I216" s="75"/>
      <c r="J216" s="75"/>
      <c r="K216" s="75"/>
      <c r="L216" s="75"/>
      <c r="M216" s="75"/>
      <c r="N216" s="76"/>
      <c r="O216" s="76"/>
      <c r="Q216" s="75"/>
      <c r="R216" s="75"/>
      <c r="S216" s="75"/>
      <c r="T216" s="75"/>
      <c r="U216" s="75"/>
    </row>
    <row r="217" spans="2:21" s="93" customFormat="1">
      <c r="B217" s="75"/>
      <c r="C217" s="75"/>
      <c r="D217" s="75"/>
      <c r="E217" s="75"/>
      <c r="F217" s="75"/>
      <c r="G217" s="75"/>
      <c r="H217" s="75"/>
      <c r="I217" s="75"/>
      <c r="J217" s="75"/>
      <c r="K217" s="75"/>
      <c r="L217" s="75"/>
      <c r="M217" s="75"/>
      <c r="N217" s="76"/>
      <c r="O217" s="76"/>
      <c r="Q217" s="75"/>
      <c r="R217" s="75"/>
      <c r="S217" s="75"/>
      <c r="T217" s="75"/>
      <c r="U217" s="75"/>
    </row>
    <row r="218" spans="2:21" s="93" customFormat="1">
      <c r="B218" s="75"/>
      <c r="C218" s="75"/>
      <c r="D218" s="75"/>
      <c r="E218" s="75"/>
      <c r="F218" s="75"/>
      <c r="G218" s="75"/>
      <c r="H218" s="75"/>
      <c r="I218" s="75"/>
      <c r="J218" s="75"/>
      <c r="K218" s="75"/>
      <c r="L218" s="75"/>
      <c r="M218" s="75"/>
      <c r="N218" s="76"/>
      <c r="O218" s="76"/>
      <c r="Q218" s="75"/>
      <c r="R218" s="75"/>
      <c r="S218" s="75"/>
      <c r="T218" s="75"/>
      <c r="U218" s="75"/>
    </row>
    <row r="219" spans="2:21" s="93" customFormat="1">
      <c r="B219" s="75"/>
      <c r="C219" s="75"/>
      <c r="D219" s="75"/>
      <c r="E219" s="75"/>
      <c r="F219" s="75"/>
      <c r="G219" s="75"/>
      <c r="H219" s="75"/>
      <c r="I219" s="75"/>
      <c r="J219" s="75"/>
      <c r="K219" s="75"/>
      <c r="L219" s="75"/>
      <c r="M219" s="75"/>
      <c r="N219" s="76"/>
      <c r="O219" s="76"/>
      <c r="Q219" s="75"/>
      <c r="R219" s="75"/>
      <c r="S219" s="75"/>
      <c r="T219" s="75"/>
      <c r="U219" s="75"/>
    </row>
    <row r="220" spans="2:21" s="93" customFormat="1">
      <c r="B220" s="75"/>
      <c r="C220" s="75"/>
      <c r="D220" s="75"/>
      <c r="E220" s="75"/>
      <c r="F220" s="75"/>
      <c r="G220" s="75"/>
      <c r="H220" s="75"/>
      <c r="I220" s="75"/>
      <c r="J220" s="75"/>
      <c r="K220" s="75"/>
      <c r="L220" s="75"/>
      <c r="M220" s="75"/>
      <c r="N220" s="76"/>
      <c r="O220" s="76"/>
      <c r="Q220" s="75"/>
      <c r="R220" s="75"/>
      <c r="S220" s="75"/>
      <c r="T220" s="75"/>
      <c r="U220" s="75"/>
    </row>
    <row r="221" spans="2:21" s="93" customFormat="1">
      <c r="B221" s="75"/>
      <c r="C221" s="75"/>
      <c r="D221" s="75"/>
      <c r="E221" s="75"/>
      <c r="F221" s="75"/>
      <c r="G221" s="75"/>
      <c r="H221" s="75"/>
      <c r="I221" s="75"/>
      <c r="J221" s="75"/>
      <c r="K221" s="75"/>
      <c r="L221" s="75"/>
      <c r="M221" s="75"/>
      <c r="N221" s="76"/>
      <c r="O221" s="76"/>
      <c r="Q221" s="75"/>
      <c r="R221" s="75"/>
      <c r="S221" s="75"/>
      <c r="T221" s="75"/>
      <c r="U221" s="75"/>
    </row>
  </sheetData>
  <mergeCells count="7">
    <mergeCell ref="B12:R12"/>
    <mergeCell ref="I2:L3"/>
    <mergeCell ref="Q2:U3"/>
    <mergeCell ref="N4:O4"/>
    <mergeCell ref="Q4:U5"/>
    <mergeCell ref="B8:G8"/>
    <mergeCell ref="B4:G4"/>
  </mergeCells>
  <phoneticPr fontId="2"/>
  <printOptions horizontalCentered="1"/>
  <pageMargins left="0.51181102362204722" right="0" top="0.27559055118110237" bottom="0" header="0.51181102362204722" footer="0.51181102362204722"/>
  <pageSetup paperSize="9" scale="95" orientation="landscape" horizontalDpi="4294967294"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Y112"/>
  <sheetViews>
    <sheetView topLeftCell="F1" zoomScaleNormal="100" zoomScaleSheetLayoutView="145" workbookViewId="0">
      <selection activeCell="E4" sqref="E4:F4"/>
    </sheetView>
  </sheetViews>
  <sheetFormatPr defaultColWidth="21.75" defaultRowHeight="13.5"/>
  <cols>
    <col min="1" max="1" width="6.5" style="178" customWidth="1"/>
    <col min="2" max="2" width="8.5" style="109" hidden="1" customWidth="1"/>
    <col min="3" max="3" width="6.625" style="109" customWidth="1"/>
    <col min="4" max="4" width="9" style="109" customWidth="1"/>
    <col min="5" max="6" width="21.75" style="109" customWidth="1"/>
    <col min="7" max="8" width="21.75" style="112" customWidth="1"/>
    <col min="9" max="10" width="8.875" style="109" customWidth="1"/>
    <col min="11" max="11" width="16.125" style="109" customWidth="1"/>
    <col min="12" max="256" width="21.75" style="109"/>
    <col min="257" max="260" width="0" style="109" hidden="1" customWidth="1"/>
    <col min="261" max="264" width="21.75" style="109" customWidth="1"/>
    <col min="265" max="266" width="8.875" style="109" customWidth="1"/>
    <col min="267" max="512" width="21.75" style="109"/>
    <col min="513" max="516" width="0" style="109" hidden="1" customWidth="1"/>
    <col min="517" max="520" width="21.75" style="109" customWidth="1"/>
    <col min="521" max="522" width="8.875" style="109" customWidth="1"/>
    <col min="523" max="768" width="21.75" style="109"/>
    <col min="769" max="772" width="0" style="109" hidden="1" customWidth="1"/>
    <col min="773" max="776" width="21.75" style="109" customWidth="1"/>
    <col min="777" max="778" width="8.875" style="109" customWidth="1"/>
    <col min="779" max="1024" width="21.75" style="109"/>
    <col min="1025" max="1028" width="0" style="109" hidden="1" customWidth="1"/>
    <col min="1029" max="1032" width="21.75" style="109" customWidth="1"/>
    <col min="1033" max="1034" width="8.875" style="109" customWidth="1"/>
    <col min="1035" max="1280" width="21.75" style="109"/>
    <col min="1281" max="1284" width="0" style="109" hidden="1" customWidth="1"/>
    <col min="1285" max="1288" width="21.75" style="109" customWidth="1"/>
    <col min="1289" max="1290" width="8.875" style="109" customWidth="1"/>
    <col min="1291" max="1536" width="21.75" style="109"/>
    <col min="1537" max="1540" width="0" style="109" hidden="1" customWidth="1"/>
    <col min="1541" max="1544" width="21.75" style="109" customWidth="1"/>
    <col min="1545" max="1546" width="8.875" style="109" customWidth="1"/>
    <col min="1547" max="1792" width="21.75" style="109"/>
    <col min="1793" max="1796" width="0" style="109" hidden="1" customWidth="1"/>
    <col min="1797" max="1800" width="21.75" style="109" customWidth="1"/>
    <col min="1801" max="1802" width="8.875" style="109" customWidth="1"/>
    <col min="1803" max="2048" width="21.75" style="109"/>
    <col min="2049" max="2052" width="0" style="109" hidden="1" customWidth="1"/>
    <col min="2053" max="2056" width="21.75" style="109" customWidth="1"/>
    <col min="2057" max="2058" width="8.875" style="109" customWidth="1"/>
    <col min="2059" max="2304" width="21.75" style="109"/>
    <col min="2305" max="2308" width="0" style="109" hidden="1" customWidth="1"/>
    <col min="2309" max="2312" width="21.75" style="109" customWidth="1"/>
    <col min="2313" max="2314" width="8.875" style="109" customWidth="1"/>
    <col min="2315" max="2560" width="21.75" style="109"/>
    <col min="2561" max="2564" width="0" style="109" hidden="1" customWidth="1"/>
    <col min="2565" max="2568" width="21.75" style="109" customWidth="1"/>
    <col min="2569" max="2570" width="8.875" style="109" customWidth="1"/>
    <col min="2571" max="2816" width="21.75" style="109"/>
    <col min="2817" max="2820" width="0" style="109" hidden="1" customWidth="1"/>
    <col min="2821" max="2824" width="21.75" style="109" customWidth="1"/>
    <col min="2825" max="2826" width="8.875" style="109" customWidth="1"/>
    <col min="2827" max="3072" width="21.75" style="109"/>
    <col min="3073" max="3076" width="0" style="109" hidden="1" customWidth="1"/>
    <col min="3077" max="3080" width="21.75" style="109" customWidth="1"/>
    <col min="3081" max="3082" width="8.875" style="109" customWidth="1"/>
    <col min="3083" max="3328" width="21.75" style="109"/>
    <col min="3329" max="3332" width="0" style="109" hidden="1" customWidth="1"/>
    <col min="3333" max="3336" width="21.75" style="109" customWidth="1"/>
    <col min="3337" max="3338" width="8.875" style="109" customWidth="1"/>
    <col min="3339" max="3584" width="21.75" style="109"/>
    <col min="3585" max="3588" width="0" style="109" hidden="1" customWidth="1"/>
    <col min="3589" max="3592" width="21.75" style="109" customWidth="1"/>
    <col min="3593" max="3594" width="8.875" style="109" customWidth="1"/>
    <col min="3595" max="3840" width="21.75" style="109"/>
    <col min="3841" max="3844" width="0" style="109" hidden="1" customWidth="1"/>
    <col min="3845" max="3848" width="21.75" style="109" customWidth="1"/>
    <col min="3849" max="3850" width="8.875" style="109" customWidth="1"/>
    <col min="3851" max="4096" width="21.75" style="109"/>
    <col min="4097" max="4100" width="0" style="109" hidden="1" customWidth="1"/>
    <col min="4101" max="4104" width="21.75" style="109" customWidth="1"/>
    <col min="4105" max="4106" width="8.875" style="109" customWidth="1"/>
    <col min="4107" max="4352" width="21.75" style="109"/>
    <col min="4353" max="4356" width="0" style="109" hidden="1" customWidth="1"/>
    <col min="4357" max="4360" width="21.75" style="109" customWidth="1"/>
    <col min="4361" max="4362" width="8.875" style="109" customWidth="1"/>
    <col min="4363" max="4608" width="21.75" style="109"/>
    <col min="4609" max="4612" width="0" style="109" hidden="1" customWidth="1"/>
    <col min="4613" max="4616" width="21.75" style="109" customWidth="1"/>
    <col min="4617" max="4618" width="8.875" style="109" customWidth="1"/>
    <col min="4619" max="4864" width="21.75" style="109"/>
    <col min="4865" max="4868" width="0" style="109" hidden="1" customWidth="1"/>
    <col min="4869" max="4872" width="21.75" style="109" customWidth="1"/>
    <col min="4873" max="4874" width="8.875" style="109" customWidth="1"/>
    <col min="4875" max="5120" width="21.75" style="109"/>
    <col min="5121" max="5124" width="0" style="109" hidden="1" customWidth="1"/>
    <col min="5125" max="5128" width="21.75" style="109" customWidth="1"/>
    <col min="5129" max="5130" width="8.875" style="109" customWidth="1"/>
    <col min="5131" max="5376" width="21.75" style="109"/>
    <col min="5377" max="5380" width="0" style="109" hidden="1" customWidth="1"/>
    <col min="5381" max="5384" width="21.75" style="109" customWidth="1"/>
    <col min="5385" max="5386" width="8.875" style="109" customWidth="1"/>
    <col min="5387" max="5632" width="21.75" style="109"/>
    <col min="5633" max="5636" width="0" style="109" hidden="1" customWidth="1"/>
    <col min="5637" max="5640" width="21.75" style="109" customWidth="1"/>
    <col min="5641" max="5642" width="8.875" style="109" customWidth="1"/>
    <col min="5643" max="5888" width="21.75" style="109"/>
    <col min="5889" max="5892" width="0" style="109" hidden="1" customWidth="1"/>
    <col min="5893" max="5896" width="21.75" style="109" customWidth="1"/>
    <col min="5897" max="5898" width="8.875" style="109" customWidth="1"/>
    <col min="5899" max="6144" width="21.75" style="109"/>
    <col min="6145" max="6148" width="0" style="109" hidden="1" customWidth="1"/>
    <col min="6149" max="6152" width="21.75" style="109" customWidth="1"/>
    <col min="6153" max="6154" width="8.875" style="109" customWidth="1"/>
    <col min="6155" max="6400" width="21.75" style="109"/>
    <col min="6401" max="6404" width="0" style="109" hidden="1" customWidth="1"/>
    <col min="6405" max="6408" width="21.75" style="109" customWidth="1"/>
    <col min="6409" max="6410" width="8.875" style="109" customWidth="1"/>
    <col min="6411" max="6656" width="21.75" style="109"/>
    <col min="6657" max="6660" width="0" style="109" hidden="1" customWidth="1"/>
    <col min="6661" max="6664" width="21.75" style="109" customWidth="1"/>
    <col min="6665" max="6666" width="8.875" style="109" customWidth="1"/>
    <col min="6667" max="6912" width="21.75" style="109"/>
    <col min="6913" max="6916" width="0" style="109" hidden="1" customWidth="1"/>
    <col min="6917" max="6920" width="21.75" style="109" customWidth="1"/>
    <col min="6921" max="6922" width="8.875" style="109" customWidth="1"/>
    <col min="6923" max="7168" width="21.75" style="109"/>
    <col min="7169" max="7172" width="0" style="109" hidden="1" customWidth="1"/>
    <col min="7173" max="7176" width="21.75" style="109" customWidth="1"/>
    <col min="7177" max="7178" width="8.875" style="109" customWidth="1"/>
    <col min="7179" max="7424" width="21.75" style="109"/>
    <col min="7425" max="7428" width="0" style="109" hidden="1" customWidth="1"/>
    <col min="7429" max="7432" width="21.75" style="109" customWidth="1"/>
    <col min="7433" max="7434" width="8.875" style="109" customWidth="1"/>
    <col min="7435" max="7680" width="21.75" style="109"/>
    <col min="7681" max="7684" width="0" style="109" hidden="1" customWidth="1"/>
    <col min="7685" max="7688" width="21.75" style="109" customWidth="1"/>
    <col min="7689" max="7690" width="8.875" style="109" customWidth="1"/>
    <col min="7691" max="7936" width="21.75" style="109"/>
    <col min="7937" max="7940" width="0" style="109" hidden="1" customWidth="1"/>
    <col min="7941" max="7944" width="21.75" style="109" customWidth="1"/>
    <col min="7945" max="7946" width="8.875" style="109" customWidth="1"/>
    <col min="7947" max="8192" width="21.75" style="109"/>
    <col min="8193" max="8196" width="0" style="109" hidden="1" customWidth="1"/>
    <col min="8197" max="8200" width="21.75" style="109" customWidth="1"/>
    <col min="8201" max="8202" width="8.875" style="109" customWidth="1"/>
    <col min="8203" max="8448" width="21.75" style="109"/>
    <col min="8449" max="8452" width="0" style="109" hidden="1" customWidth="1"/>
    <col min="8453" max="8456" width="21.75" style="109" customWidth="1"/>
    <col min="8457" max="8458" width="8.875" style="109" customWidth="1"/>
    <col min="8459" max="8704" width="21.75" style="109"/>
    <col min="8705" max="8708" width="0" style="109" hidden="1" customWidth="1"/>
    <col min="8709" max="8712" width="21.75" style="109" customWidth="1"/>
    <col min="8713" max="8714" width="8.875" style="109" customWidth="1"/>
    <col min="8715" max="8960" width="21.75" style="109"/>
    <col min="8961" max="8964" width="0" style="109" hidden="1" customWidth="1"/>
    <col min="8965" max="8968" width="21.75" style="109" customWidth="1"/>
    <col min="8969" max="8970" width="8.875" style="109" customWidth="1"/>
    <col min="8971" max="9216" width="21.75" style="109"/>
    <col min="9217" max="9220" width="0" style="109" hidden="1" customWidth="1"/>
    <col min="9221" max="9224" width="21.75" style="109" customWidth="1"/>
    <col min="9225" max="9226" width="8.875" style="109" customWidth="1"/>
    <col min="9227" max="9472" width="21.75" style="109"/>
    <col min="9473" max="9476" width="0" style="109" hidden="1" customWidth="1"/>
    <col min="9477" max="9480" width="21.75" style="109" customWidth="1"/>
    <col min="9481" max="9482" width="8.875" style="109" customWidth="1"/>
    <col min="9483" max="9728" width="21.75" style="109"/>
    <col min="9729" max="9732" width="0" style="109" hidden="1" customWidth="1"/>
    <col min="9733" max="9736" width="21.75" style="109" customWidth="1"/>
    <col min="9737" max="9738" width="8.875" style="109" customWidth="1"/>
    <col min="9739" max="9984" width="21.75" style="109"/>
    <col min="9985" max="9988" width="0" style="109" hidden="1" customWidth="1"/>
    <col min="9989" max="9992" width="21.75" style="109" customWidth="1"/>
    <col min="9993" max="9994" width="8.875" style="109" customWidth="1"/>
    <col min="9995" max="10240" width="21.75" style="109"/>
    <col min="10241" max="10244" width="0" style="109" hidden="1" customWidth="1"/>
    <col min="10245" max="10248" width="21.75" style="109" customWidth="1"/>
    <col min="10249" max="10250" width="8.875" style="109" customWidth="1"/>
    <col min="10251" max="10496" width="21.75" style="109"/>
    <col min="10497" max="10500" width="0" style="109" hidden="1" customWidth="1"/>
    <col min="10501" max="10504" width="21.75" style="109" customWidth="1"/>
    <col min="10505" max="10506" width="8.875" style="109" customWidth="1"/>
    <col min="10507" max="10752" width="21.75" style="109"/>
    <col min="10753" max="10756" width="0" style="109" hidden="1" customWidth="1"/>
    <col min="10757" max="10760" width="21.75" style="109" customWidth="1"/>
    <col min="10761" max="10762" width="8.875" style="109" customWidth="1"/>
    <col min="10763" max="11008" width="21.75" style="109"/>
    <col min="11009" max="11012" width="0" style="109" hidden="1" customWidth="1"/>
    <col min="11013" max="11016" width="21.75" style="109" customWidth="1"/>
    <col min="11017" max="11018" width="8.875" style="109" customWidth="1"/>
    <col min="11019" max="11264" width="21.75" style="109"/>
    <col min="11265" max="11268" width="0" style="109" hidden="1" customWidth="1"/>
    <col min="11269" max="11272" width="21.75" style="109" customWidth="1"/>
    <col min="11273" max="11274" width="8.875" style="109" customWidth="1"/>
    <col min="11275" max="11520" width="21.75" style="109"/>
    <col min="11521" max="11524" width="0" style="109" hidden="1" customWidth="1"/>
    <col min="11525" max="11528" width="21.75" style="109" customWidth="1"/>
    <col min="11529" max="11530" width="8.875" style="109" customWidth="1"/>
    <col min="11531" max="11776" width="21.75" style="109"/>
    <col min="11777" max="11780" width="0" style="109" hidden="1" customWidth="1"/>
    <col min="11781" max="11784" width="21.75" style="109" customWidth="1"/>
    <col min="11785" max="11786" width="8.875" style="109" customWidth="1"/>
    <col min="11787" max="12032" width="21.75" style="109"/>
    <col min="12033" max="12036" width="0" style="109" hidden="1" customWidth="1"/>
    <col min="12037" max="12040" width="21.75" style="109" customWidth="1"/>
    <col min="12041" max="12042" width="8.875" style="109" customWidth="1"/>
    <col min="12043" max="12288" width="21.75" style="109"/>
    <col min="12289" max="12292" width="0" style="109" hidden="1" customWidth="1"/>
    <col min="12293" max="12296" width="21.75" style="109" customWidth="1"/>
    <col min="12297" max="12298" width="8.875" style="109" customWidth="1"/>
    <col min="12299" max="12544" width="21.75" style="109"/>
    <col min="12545" max="12548" width="0" style="109" hidden="1" customWidth="1"/>
    <col min="12549" max="12552" width="21.75" style="109" customWidth="1"/>
    <col min="12553" max="12554" width="8.875" style="109" customWidth="1"/>
    <col min="12555" max="12800" width="21.75" style="109"/>
    <col min="12801" max="12804" width="0" style="109" hidden="1" customWidth="1"/>
    <col min="12805" max="12808" width="21.75" style="109" customWidth="1"/>
    <col min="12809" max="12810" width="8.875" style="109" customWidth="1"/>
    <col min="12811" max="13056" width="21.75" style="109"/>
    <col min="13057" max="13060" width="0" style="109" hidden="1" customWidth="1"/>
    <col min="13061" max="13064" width="21.75" style="109" customWidth="1"/>
    <col min="13065" max="13066" width="8.875" style="109" customWidth="1"/>
    <col min="13067" max="13312" width="21.75" style="109"/>
    <col min="13313" max="13316" width="0" style="109" hidden="1" customWidth="1"/>
    <col min="13317" max="13320" width="21.75" style="109" customWidth="1"/>
    <col min="13321" max="13322" width="8.875" style="109" customWidth="1"/>
    <col min="13323" max="13568" width="21.75" style="109"/>
    <col min="13569" max="13572" width="0" style="109" hidden="1" customWidth="1"/>
    <col min="13573" max="13576" width="21.75" style="109" customWidth="1"/>
    <col min="13577" max="13578" width="8.875" style="109" customWidth="1"/>
    <col min="13579" max="13824" width="21.75" style="109"/>
    <col min="13825" max="13828" width="0" style="109" hidden="1" customWidth="1"/>
    <col min="13829" max="13832" width="21.75" style="109" customWidth="1"/>
    <col min="13833" max="13834" width="8.875" style="109" customWidth="1"/>
    <col min="13835" max="14080" width="21.75" style="109"/>
    <col min="14081" max="14084" width="0" style="109" hidden="1" customWidth="1"/>
    <col min="14085" max="14088" width="21.75" style="109" customWidth="1"/>
    <col min="14089" max="14090" width="8.875" style="109" customWidth="1"/>
    <col min="14091" max="14336" width="21.75" style="109"/>
    <col min="14337" max="14340" width="0" style="109" hidden="1" customWidth="1"/>
    <col min="14341" max="14344" width="21.75" style="109" customWidth="1"/>
    <col min="14345" max="14346" width="8.875" style="109" customWidth="1"/>
    <col min="14347" max="14592" width="21.75" style="109"/>
    <col min="14593" max="14596" width="0" style="109" hidden="1" customWidth="1"/>
    <col min="14597" max="14600" width="21.75" style="109" customWidth="1"/>
    <col min="14601" max="14602" width="8.875" style="109" customWidth="1"/>
    <col min="14603" max="14848" width="21.75" style="109"/>
    <col min="14849" max="14852" width="0" style="109" hidden="1" customWidth="1"/>
    <col min="14853" max="14856" width="21.75" style="109" customWidth="1"/>
    <col min="14857" max="14858" width="8.875" style="109" customWidth="1"/>
    <col min="14859" max="15104" width="21.75" style="109"/>
    <col min="15105" max="15108" width="0" style="109" hidden="1" customWidth="1"/>
    <col min="15109" max="15112" width="21.75" style="109" customWidth="1"/>
    <col min="15113" max="15114" width="8.875" style="109" customWidth="1"/>
    <col min="15115" max="15360" width="21.75" style="109"/>
    <col min="15361" max="15364" width="0" style="109" hidden="1" customWidth="1"/>
    <col min="15365" max="15368" width="21.75" style="109" customWidth="1"/>
    <col min="15369" max="15370" width="8.875" style="109" customWidth="1"/>
    <col min="15371" max="15616" width="21.75" style="109"/>
    <col min="15617" max="15620" width="0" style="109" hidden="1" customWidth="1"/>
    <col min="15621" max="15624" width="21.75" style="109" customWidth="1"/>
    <col min="15625" max="15626" width="8.875" style="109" customWidth="1"/>
    <col min="15627" max="15872" width="21.75" style="109"/>
    <col min="15873" max="15876" width="0" style="109" hidden="1" customWidth="1"/>
    <col min="15877" max="15880" width="21.75" style="109" customWidth="1"/>
    <col min="15881" max="15882" width="8.875" style="109" customWidth="1"/>
    <col min="15883" max="16128" width="21.75" style="109"/>
    <col min="16129" max="16132" width="0" style="109" hidden="1" customWidth="1"/>
    <col min="16133" max="16136" width="21.75" style="109" customWidth="1"/>
    <col min="16137" max="16138" width="8.875" style="109" customWidth="1"/>
    <col min="16139" max="16384" width="21.75" style="109"/>
  </cols>
  <sheetData>
    <row r="1" spans="1:24" ht="16.5" customHeight="1">
      <c r="A1" s="737" t="s">
        <v>84</v>
      </c>
      <c r="B1" s="737"/>
      <c r="C1" s="737"/>
      <c r="D1" s="737"/>
      <c r="E1" s="737"/>
      <c r="F1" s="737"/>
      <c r="G1" s="737"/>
      <c r="H1" s="737"/>
      <c r="I1" s="737"/>
      <c r="J1" s="737"/>
      <c r="L1" s="408" t="s">
        <v>198</v>
      </c>
      <c r="M1" s="409"/>
      <c r="N1" s="409"/>
      <c r="O1" s="409"/>
      <c r="P1" s="409"/>
      <c r="Q1" s="409"/>
      <c r="R1" s="409"/>
      <c r="S1" s="409"/>
      <c r="T1" s="409"/>
      <c r="U1" s="409"/>
      <c r="V1" s="409"/>
      <c r="W1" s="409"/>
      <c r="X1" s="409"/>
    </row>
    <row r="2" spans="1:24" ht="7.5" customHeight="1">
      <c r="A2" s="737"/>
      <c r="B2" s="737"/>
      <c r="C2" s="737"/>
      <c r="D2" s="737"/>
      <c r="E2" s="737"/>
      <c r="F2" s="737"/>
      <c r="G2" s="737"/>
      <c r="H2" s="737"/>
      <c r="I2" s="737"/>
      <c r="J2" s="737"/>
      <c r="L2" s="410"/>
      <c r="M2" s="410"/>
      <c r="N2" s="410"/>
      <c r="O2" s="410"/>
      <c r="P2" s="410"/>
      <c r="Q2" s="410"/>
      <c r="R2" s="410"/>
      <c r="S2" s="410"/>
      <c r="T2" s="410"/>
      <c r="U2" s="410"/>
      <c r="V2" s="410"/>
      <c r="W2" s="410"/>
      <c r="X2" s="410"/>
    </row>
    <row r="3" spans="1:24" ht="21" customHeight="1" thickBot="1">
      <c r="A3" s="110"/>
      <c r="B3" s="110"/>
      <c r="C3" s="110"/>
      <c r="D3" s="110"/>
      <c r="E3" s="111" t="s">
        <v>85</v>
      </c>
      <c r="F3" s="110"/>
      <c r="H3" s="113"/>
      <c r="L3" s="411" t="s">
        <v>199</v>
      </c>
      <c r="M3" s="412"/>
      <c r="N3" s="413"/>
      <c r="O3" s="413"/>
      <c r="P3" s="413" t="s">
        <v>200</v>
      </c>
      <c r="Q3" s="413"/>
      <c r="R3" s="413"/>
      <c r="S3" s="413"/>
      <c r="T3" s="414" t="s">
        <v>201</v>
      </c>
      <c r="U3" s="415"/>
      <c r="V3" s="415"/>
      <c r="W3" s="415"/>
      <c r="X3" s="415"/>
    </row>
    <row r="4" spans="1:24" s="114" customFormat="1" ht="18.75" customHeight="1" thickTop="1">
      <c r="A4" s="702"/>
      <c r="B4" s="702"/>
      <c r="C4" s="701" t="s">
        <v>86</v>
      </c>
      <c r="D4" s="702"/>
      <c r="E4" s="707" t="s">
        <v>214</v>
      </c>
      <c r="F4" s="708"/>
      <c r="G4" s="709" t="s">
        <v>100</v>
      </c>
      <c r="H4" s="710"/>
      <c r="I4" s="711" t="s">
        <v>87</v>
      </c>
      <c r="J4" s="712"/>
      <c r="L4" s="416" t="s">
        <v>202</v>
      </c>
      <c r="M4" s="416"/>
      <c r="N4" s="417"/>
      <c r="O4" s="417"/>
      <c r="P4" s="417" t="s">
        <v>203</v>
      </c>
      <c r="Q4" s="417"/>
      <c r="R4" s="417"/>
      <c r="S4" s="417"/>
      <c r="T4" s="417"/>
      <c r="U4" s="418"/>
      <c r="V4" s="418"/>
      <c r="W4" s="418"/>
      <c r="X4" s="418"/>
    </row>
    <row r="5" spans="1:24" s="114" customFormat="1" ht="13.5" customHeight="1" thickBot="1">
      <c r="A5" s="704"/>
      <c r="B5" s="704"/>
      <c r="C5" s="703"/>
      <c r="D5" s="704"/>
      <c r="E5" s="713" t="s">
        <v>88</v>
      </c>
      <c r="F5" s="714"/>
      <c r="G5" s="719" t="s">
        <v>99</v>
      </c>
      <c r="H5" s="720"/>
      <c r="I5" s="115" t="s">
        <v>89</v>
      </c>
      <c r="J5" s="116" t="s">
        <v>90</v>
      </c>
      <c r="L5" s="419" t="s">
        <v>204</v>
      </c>
      <c r="M5" s="419"/>
      <c r="N5" s="419"/>
      <c r="O5" s="419"/>
      <c r="P5" s="419"/>
      <c r="Q5" s="419"/>
      <c r="R5" s="420"/>
      <c r="S5" s="420"/>
      <c r="T5" s="420"/>
      <c r="U5" s="420"/>
      <c r="V5" s="420"/>
      <c r="W5" s="420"/>
      <c r="X5" s="421" t="s">
        <v>205</v>
      </c>
    </row>
    <row r="6" spans="1:24" s="114" customFormat="1" ht="12.75" thickTop="1" thickBot="1">
      <c r="A6" s="704"/>
      <c r="B6" s="704"/>
      <c r="C6" s="703"/>
      <c r="D6" s="704"/>
      <c r="E6" s="715"/>
      <c r="F6" s="716"/>
      <c r="G6" s="721"/>
      <c r="H6" s="722"/>
      <c r="I6" s="276">
        <v>5.0000000000000001E-3</v>
      </c>
      <c r="J6" s="277">
        <v>6.0000000000000001E-3</v>
      </c>
      <c r="L6" s="742" t="s">
        <v>133</v>
      </c>
      <c r="M6" s="684"/>
      <c r="N6" s="682" t="s">
        <v>134</v>
      </c>
      <c r="O6" s="683"/>
      <c r="P6" s="684"/>
      <c r="Q6" s="691" t="s">
        <v>135</v>
      </c>
      <c r="R6" s="692"/>
      <c r="S6" s="692"/>
      <c r="T6" s="692"/>
      <c r="U6" s="738" t="s">
        <v>136</v>
      </c>
      <c r="V6" s="739"/>
      <c r="W6" s="740" t="s">
        <v>137</v>
      </c>
      <c r="X6" s="741"/>
    </row>
    <row r="7" spans="1:24" s="114" customFormat="1" ht="2.25" customHeight="1" thickTop="1">
      <c r="A7" s="704"/>
      <c r="B7" s="704"/>
      <c r="C7" s="703"/>
      <c r="D7" s="704"/>
      <c r="E7" s="717"/>
      <c r="F7" s="718"/>
      <c r="G7" s="723"/>
      <c r="H7" s="724"/>
      <c r="I7" s="117"/>
      <c r="L7" s="743"/>
      <c r="M7" s="690"/>
      <c r="N7" s="685"/>
      <c r="O7" s="686"/>
      <c r="P7" s="687"/>
      <c r="Q7" s="693" t="s">
        <v>138</v>
      </c>
      <c r="R7" s="694"/>
      <c r="S7" s="693" t="s">
        <v>139</v>
      </c>
      <c r="T7" s="671"/>
      <c r="U7" s="695" t="s">
        <v>140</v>
      </c>
      <c r="V7" s="696"/>
      <c r="W7" s="671" t="s">
        <v>141</v>
      </c>
      <c r="X7" s="672"/>
    </row>
    <row r="8" spans="1:24" s="114" customFormat="1" ht="13.5" customHeight="1">
      <c r="A8" s="704"/>
      <c r="B8" s="704"/>
      <c r="C8" s="703"/>
      <c r="D8" s="704"/>
      <c r="E8" s="725">
        <v>0.1031</v>
      </c>
      <c r="F8" s="726"/>
      <c r="G8" s="729">
        <v>0.183</v>
      </c>
      <c r="H8" s="730"/>
      <c r="I8" s="317"/>
      <c r="L8" s="673" t="s">
        <v>142</v>
      </c>
      <c r="M8" s="674" t="s">
        <v>143</v>
      </c>
      <c r="N8" s="685"/>
      <c r="O8" s="686"/>
      <c r="P8" s="687"/>
      <c r="Q8" s="675">
        <v>0.1008</v>
      </c>
      <c r="R8" s="676"/>
      <c r="S8" s="675">
        <v>0.11699999999999999</v>
      </c>
      <c r="T8" s="677"/>
      <c r="U8" s="678">
        <v>2.3E-3</v>
      </c>
      <c r="V8" s="679"/>
      <c r="W8" s="680">
        <v>0.183</v>
      </c>
      <c r="X8" s="681"/>
    </row>
    <row r="9" spans="1:24" s="114" customFormat="1" ht="5.25" customHeight="1">
      <c r="A9" s="704"/>
      <c r="B9" s="704"/>
      <c r="C9" s="703"/>
      <c r="D9" s="704"/>
      <c r="E9" s="727"/>
      <c r="F9" s="728"/>
      <c r="G9" s="731"/>
      <c r="H9" s="732"/>
      <c r="I9" s="117"/>
      <c r="L9" s="673"/>
      <c r="M9" s="674"/>
      <c r="N9" s="688"/>
      <c r="O9" s="689"/>
      <c r="P9" s="690"/>
      <c r="Q9" s="320" t="s">
        <v>144</v>
      </c>
      <c r="R9" s="320" t="s">
        <v>145</v>
      </c>
      <c r="S9" s="320" t="s">
        <v>144</v>
      </c>
      <c r="T9" s="321" t="s">
        <v>145</v>
      </c>
      <c r="U9" s="322" t="s">
        <v>144</v>
      </c>
      <c r="V9" s="323" t="s">
        <v>145</v>
      </c>
      <c r="W9" s="324" t="s">
        <v>144</v>
      </c>
      <c r="X9" s="325" t="s">
        <v>145</v>
      </c>
    </row>
    <row r="10" spans="1:24" s="114" customFormat="1" ht="8.25" customHeight="1">
      <c r="A10" s="750" t="s">
        <v>91</v>
      </c>
      <c r="B10" s="751" t="s">
        <v>92</v>
      </c>
      <c r="C10" s="703"/>
      <c r="D10" s="704"/>
      <c r="E10" s="751" t="s">
        <v>93</v>
      </c>
      <c r="F10" s="754" t="s">
        <v>94</v>
      </c>
      <c r="G10" s="755" t="s">
        <v>95</v>
      </c>
      <c r="H10" s="699" t="s">
        <v>96</v>
      </c>
      <c r="I10" s="117"/>
      <c r="L10" s="326"/>
      <c r="M10" s="327"/>
      <c r="N10" s="328" t="s">
        <v>146</v>
      </c>
      <c r="O10" s="329"/>
      <c r="P10" s="330" t="s">
        <v>147</v>
      </c>
      <c r="Q10" s="422"/>
      <c r="R10" s="422"/>
      <c r="S10" s="422"/>
      <c r="T10" s="331"/>
      <c r="U10" s="332"/>
      <c r="V10" s="333"/>
      <c r="W10" s="334"/>
      <c r="X10" s="335"/>
    </row>
    <row r="11" spans="1:24" s="114" customFormat="1" ht="8.25" customHeight="1">
      <c r="A11" s="706"/>
      <c r="B11" s="752"/>
      <c r="C11" s="705"/>
      <c r="D11" s="706"/>
      <c r="E11" s="753"/>
      <c r="F11" s="700"/>
      <c r="G11" s="756"/>
      <c r="H11" s="700"/>
      <c r="I11" s="117"/>
      <c r="L11" s="336">
        <v>1</v>
      </c>
      <c r="M11" s="337">
        <v>58000</v>
      </c>
      <c r="N11" s="338"/>
      <c r="O11" s="339" t="s">
        <v>148</v>
      </c>
      <c r="P11" s="340">
        <v>63000</v>
      </c>
      <c r="Q11" s="341">
        <v>5846.4</v>
      </c>
      <c r="R11" s="341">
        <v>2923.2</v>
      </c>
      <c r="S11" s="341">
        <v>6786</v>
      </c>
      <c r="T11" s="342">
        <v>3393</v>
      </c>
      <c r="U11" s="343">
        <v>133.4</v>
      </c>
      <c r="V11" s="344">
        <v>66.7</v>
      </c>
      <c r="W11" s="345"/>
      <c r="X11" s="346"/>
    </row>
    <row r="12" spans="1:24" s="114" customFormat="1" ht="15" customHeight="1">
      <c r="A12" s="118"/>
      <c r="B12" s="119"/>
      <c r="C12" s="120" t="s">
        <v>97</v>
      </c>
      <c r="D12" s="121" t="s">
        <v>82</v>
      </c>
      <c r="E12" s="122"/>
      <c r="F12" s="123"/>
      <c r="G12" s="124"/>
      <c r="H12" s="125"/>
      <c r="I12" s="735" t="s">
        <v>101</v>
      </c>
      <c r="J12" s="736"/>
      <c r="K12" s="736"/>
      <c r="L12" s="347">
        <v>2</v>
      </c>
      <c r="M12" s="348">
        <v>68000</v>
      </c>
      <c r="N12" s="349">
        <v>63000</v>
      </c>
      <c r="O12" s="350" t="s">
        <v>148</v>
      </c>
      <c r="P12" s="351">
        <v>73000</v>
      </c>
      <c r="Q12" s="352">
        <v>6854.4</v>
      </c>
      <c r="R12" s="352">
        <v>3427.2</v>
      </c>
      <c r="S12" s="352">
        <v>7955.9999999999991</v>
      </c>
      <c r="T12" s="353">
        <v>3977.9999999999995</v>
      </c>
      <c r="U12" s="354">
        <v>156.4</v>
      </c>
      <c r="V12" s="355">
        <v>78.2</v>
      </c>
      <c r="W12" s="345"/>
      <c r="X12" s="346"/>
    </row>
    <row r="13" spans="1:24" s="114" customFormat="1" ht="12.75" customHeight="1">
      <c r="A13" s="126">
        <v>58000</v>
      </c>
      <c r="B13" s="127">
        <v>1930</v>
      </c>
      <c r="C13" s="128"/>
      <c r="D13" s="126">
        <v>63000</v>
      </c>
      <c r="E13" s="129">
        <f t="shared" ref="E13:E56" si="0">A13*$E$8</f>
        <v>5979.8</v>
      </c>
      <c r="F13" s="130">
        <f>ROUND(E13/2-0.01,1)</f>
        <v>2989.9</v>
      </c>
      <c r="G13" s="193"/>
      <c r="H13" s="194"/>
      <c r="I13" s="735"/>
      <c r="J13" s="736"/>
      <c r="K13" s="736"/>
      <c r="L13" s="336">
        <v>3</v>
      </c>
      <c r="M13" s="356">
        <v>78000</v>
      </c>
      <c r="N13" s="357">
        <v>73000</v>
      </c>
      <c r="O13" s="339" t="s">
        <v>148</v>
      </c>
      <c r="P13" s="358">
        <v>83000</v>
      </c>
      <c r="Q13" s="359">
        <v>7862.4</v>
      </c>
      <c r="R13" s="359">
        <v>3931.2</v>
      </c>
      <c r="S13" s="359">
        <v>9126</v>
      </c>
      <c r="T13" s="360">
        <v>4563</v>
      </c>
      <c r="U13" s="361">
        <v>179.4</v>
      </c>
      <c r="V13" s="362">
        <v>89.7</v>
      </c>
      <c r="W13" s="345"/>
      <c r="X13" s="346"/>
    </row>
    <row r="14" spans="1:24" s="114" customFormat="1" ht="12.75" customHeight="1">
      <c r="A14" s="131">
        <v>68000</v>
      </c>
      <c r="B14" s="132">
        <v>2270</v>
      </c>
      <c r="C14" s="133">
        <v>63000</v>
      </c>
      <c r="D14" s="131">
        <v>73000</v>
      </c>
      <c r="E14" s="134">
        <f t="shared" si="0"/>
        <v>7010.8</v>
      </c>
      <c r="F14" s="135">
        <f t="shared" ref="F14:F55" si="1">ROUND(E14/2-0.01,1)</f>
        <v>3505.4</v>
      </c>
      <c r="G14" s="193"/>
      <c r="H14" s="194"/>
      <c r="I14" s="318"/>
      <c r="L14" s="347" t="s">
        <v>149</v>
      </c>
      <c r="M14" s="348">
        <v>88000</v>
      </c>
      <c r="N14" s="363">
        <v>83000</v>
      </c>
      <c r="O14" s="350" t="s">
        <v>148</v>
      </c>
      <c r="P14" s="351">
        <v>93000</v>
      </c>
      <c r="Q14" s="352">
        <v>8870.4</v>
      </c>
      <c r="R14" s="352">
        <v>4435.2</v>
      </c>
      <c r="S14" s="352">
        <v>10296</v>
      </c>
      <c r="T14" s="353">
        <v>5148</v>
      </c>
      <c r="U14" s="354">
        <v>202.4</v>
      </c>
      <c r="V14" s="355">
        <v>101.2</v>
      </c>
      <c r="W14" s="364">
        <v>16104</v>
      </c>
      <c r="X14" s="365">
        <v>8052</v>
      </c>
    </row>
    <row r="15" spans="1:24" s="114" customFormat="1" ht="12.75" customHeight="1">
      <c r="A15" s="136">
        <v>78000</v>
      </c>
      <c r="B15" s="137">
        <v>2600</v>
      </c>
      <c r="C15" s="138">
        <v>73000</v>
      </c>
      <c r="D15" s="136">
        <v>83000</v>
      </c>
      <c r="E15" s="139">
        <f t="shared" si="0"/>
        <v>8041.8</v>
      </c>
      <c r="F15" s="140">
        <f t="shared" si="1"/>
        <v>4020.9</v>
      </c>
      <c r="G15" s="193"/>
      <c r="H15" s="194"/>
      <c r="I15" s="735" t="s">
        <v>102</v>
      </c>
      <c r="J15" s="736"/>
      <c r="K15" s="736"/>
      <c r="L15" s="336" t="s">
        <v>150</v>
      </c>
      <c r="M15" s="356">
        <v>98000</v>
      </c>
      <c r="N15" s="357">
        <v>93000</v>
      </c>
      <c r="O15" s="339" t="s">
        <v>148</v>
      </c>
      <c r="P15" s="358">
        <v>101000</v>
      </c>
      <c r="Q15" s="359">
        <v>9878.4</v>
      </c>
      <c r="R15" s="359">
        <v>4939.2</v>
      </c>
      <c r="S15" s="359">
        <v>11466</v>
      </c>
      <c r="T15" s="360">
        <v>5733</v>
      </c>
      <c r="U15" s="343">
        <v>225.4</v>
      </c>
      <c r="V15" s="344">
        <v>112.7</v>
      </c>
      <c r="W15" s="366">
        <v>17934</v>
      </c>
      <c r="X15" s="367">
        <v>8967</v>
      </c>
    </row>
    <row r="16" spans="1:24" s="114" customFormat="1" ht="12.75" customHeight="1">
      <c r="A16" s="131">
        <v>88000</v>
      </c>
      <c r="B16" s="132">
        <v>2930</v>
      </c>
      <c r="C16" s="133">
        <v>83000</v>
      </c>
      <c r="D16" s="131">
        <v>93000</v>
      </c>
      <c r="E16" s="134">
        <f t="shared" si="0"/>
        <v>9072.7999999999993</v>
      </c>
      <c r="F16" s="135">
        <f t="shared" si="1"/>
        <v>4536.3999999999996</v>
      </c>
      <c r="G16" s="179">
        <f t="shared" ref="G16" si="2">A16*$G$8</f>
        <v>16104</v>
      </c>
      <c r="H16" s="180">
        <f>ROUND(G16/2-0.01,0)</f>
        <v>8052</v>
      </c>
      <c r="I16" s="735"/>
      <c r="J16" s="736"/>
      <c r="K16" s="736"/>
      <c r="L16" s="347" t="s">
        <v>151</v>
      </c>
      <c r="M16" s="348">
        <v>104000</v>
      </c>
      <c r="N16" s="363">
        <v>101000</v>
      </c>
      <c r="O16" s="350" t="s">
        <v>148</v>
      </c>
      <c r="P16" s="351">
        <v>107000</v>
      </c>
      <c r="Q16" s="352">
        <v>10483.200000000001</v>
      </c>
      <c r="R16" s="352">
        <v>5241.6000000000004</v>
      </c>
      <c r="S16" s="352">
        <v>12168</v>
      </c>
      <c r="T16" s="353">
        <v>6084</v>
      </c>
      <c r="U16" s="354">
        <v>239.2</v>
      </c>
      <c r="V16" s="355">
        <v>119.6</v>
      </c>
      <c r="W16" s="368">
        <v>19032</v>
      </c>
      <c r="X16" s="369">
        <v>9516</v>
      </c>
    </row>
    <row r="17" spans="1:24" s="114" customFormat="1" ht="12.75" customHeight="1">
      <c r="A17" s="136">
        <v>98000</v>
      </c>
      <c r="B17" s="137">
        <v>3270</v>
      </c>
      <c r="C17" s="138">
        <v>93000</v>
      </c>
      <c r="D17" s="141">
        <v>101000</v>
      </c>
      <c r="E17" s="142">
        <f t="shared" si="0"/>
        <v>10103.799999999999</v>
      </c>
      <c r="F17" s="143">
        <f t="shared" si="1"/>
        <v>5051.8999999999996</v>
      </c>
      <c r="G17" s="144">
        <f t="shared" ref="G17:G47" si="3">A17*$G$8</f>
        <v>17934</v>
      </c>
      <c r="H17" s="145">
        <f>ROUND(G17/2-0.01,0)</f>
        <v>8967</v>
      </c>
      <c r="L17" s="336" t="s">
        <v>152</v>
      </c>
      <c r="M17" s="356">
        <v>110000</v>
      </c>
      <c r="N17" s="357">
        <v>107000</v>
      </c>
      <c r="O17" s="339" t="s">
        <v>148</v>
      </c>
      <c r="P17" s="358">
        <v>114000</v>
      </c>
      <c r="Q17" s="359">
        <v>11088</v>
      </c>
      <c r="R17" s="359">
        <v>5544</v>
      </c>
      <c r="S17" s="359">
        <v>12870</v>
      </c>
      <c r="T17" s="360">
        <v>6435</v>
      </c>
      <c r="U17" s="361">
        <v>253</v>
      </c>
      <c r="V17" s="362">
        <v>126.5</v>
      </c>
      <c r="W17" s="370">
        <v>20130</v>
      </c>
      <c r="X17" s="371">
        <v>10065</v>
      </c>
    </row>
    <row r="18" spans="1:24" s="114" customFormat="1" ht="12.75" customHeight="1">
      <c r="A18" s="131">
        <v>104000</v>
      </c>
      <c r="B18" s="132">
        <v>3470</v>
      </c>
      <c r="C18" s="133">
        <v>101000</v>
      </c>
      <c r="D18" s="146">
        <v>107000</v>
      </c>
      <c r="E18" s="147">
        <f t="shared" si="0"/>
        <v>10722.4</v>
      </c>
      <c r="F18" s="148">
        <f t="shared" si="1"/>
        <v>5361.2</v>
      </c>
      <c r="G18" s="149">
        <f t="shared" si="3"/>
        <v>19032</v>
      </c>
      <c r="H18" s="150">
        <f t="shared" ref="H18:H47" si="4">ROUND(G18/2-0.01,0)</f>
        <v>9516</v>
      </c>
      <c r="I18" s="111"/>
      <c r="L18" s="347" t="s">
        <v>153</v>
      </c>
      <c r="M18" s="348">
        <v>118000</v>
      </c>
      <c r="N18" s="363">
        <v>114000</v>
      </c>
      <c r="O18" s="350" t="s">
        <v>148</v>
      </c>
      <c r="P18" s="351">
        <v>122000</v>
      </c>
      <c r="Q18" s="352">
        <v>11894.4</v>
      </c>
      <c r="R18" s="352">
        <v>5947.2</v>
      </c>
      <c r="S18" s="352">
        <v>13806</v>
      </c>
      <c r="T18" s="353">
        <v>6903</v>
      </c>
      <c r="U18" s="354">
        <v>271.39999999999998</v>
      </c>
      <c r="V18" s="355">
        <v>135.69999999999999</v>
      </c>
      <c r="W18" s="368">
        <v>21594</v>
      </c>
      <c r="X18" s="369">
        <v>10797</v>
      </c>
    </row>
    <row r="19" spans="1:24" s="114" customFormat="1" ht="12.75" customHeight="1">
      <c r="A19" s="136">
        <v>110000</v>
      </c>
      <c r="B19" s="137">
        <v>3670</v>
      </c>
      <c r="C19" s="138">
        <v>107000</v>
      </c>
      <c r="D19" s="141">
        <v>114000</v>
      </c>
      <c r="E19" s="142">
        <f t="shared" si="0"/>
        <v>11341</v>
      </c>
      <c r="F19" s="427">
        <f>ROUND(E19/2-0.1,1)</f>
        <v>5670.4</v>
      </c>
      <c r="G19" s="151">
        <f t="shared" si="3"/>
        <v>20130</v>
      </c>
      <c r="H19" s="152">
        <f t="shared" si="4"/>
        <v>10065</v>
      </c>
      <c r="I19" s="111"/>
      <c r="L19" s="336" t="s">
        <v>154</v>
      </c>
      <c r="M19" s="356">
        <v>126000</v>
      </c>
      <c r="N19" s="357">
        <v>122000</v>
      </c>
      <c r="O19" s="339" t="s">
        <v>148</v>
      </c>
      <c r="P19" s="358">
        <v>130000</v>
      </c>
      <c r="Q19" s="359">
        <v>12700.8</v>
      </c>
      <c r="R19" s="359">
        <v>6350.4</v>
      </c>
      <c r="S19" s="359">
        <v>14742</v>
      </c>
      <c r="T19" s="360">
        <v>7371</v>
      </c>
      <c r="U19" s="361">
        <v>289.8</v>
      </c>
      <c r="V19" s="362">
        <v>144.9</v>
      </c>
      <c r="W19" s="370">
        <v>23058</v>
      </c>
      <c r="X19" s="371">
        <v>11529</v>
      </c>
    </row>
    <row r="20" spans="1:24" s="114" customFormat="1" ht="12.75" customHeight="1">
      <c r="A20" s="131">
        <v>118000</v>
      </c>
      <c r="B20" s="132">
        <v>3930</v>
      </c>
      <c r="C20" s="133">
        <v>114000</v>
      </c>
      <c r="D20" s="146">
        <v>122000</v>
      </c>
      <c r="E20" s="147">
        <f t="shared" si="0"/>
        <v>12165.8</v>
      </c>
      <c r="F20" s="148">
        <f t="shared" si="1"/>
        <v>6082.9</v>
      </c>
      <c r="G20" s="149">
        <f t="shared" si="3"/>
        <v>21594</v>
      </c>
      <c r="H20" s="150">
        <f t="shared" si="4"/>
        <v>10797</v>
      </c>
      <c r="I20" s="111"/>
      <c r="L20" s="347" t="s">
        <v>155</v>
      </c>
      <c r="M20" s="348">
        <v>134000</v>
      </c>
      <c r="N20" s="363">
        <v>130000</v>
      </c>
      <c r="O20" s="350" t="s">
        <v>148</v>
      </c>
      <c r="P20" s="351">
        <v>138000</v>
      </c>
      <c r="Q20" s="352">
        <v>13507.2</v>
      </c>
      <c r="R20" s="352">
        <v>6753.6</v>
      </c>
      <c r="S20" s="352">
        <v>15677.999999999998</v>
      </c>
      <c r="T20" s="353">
        <v>7838.9999999999991</v>
      </c>
      <c r="U20" s="354">
        <v>308.2</v>
      </c>
      <c r="V20" s="355">
        <v>154.1</v>
      </c>
      <c r="W20" s="368">
        <v>24522</v>
      </c>
      <c r="X20" s="369">
        <v>12261</v>
      </c>
    </row>
    <row r="21" spans="1:24" s="114" customFormat="1" ht="12.75" customHeight="1">
      <c r="A21" s="136">
        <v>126000</v>
      </c>
      <c r="B21" s="137">
        <v>4200</v>
      </c>
      <c r="C21" s="138">
        <v>122000</v>
      </c>
      <c r="D21" s="141">
        <v>130000</v>
      </c>
      <c r="E21" s="142">
        <f t="shared" si="0"/>
        <v>12990.6</v>
      </c>
      <c r="F21" s="143">
        <f t="shared" si="1"/>
        <v>6495.3</v>
      </c>
      <c r="G21" s="151">
        <f t="shared" si="3"/>
        <v>23058</v>
      </c>
      <c r="H21" s="152">
        <f t="shared" si="4"/>
        <v>11529</v>
      </c>
      <c r="I21" s="111"/>
      <c r="L21" s="336" t="s">
        <v>156</v>
      </c>
      <c r="M21" s="356">
        <v>142000</v>
      </c>
      <c r="N21" s="357">
        <v>138000</v>
      </c>
      <c r="O21" s="339" t="s">
        <v>148</v>
      </c>
      <c r="P21" s="358">
        <v>146000</v>
      </c>
      <c r="Q21" s="359">
        <v>14313.6</v>
      </c>
      <c r="R21" s="359">
        <v>7156.8</v>
      </c>
      <c r="S21" s="359">
        <v>16614</v>
      </c>
      <c r="T21" s="360">
        <v>8307</v>
      </c>
      <c r="U21" s="361">
        <v>326.60000000000002</v>
      </c>
      <c r="V21" s="362">
        <v>163.30000000000001</v>
      </c>
      <c r="W21" s="370">
        <v>25986</v>
      </c>
      <c r="X21" s="371">
        <v>12993</v>
      </c>
    </row>
    <row r="22" spans="1:24" s="114" customFormat="1" ht="12.75" customHeight="1">
      <c r="A22" s="153">
        <v>134000</v>
      </c>
      <c r="B22" s="154">
        <v>4470</v>
      </c>
      <c r="C22" s="155">
        <v>130000</v>
      </c>
      <c r="D22" s="156">
        <v>138000</v>
      </c>
      <c r="E22" s="157">
        <f t="shared" si="0"/>
        <v>13815.4</v>
      </c>
      <c r="F22" s="158">
        <f t="shared" si="1"/>
        <v>6907.7</v>
      </c>
      <c r="G22" s="149">
        <f t="shared" si="3"/>
        <v>24522</v>
      </c>
      <c r="H22" s="150">
        <f t="shared" si="4"/>
        <v>12261</v>
      </c>
      <c r="I22" s="111"/>
      <c r="L22" s="347" t="s">
        <v>157</v>
      </c>
      <c r="M22" s="348">
        <v>150000</v>
      </c>
      <c r="N22" s="363">
        <v>146000</v>
      </c>
      <c r="O22" s="350" t="s">
        <v>148</v>
      </c>
      <c r="P22" s="351">
        <v>155000</v>
      </c>
      <c r="Q22" s="352">
        <v>15120</v>
      </c>
      <c r="R22" s="352">
        <v>7560</v>
      </c>
      <c r="S22" s="352">
        <v>17550</v>
      </c>
      <c r="T22" s="353">
        <v>8775</v>
      </c>
      <c r="U22" s="354">
        <v>345</v>
      </c>
      <c r="V22" s="355">
        <v>172.5</v>
      </c>
      <c r="W22" s="368">
        <v>27450</v>
      </c>
      <c r="X22" s="369">
        <v>13725</v>
      </c>
    </row>
    <row r="23" spans="1:24" s="114" customFormat="1" ht="12.75" customHeight="1">
      <c r="A23" s="159">
        <v>142000</v>
      </c>
      <c r="B23" s="160">
        <v>4730</v>
      </c>
      <c r="C23" s="161">
        <v>138000</v>
      </c>
      <c r="D23" s="162">
        <v>146000</v>
      </c>
      <c r="E23" s="163">
        <f t="shared" si="0"/>
        <v>14640.199999999999</v>
      </c>
      <c r="F23" s="164">
        <f t="shared" si="1"/>
        <v>7320.1</v>
      </c>
      <c r="G23" s="151">
        <f t="shared" si="3"/>
        <v>25986</v>
      </c>
      <c r="H23" s="152">
        <f t="shared" si="4"/>
        <v>12993</v>
      </c>
      <c r="I23" s="111"/>
      <c r="L23" s="336" t="s">
        <v>158</v>
      </c>
      <c r="M23" s="356">
        <v>160000</v>
      </c>
      <c r="N23" s="357">
        <v>155000</v>
      </c>
      <c r="O23" s="339" t="s">
        <v>148</v>
      </c>
      <c r="P23" s="358">
        <v>165000</v>
      </c>
      <c r="Q23" s="359">
        <v>16128</v>
      </c>
      <c r="R23" s="359">
        <v>8064</v>
      </c>
      <c r="S23" s="359">
        <v>18720</v>
      </c>
      <c r="T23" s="360">
        <v>9360</v>
      </c>
      <c r="U23" s="361">
        <v>368</v>
      </c>
      <c r="V23" s="362">
        <v>184</v>
      </c>
      <c r="W23" s="370">
        <v>29280</v>
      </c>
      <c r="X23" s="371">
        <v>14640</v>
      </c>
    </row>
    <row r="24" spans="1:24" s="114" customFormat="1" ht="12.75" customHeight="1">
      <c r="A24" s="153">
        <v>150000</v>
      </c>
      <c r="B24" s="154">
        <v>5000</v>
      </c>
      <c r="C24" s="165">
        <v>146000</v>
      </c>
      <c r="D24" s="156">
        <v>155000</v>
      </c>
      <c r="E24" s="157">
        <f t="shared" si="0"/>
        <v>15465</v>
      </c>
      <c r="F24" s="428">
        <f>ROUND(E24/2-0.1,1)</f>
        <v>7732.4</v>
      </c>
      <c r="G24" s="149">
        <f t="shared" si="3"/>
        <v>27450</v>
      </c>
      <c r="H24" s="150">
        <f t="shared" si="4"/>
        <v>13725</v>
      </c>
      <c r="I24" s="111"/>
      <c r="L24" s="347" t="s">
        <v>159</v>
      </c>
      <c r="M24" s="348">
        <v>170000</v>
      </c>
      <c r="N24" s="363">
        <v>165000</v>
      </c>
      <c r="O24" s="350" t="s">
        <v>148</v>
      </c>
      <c r="P24" s="351">
        <v>175000</v>
      </c>
      <c r="Q24" s="352">
        <v>17136</v>
      </c>
      <c r="R24" s="352">
        <v>8568</v>
      </c>
      <c r="S24" s="352">
        <v>19890</v>
      </c>
      <c r="T24" s="353">
        <v>9945</v>
      </c>
      <c r="U24" s="354">
        <v>391</v>
      </c>
      <c r="V24" s="355">
        <v>195.5</v>
      </c>
      <c r="W24" s="368">
        <v>31110</v>
      </c>
      <c r="X24" s="369">
        <v>15555</v>
      </c>
    </row>
    <row r="25" spans="1:24" s="114" customFormat="1" ht="12.75" customHeight="1">
      <c r="A25" s="159">
        <v>160000</v>
      </c>
      <c r="B25" s="160">
        <v>5330</v>
      </c>
      <c r="C25" s="161">
        <v>155000</v>
      </c>
      <c r="D25" s="162">
        <v>165000</v>
      </c>
      <c r="E25" s="163">
        <f t="shared" si="0"/>
        <v>16496</v>
      </c>
      <c r="F25" s="164">
        <f t="shared" si="1"/>
        <v>8248</v>
      </c>
      <c r="G25" s="151">
        <f t="shared" si="3"/>
        <v>29280</v>
      </c>
      <c r="H25" s="152">
        <f t="shared" si="4"/>
        <v>14640</v>
      </c>
      <c r="I25" s="111"/>
      <c r="L25" s="336" t="s">
        <v>160</v>
      </c>
      <c r="M25" s="356">
        <v>180000</v>
      </c>
      <c r="N25" s="357">
        <v>175000</v>
      </c>
      <c r="O25" s="339" t="s">
        <v>148</v>
      </c>
      <c r="P25" s="358">
        <v>185000</v>
      </c>
      <c r="Q25" s="359">
        <v>18144</v>
      </c>
      <c r="R25" s="359">
        <v>9072</v>
      </c>
      <c r="S25" s="359">
        <v>21060</v>
      </c>
      <c r="T25" s="360">
        <v>10530</v>
      </c>
      <c r="U25" s="361">
        <v>414</v>
      </c>
      <c r="V25" s="362">
        <v>207</v>
      </c>
      <c r="W25" s="370">
        <v>32940</v>
      </c>
      <c r="X25" s="371">
        <v>16470</v>
      </c>
    </row>
    <row r="26" spans="1:24" s="114" customFormat="1" ht="12.75" customHeight="1">
      <c r="A26" s="153">
        <v>170000</v>
      </c>
      <c r="B26" s="154">
        <v>5670</v>
      </c>
      <c r="C26" s="165">
        <v>165000</v>
      </c>
      <c r="D26" s="156">
        <v>175000</v>
      </c>
      <c r="E26" s="157">
        <f t="shared" si="0"/>
        <v>17527</v>
      </c>
      <c r="F26" s="428">
        <f>ROUND(E26/2-0.1,1)</f>
        <v>8763.4</v>
      </c>
      <c r="G26" s="149">
        <f t="shared" si="3"/>
        <v>31110</v>
      </c>
      <c r="H26" s="150">
        <f t="shared" si="4"/>
        <v>15555</v>
      </c>
      <c r="I26" s="111"/>
      <c r="L26" s="347" t="s">
        <v>161</v>
      </c>
      <c r="M26" s="348">
        <v>190000</v>
      </c>
      <c r="N26" s="363">
        <v>185000</v>
      </c>
      <c r="O26" s="350" t="s">
        <v>148</v>
      </c>
      <c r="P26" s="351">
        <v>195000</v>
      </c>
      <c r="Q26" s="352">
        <v>19152</v>
      </c>
      <c r="R26" s="352">
        <v>9576</v>
      </c>
      <c r="S26" s="352">
        <v>22230</v>
      </c>
      <c r="T26" s="353">
        <v>11115</v>
      </c>
      <c r="U26" s="354">
        <v>437</v>
      </c>
      <c r="V26" s="355">
        <v>218.5</v>
      </c>
      <c r="W26" s="368">
        <v>34770</v>
      </c>
      <c r="X26" s="369">
        <v>17385</v>
      </c>
    </row>
    <row r="27" spans="1:24" s="114" customFormat="1" ht="12.75" customHeight="1">
      <c r="A27" s="159">
        <v>180000</v>
      </c>
      <c r="B27" s="160">
        <v>6000</v>
      </c>
      <c r="C27" s="161">
        <v>175000</v>
      </c>
      <c r="D27" s="162">
        <v>185000</v>
      </c>
      <c r="E27" s="163">
        <f t="shared" si="0"/>
        <v>18558</v>
      </c>
      <c r="F27" s="164">
        <f t="shared" si="1"/>
        <v>9279</v>
      </c>
      <c r="G27" s="151">
        <f t="shared" si="3"/>
        <v>32940</v>
      </c>
      <c r="H27" s="152">
        <f t="shared" si="4"/>
        <v>16470</v>
      </c>
      <c r="I27" s="111"/>
      <c r="L27" s="336" t="s">
        <v>162</v>
      </c>
      <c r="M27" s="356">
        <v>200000</v>
      </c>
      <c r="N27" s="357">
        <v>195000</v>
      </c>
      <c r="O27" s="339" t="s">
        <v>148</v>
      </c>
      <c r="P27" s="358">
        <v>210000</v>
      </c>
      <c r="Q27" s="359">
        <v>20160</v>
      </c>
      <c r="R27" s="359">
        <v>10080</v>
      </c>
      <c r="S27" s="359">
        <v>23400</v>
      </c>
      <c r="T27" s="360">
        <v>11700</v>
      </c>
      <c r="U27" s="361">
        <v>460</v>
      </c>
      <c r="V27" s="362">
        <v>230</v>
      </c>
      <c r="W27" s="370">
        <v>36600</v>
      </c>
      <c r="X27" s="371">
        <v>18300</v>
      </c>
    </row>
    <row r="28" spans="1:24" s="114" customFormat="1" ht="12.75" customHeight="1">
      <c r="A28" s="153">
        <v>190000</v>
      </c>
      <c r="B28" s="154">
        <v>6330</v>
      </c>
      <c r="C28" s="165">
        <v>185000</v>
      </c>
      <c r="D28" s="156">
        <v>195000</v>
      </c>
      <c r="E28" s="157">
        <f t="shared" si="0"/>
        <v>19589</v>
      </c>
      <c r="F28" s="428">
        <f>ROUND(E28/2-0.1,1)</f>
        <v>9794.4</v>
      </c>
      <c r="G28" s="149">
        <f t="shared" si="3"/>
        <v>34770</v>
      </c>
      <c r="H28" s="150">
        <f t="shared" si="4"/>
        <v>17385</v>
      </c>
      <c r="I28" s="111"/>
      <c r="L28" s="347" t="s">
        <v>163</v>
      </c>
      <c r="M28" s="348">
        <v>220000</v>
      </c>
      <c r="N28" s="363">
        <v>210000</v>
      </c>
      <c r="O28" s="350" t="s">
        <v>148</v>
      </c>
      <c r="P28" s="351">
        <v>230000</v>
      </c>
      <c r="Q28" s="352">
        <v>22176</v>
      </c>
      <c r="R28" s="352">
        <v>11088</v>
      </c>
      <c r="S28" s="352">
        <v>25740</v>
      </c>
      <c r="T28" s="353">
        <v>12870</v>
      </c>
      <c r="U28" s="354">
        <v>506</v>
      </c>
      <c r="V28" s="355">
        <v>253</v>
      </c>
      <c r="W28" s="368">
        <v>40260</v>
      </c>
      <c r="X28" s="369">
        <v>20130</v>
      </c>
    </row>
    <row r="29" spans="1:24" s="114" customFormat="1" ht="12.75" customHeight="1">
      <c r="A29" s="159">
        <v>200000</v>
      </c>
      <c r="B29" s="160">
        <v>6670</v>
      </c>
      <c r="C29" s="161">
        <v>195000</v>
      </c>
      <c r="D29" s="162">
        <v>210000</v>
      </c>
      <c r="E29" s="163">
        <f t="shared" si="0"/>
        <v>20620</v>
      </c>
      <c r="F29" s="164">
        <f t="shared" si="1"/>
        <v>10310</v>
      </c>
      <c r="G29" s="151">
        <f t="shared" si="3"/>
        <v>36600</v>
      </c>
      <c r="H29" s="152">
        <f t="shared" si="4"/>
        <v>18300</v>
      </c>
      <c r="I29" s="111"/>
      <c r="L29" s="336" t="s">
        <v>164</v>
      </c>
      <c r="M29" s="356">
        <v>240000</v>
      </c>
      <c r="N29" s="357">
        <v>230000</v>
      </c>
      <c r="O29" s="339" t="s">
        <v>148</v>
      </c>
      <c r="P29" s="358">
        <v>250000</v>
      </c>
      <c r="Q29" s="359">
        <v>24192</v>
      </c>
      <c r="R29" s="359">
        <v>12096</v>
      </c>
      <c r="S29" s="359">
        <v>28080</v>
      </c>
      <c r="T29" s="360">
        <v>14040</v>
      </c>
      <c r="U29" s="361">
        <v>552</v>
      </c>
      <c r="V29" s="362">
        <v>276</v>
      </c>
      <c r="W29" s="370">
        <v>43920</v>
      </c>
      <c r="X29" s="371">
        <v>21960</v>
      </c>
    </row>
    <row r="30" spans="1:24" s="114" customFormat="1" ht="12.75" customHeight="1">
      <c r="A30" s="153">
        <v>220000</v>
      </c>
      <c r="B30" s="154">
        <v>7330</v>
      </c>
      <c r="C30" s="165">
        <v>210000</v>
      </c>
      <c r="D30" s="156">
        <v>230000</v>
      </c>
      <c r="E30" s="157">
        <f t="shared" si="0"/>
        <v>22682</v>
      </c>
      <c r="F30" s="158">
        <f t="shared" si="1"/>
        <v>11341</v>
      </c>
      <c r="G30" s="149">
        <f t="shared" si="3"/>
        <v>40260</v>
      </c>
      <c r="H30" s="150">
        <f t="shared" si="4"/>
        <v>20130</v>
      </c>
      <c r="I30" s="111"/>
      <c r="L30" s="347" t="s">
        <v>165</v>
      </c>
      <c r="M30" s="348">
        <v>260000</v>
      </c>
      <c r="N30" s="363">
        <v>250000</v>
      </c>
      <c r="O30" s="350" t="s">
        <v>148</v>
      </c>
      <c r="P30" s="351">
        <v>270000</v>
      </c>
      <c r="Q30" s="352">
        <v>26208</v>
      </c>
      <c r="R30" s="352">
        <v>13104</v>
      </c>
      <c r="S30" s="352">
        <v>30419.999999999996</v>
      </c>
      <c r="T30" s="353">
        <v>15209.999999999998</v>
      </c>
      <c r="U30" s="354">
        <v>598</v>
      </c>
      <c r="V30" s="355">
        <v>299</v>
      </c>
      <c r="W30" s="368">
        <v>47580</v>
      </c>
      <c r="X30" s="369">
        <v>23790</v>
      </c>
    </row>
    <row r="31" spans="1:24" s="114" customFormat="1" ht="12.75" customHeight="1">
      <c r="A31" s="159">
        <v>240000</v>
      </c>
      <c r="B31" s="160">
        <v>8000</v>
      </c>
      <c r="C31" s="161">
        <v>230000</v>
      </c>
      <c r="D31" s="162">
        <v>250000</v>
      </c>
      <c r="E31" s="163">
        <f t="shared" si="0"/>
        <v>24744</v>
      </c>
      <c r="F31" s="164">
        <f t="shared" si="1"/>
        <v>12372</v>
      </c>
      <c r="G31" s="151">
        <f t="shared" si="3"/>
        <v>43920</v>
      </c>
      <c r="H31" s="152">
        <f t="shared" si="4"/>
        <v>21960</v>
      </c>
      <c r="I31" s="111"/>
      <c r="L31" s="336" t="s">
        <v>166</v>
      </c>
      <c r="M31" s="356">
        <v>280000</v>
      </c>
      <c r="N31" s="357">
        <v>270000</v>
      </c>
      <c r="O31" s="339" t="s">
        <v>148</v>
      </c>
      <c r="P31" s="358">
        <v>290000</v>
      </c>
      <c r="Q31" s="359">
        <v>28224</v>
      </c>
      <c r="R31" s="359">
        <v>14112</v>
      </c>
      <c r="S31" s="359">
        <v>32759.999999999996</v>
      </c>
      <c r="T31" s="360">
        <v>16379.999999999998</v>
      </c>
      <c r="U31" s="361">
        <v>644</v>
      </c>
      <c r="V31" s="362">
        <v>322</v>
      </c>
      <c r="W31" s="370">
        <v>51240</v>
      </c>
      <c r="X31" s="371">
        <v>25620</v>
      </c>
    </row>
    <row r="32" spans="1:24" s="114" customFormat="1" ht="12.75" customHeight="1">
      <c r="A32" s="153">
        <v>260000</v>
      </c>
      <c r="B32" s="154">
        <v>8670</v>
      </c>
      <c r="C32" s="165">
        <v>250000</v>
      </c>
      <c r="D32" s="156">
        <v>270000</v>
      </c>
      <c r="E32" s="157">
        <f t="shared" si="0"/>
        <v>26806</v>
      </c>
      <c r="F32" s="158">
        <f t="shared" si="1"/>
        <v>13403</v>
      </c>
      <c r="G32" s="149">
        <f t="shared" si="3"/>
        <v>47580</v>
      </c>
      <c r="H32" s="150">
        <f t="shared" si="4"/>
        <v>23790</v>
      </c>
      <c r="I32" s="111"/>
      <c r="L32" s="347" t="s">
        <v>167</v>
      </c>
      <c r="M32" s="348">
        <v>300000</v>
      </c>
      <c r="N32" s="363">
        <v>290000</v>
      </c>
      <c r="O32" s="350" t="s">
        <v>148</v>
      </c>
      <c r="P32" s="351">
        <v>310000</v>
      </c>
      <c r="Q32" s="352">
        <v>30240</v>
      </c>
      <c r="R32" s="352">
        <v>15120</v>
      </c>
      <c r="S32" s="352">
        <v>35100</v>
      </c>
      <c r="T32" s="353">
        <v>17550</v>
      </c>
      <c r="U32" s="354">
        <v>690</v>
      </c>
      <c r="V32" s="355">
        <v>345</v>
      </c>
      <c r="W32" s="368">
        <v>54900</v>
      </c>
      <c r="X32" s="369">
        <v>27450</v>
      </c>
    </row>
    <row r="33" spans="1:24" s="114" customFormat="1" ht="12.75" customHeight="1">
      <c r="A33" s="159">
        <v>280000</v>
      </c>
      <c r="B33" s="160">
        <v>9330</v>
      </c>
      <c r="C33" s="161">
        <v>270000</v>
      </c>
      <c r="D33" s="162">
        <v>290000</v>
      </c>
      <c r="E33" s="163">
        <f t="shared" si="0"/>
        <v>28868</v>
      </c>
      <c r="F33" s="164">
        <f t="shared" si="1"/>
        <v>14434</v>
      </c>
      <c r="G33" s="151">
        <f t="shared" si="3"/>
        <v>51240</v>
      </c>
      <c r="H33" s="152">
        <f t="shared" si="4"/>
        <v>25620</v>
      </c>
      <c r="I33" s="111"/>
      <c r="L33" s="336" t="s">
        <v>168</v>
      </c>
      <c r="M33" s="356">
        <v>320000</v>
      </c>
      <c r="N33" s="357">
        <v>310000</v>
      </c>
      <c r="O33" s="339" t="s">
        <v>148</v>
      </c>
      <c r="P33" s="358">
        <v>330000</v>
      </c>
      <c r="Q33" s="359">
        <v>32256</v>
      </c>
      <c r="R33" s="359">
        <v>16128</v>
      </c>
      <c r="S33" s="359">
        <v>37440</v>
      </c>
      <c r="T33" s="360">
        <v>18720</v>
      </c>
      <c r="U33" s="361">
        <v>736</v>
      </c>
      <c r="V33" s="362">
        <v>368</v>
      </c>
      <c r="W33" s="370">
        <v>58560</v>
      </c>
      <c r="X33" s="371">
        <v>29280</v>
      </c>
    </row>
    <row r="34" spans="1:24" s="114" customFormat="1" ht="12.75" customHeight="1">
      <c r="A34" s="153">
        <v>300000</v>
      </c>
      <c r="B34" s="154">
        <v>10000</v>
      </c>
      <c r="C34" s="165">
        <v>290000</v>
      </c>
      <c r="D34" s="156">
        <v>310000</v>
      </c>
      <c r="E34" s="157">
        <f t="shared" si="0"/>
        <v>30930</v>
      </c>
      <c r="F34" s="158">
        <f t="shared" si="1"/>
        <v>15465</v>
      </c>
      <c r="G34" s="149">
        <f t="shared" si="3"/>
        <v>54900</v>
      </c>
      <c r="H34" s="150">
        <f t="shared" si="4"/>
        <v>27450</v>
      </c>
      <c r="I34" s="111"/>
      <c r="L34" s="347" t="s">
        <v>169</v>
      </c>
      <c r="M34" s="348">
        <v>340000</v>
      </c>
      <c r="N34" s="363">
        <v>330000</v>
      </c>
      <c r="O34" s="350" t="s">
        <v>148</v>
      </c>
      <c r="P34" s="351">
        <v>350000</v>
      </c>
      <c r="Q34" s="352">
        <v>34272</v>
      </c>
      <c r="R34" s="352">
        <v>17136</v>
      </c>
      <c r="S34" s="352">
        <v>39780</v>
      </c>
      <c r="T34" s="353">
        <v>19890</v>
      </c>
      <c r="U34" s="354">
        <v>782</v>
      </c>
      <c r="V34" s="355">
        <v>391</v>
      </c>
      <c r="W34" s="368">
        <v>62220</v>
      </c>
      <c r="X34" s="369">
        <v>31110</v>
      </c>
    </row>
    <row r="35" spans="1:24" s="114" customFormat="1" ht="12.75" customHeight="1">
      <c r="A35" s="159">
        <v>320000</v>
      </c>
      <c r="B35" s="160">
        <v>10670</v>
      </c>
      <c r="C35" s="161">
        <v>310000</v>
      </c>
      <c r="D35" s="162">
        <v>330000</v>
      </c>
      <c r="E35" s="163">
        <f t="shared" si="0"/>
        <v>32992</v>
      </c>
      <c r="F35" s="164">
        <f t="shared" si="1"/>
        <v>16496</v>
      </c>
      <c r="G35" s="151">
        <f t="shared" si="3"/>
        <v>58560</v>
      </c>
      <c r="H35" s="152">
        <f t="shared" si="4"/>
        <v>29280</v>
      </c>
      <c r="I35" s="111"/>
      <c r="L35" s="336" t="s">
        <v>170</v>
      </c>
      <c r="M35" s="356">
        <v>360000</v>
      </c>
      <c r="N35" s="357">
        <v>350000</v>
      </c>
      <c r="O35" s="339" t="s">
        <v>148</v>
      </c>
      <c r="P35" s="358">
        <v>370000</v>
      </c>
      <c r="Q35" s="359">
        <v>36288</v>
      </c>
      <c r="R35" s="359">
        <v>18144</v>
      </c>
      <c r="S35" s="359">
        <v>42120</v>
      </c>
      <c r="T35" s="360">
        <v>21060</v>
      </c>
      <c r="U35" s="361">
        <v>828</v>
      </c>
      <c r="V35" s="362">
        <v>414</v>
      </c>
      <c r="W35" s="370">
        <v>65880</v>
      </c>
      <c r="X35" s="371">
        <v>32940</v>
      </c>
    </row>
    <row r="36" spans="1:24" s="114" customFormat="1" ht="12.75" customHeight="1">
      <c r="A36" s="153">
        <v>340000</v>
      </c>
      <c r="B36" s="154">
        <v>11330</v>
      </c>
      <c r="C36" s="165">
        <v>330000</v>
      </c>
      <c r="D36" s="156">
        <v>350000</v>
      </c>
      <c r="E36" s="157">
        <f t="shared" si="0"/>
        <v>35054</v>
      </c>
      <c r="F36" s="158">
        <f t="shared" si="1"/>
        <v>17527</v>
      </c>
      <c r="G36" s="149">
        <f t="shared" si="3"/>
        <v>62220</v>
      </c>
      <c r="H36" s="150">
        <f t="shared" si="4"/>
        <v>31110</v>
      </c>
      <c r="I36" s="111"/>
      <c r="L36" s="347" t="s">
        <v>171</v>
      </c>
      <c r="M36" s="348">
        <v>380000</v>
      </c>
      <c r="N36" s="363">
        <v>370000</v>
      </c>
      <c r="O36" s="350" t="s">
        <v>148</v>
      </c>
      <c r="P36" s="351">
        <v>395000</v>
      </c>
      <c r="Q36" s="352">
        <v>38304</v>
      </c>
      <c r="R36" s="352">
        <v>19152</v>
      </c>
      <c r="S36" s="352">
        <v>44460</v>
      </c>
      <c r="T36" s="353">
        <v>22230</v>
      </c>
      <c r="U36" s="354">
        <v>874</v>
      </c>
      <c r="V36" s="355">
        <v>437</v>
      </c>
      <c r="W36" s="368">
        <v>69540</v>
      </c>
      <c r="X36" s="369">
        <v>34770</v>
      </c>
    </row>
    <row r="37" spans="1:24" s="114" customFormat="1" ht="12.75" customHeight="1">
      <c r="A37" s="159">
        <v>360000</v>
      </c>
      <c r="B37" s="160">
        <v>12000</v>
      </c>
      <c r="C37" s="161">
        <v>350000</v>
      </c>
      <c r="D37" s="162">
        <v>370000</v>
      </c>
      <c r="E37" s="163">
        <f t="shared" si="0"/>
        <v>37116</v>
      </c>
      <c r="F37" s="164">
        <f t="shared" si="1"/>
        <v>18558</v>
      </c>
      <c r="G37" s="151">
        <f t="shared" si="3"/>
        <v>65880</v>
      </c>
      <c r="H37" s="152">
        <f t="shared" si="4"/>
        <v>32940</v>
      </c>
      <c r="I37" s="111"/>
      <c r="L37" s="336" t="s">
        <v>172</v>
      </c>
      <c r="M37" s="356">
        <v>410000</v>
      </c>
      <c r="N37" s="357">
        <v>395000</v>
      </c>
      <c r="O37" s="339" t="s">
        <v>148</v>
      </c>
      <c r="P37" s="358">
        <v>425000</v>
      </c>
      <c r="Q37" s="359">
        <v>41328</v>
      </c>
      <c r="R37" s="359">
        <v>20664</v>
      </c>
      <c r="S37" s="359">
        <v>47970</v>
      </c>
      <c r="T37" s="360">
        <v>23985</v>
      </c>
      <c r="U37" s="361">
        <v>943</v>
      </c>
      <c r="V37" s="362">
        <v>471.5</v>
      </c>
      <c r="W37" s="370">
        <v>75030</v>
      </c>
      <c r="X37" s="371">
        <v>37515</v>
      </c>
    </row>
    <row r="38" spans="1:24" s="114" customFormat="1" ht="12.75" customHeight="1">
      <c r="A38" s="153">
        <v>380000</v>
      </c>
      <c r="B38" s="154">
        <v>12670</v>
      </c>
      <c r="C38" s="165">
        <v>370000</v>
      </c>
      <c r="D38" s="156">
        <v>395000</v>
      </c>
      <c r="E38" s="157">
        <f t="shared" si="0"/>
        <v>39178</v>
      </c>
      <c r="F38" s="158">
        <f t="shared" si="1"/>
        <v>19589</v>
      </c>
      <c r="G38" s="149">
        <f t="shared" si="3"/>
        <v>69540</v>
      </c>
      <c r="H38" s="150">
        <f t="shared" si="4"/>
        <v>34770</v>
      </c>
      <c r="I38" s="111"/>
      <c r="L38" s="347" t="s">
        <v>173</v>
      </c>
      <c r="M38" s="348">
        <v>440000</v>
      </c>
      <c r="N38" s="363">
        <v>425000</v>
      </c>
      <c r="O38" s="350" t="s">
        <v>148</v>
      </c>
      <c r="P38" s="351">
        <v>455000</v>
      </c>
      <c r="Q38" s="352">
        <v>44352</v>
      </c>
      <c r="R38" s="352">
        <v>22176</v>
      </c>
      <c r="S38" s="352">
        <v>51480</v>
      </c>
      <c r="T38" s="353">
        <v>25740</v>
      </c>
      <c r="U38" s="354">
        <v>1012</v>
      </c>
      <c r="V38" s="355">
        <v>506</v>
      </c>
      <c r="W38" s="368">
        <v>80520</v>
      </c>
      <c r="X38" s="369">
        <v>40260</v>
      </c>
    </row>
    <row r="39" spans="1:24" s="114" customFormat="1" ht="12.75" customHeight="1">
      <c r="A39" s="159">
        <v>410000</v>
      </c>
      <c r="B39" s="160">
        <v>13670</v>
      </c>
      <c r="C39" s="161">
        <v>395000</v>
      </c>
      <c r="D39" s="162">
        <v>425000</v>
      </c>
      <c r="E39" s="163">
        <f t="shared" si="0"/>
        <v>42271</v>
      </c>
      <c r="F39" s="428">
        <f>ROUND(E39/2-0.1,1)</f>
        <v>21135.4</v>
      </c>
      <c r="G39" s="151">
        <f t="shared" si="3"/>
        <v>75030</v>
      </c>
      <c r="H39" s="152">
        <f t="shared" si="4"/>
        <v>37515</v>
      </c>
      <c r="I39" s="111"/>
      <c r="L39" s="336" t="s">
        <v>174</v>
      </c>
      <c r="M39" s="356">
        <v>470000</v>
      </c>
      <c r="N39" s="357">
        <v>455000</v>
      </c>
      <c r="O39" s="339" t="s">
        <v>148</v>
      </c>
      <c r="P39" s="358">
        <v>485000</v>
      </c>
      <c r="Q39" s="359">
        <v>47376</v>
      </c>
      <c r="R39" s="359">
        <v>23688</v>
      </c>
      <c r="S39" s="359">
        <v>54990</v>
      </c>
      <c r="T39" s="360">
        <v>27495</v>
      </c>
      <c r="U39" s="361">
        <v>1081</v>
      </c>
      <c r="V39" s="362">
        <v>540.5</v>
      </c>
      <c r="W39" s="370">
        <v>86010</v>
      </c>
      <c r="X39" s="371">
        <v>43005</v>
      </c>
    </row>
    <row r="40" spans="1:24" s="114" customFormat="1" ht="12.75" customHeight="1">
      <c r="A40" s="153">
        <v>440000</v>
      </c>
      <c r="B40" s="154">
        <v>14670</v>
      </c>
      <c r="C40" s="165">
        <v>425000</v>
      </c>
      <c r="D40" s="156">
        <v>455000</v>
      </c>
      <c r="E40" s="157">
        <f t="shared" si="0"/>
        <v>45364</v>
      </c>
      <c r="F40" s="158">
        <f t="shared" si="1"/>
        <v>22682</v>
      </c>
      <c r="G40" s="149">
        <f t="shared" si="3"/>
        <v>80520</v>
      </c>
      <c r="H40" s="150">
        <f t="shared" si="4"/>
        <v>40260</v>
      </c>
      <c r="I40" s="111"/>
      <c r="L40" s="347" t="s">
        <v>175</v>
      </c>
      <c r="M40" s="348">
        <v>500000</v>
      </c>
      <c r="N40" s="363">
        <v>485000</v>
      </c>
      <c r="O40" s="350" t="s">
        <v>148</v>
      </c>
      <c r="P40" s="351">
        <v>515000</v>
      </c>
      <c r="Q40" s="352">
        <v>50400</v>
      </c>
      <c r="R40" s="352">
        <v>25200</v>
      </c>
      <c r="S40" s="352">
        <v>58500</v>
      </c>
      <c r="T40" s="353">
        <v>29250</v>
      </c>
      <c r="U40" s="354">
        <v>1150</v>
      </c>
      <c r="V40" s="355">
        <v>575</v>
      </c>
      <c r="W40" s="368">
        <v>91500</v>
      </c>
      <c r="X40" s="369">
        <v>45750</v>
      </c>
    </row>
    <row r="41" spans="1:24" s="114" customFormat="1" ht="12.75" customHeight="1">
      <c r="A41" s="159">
        <v>470000</v>
      </c>
      <c r="B41" s="160">
        <v>15670</v>
      </c>
      <c r="C41" s="161">
        <v>455000</v>
      </c>
      <c r="D41" s="162">
        <v>485000</v>
      </c>
      <c r="E41" s="163">
        <f t="shared" si="0"/>
        <v>48457</v>
      </c>
      <c r="F41" s="428">
        <f>ROUND(E41/2-0.1,1)</f>
        <v>24228.400000000001</v>
      </c>
      <c r="G41" s="151">
        <f t="shared" si="3"/>
        <v>86010</v>
      </c>
      <c r="H41" s="152">
        <f t="shared" si="4"/>
        <v>43005</v>
      </c>
      <c r="I41" s="111"/>
      <c r="L41" s="336" t="s">
        <v>176</v>
      </c>
      <c r="M41" s="356">
        <v>530000</v>
      </c>
      <c r="N41" s="357">
        <v>515000</v>
      </c>
      <c r="O41" s="339" t="s">
        <v>148</v>
      </c>
      <c r="P41" s="358">
        <v>545000</v>
      </c>
      <c r="Q41" s="359">
        <v>53424</v>
      </c>
      <c r="R41" s="359">
        <v>26712</v>
      </c>
      <c r="S41" s="359">
        <v>62009.999999999993</v>
      </c>
      <c r="T41" s="360">
        <v>31004.999999999996</v>
      </c>
      <c r="U41" s="361">
        <v>1219</v>
      </c>
      <c r="V41" s="362">
        <v>609.5</v>
      </c>
      <c r="W41" s="370">
        <v>96990</v>
      </c>
      <c r="X41" s="371">
        <v>48495</v>
      </c>
    </row>
    <row r="42" spans="1:24" s="114" customFormat="1" ht="12.75" customHeight="1">
      <c r="A42" s="153">
        <v>500000</v>
      </c>
      <c r="B42" s="154">
        <v>16670</v>
      </c>
      <c r="C42" s="165">
        <v>485000</v>
      </c>
      <c r="D42" s="156">
        <v>515000</v>
      </c>
      <c r="E42" s="157">
        <f t="shared" si="0"/>
        <v>51550</v>
      </c>
      <c r="F42" s="158">
        <f t="shared" si="1"/>
        <v>25775</v>
      </c>
      <c r="G42" s="149">
        <f t="shared" si="3"/>
        <v>91500</v>
      </c>
      <c r="H42" s="150">
        <f t="shared" si="4"/>
        <v>45750</v>
      </c>
      <c r="I42" s="111"/>
      <c r="L42" s="347" t="s">
        <v>177</v>
      </c>
      <c r="M42" s="348">
        <v>560000</v>
      </c>
      <c r="N42" s="363">
        <v>545000</v>
      </c>
      <c r="O42" s="350" t="s">
        <v>148</v>
      </c>
      <c r="P42" s="351">
        <v>575000</v>
      </c>
      <c r="Q42" s="352">
        <v>56448</v>
      </c>
      <c r="R42" s="352">
        <v>28224</v>
      </c>
      <c r="S42" s="352">
        <v>65519.999999999993</v>
      </c>
      <c r="T42" s="353">
        <v>32759.999999999996</v>
      </c>
      <c r="U42" s="354">
        <v>1288</v>
      </c>
      <c r="V42" s="355">
        <v>644</v>
      </c>
      <c r="W42" s="368">
        <v>102480</v>
      </c>
      <c r="X42" s="369">
        <v>51240</v>
      </c>
    </row>
    <row r="43" spans="1:24" s="114" customFormat="1" ht="12.75" customHeight="1">
      <c r="A43" s="159">
        <v>530000</v>
      </c>
      <c r="B43" s="160">
        <v>17670</v>
      </c>
      <c r="C43" s="161">
        <v>515000</v>
      </c>
      <c r="D43" s="162">
        <v>545000</v>
      </c>
      <c r="E43" s="163">
        <f t="shared" si="0"/>
        <v>54643</v>
      </c>
      <c r="F43" s="428">
        <f>ROUND(E43/2-0.1,1)</f>
        <v>27321.4</v>
      </c>
      <c r="G43" s="151">
        <f t="shared" si="3"/>
        <v>96990</v>
      </c>
      <c r="H43" s="152">
        <f t="shared" si="4"/>
        <v>48495</v>
      </c>
      <c r="I43" s="111"/>
      <c r="L43" s="336" t="s">
        <v>178</v>
      </c>
      <c r="M43" s="356">
        <v>590000</v>
      </c>
      <c r="N43" s="357">
        <v>575000</v>
      </c>
      <c r="O43" s="339" t="s">
        <v>148</v>
      </c>
      <c r="P43" s="358">
        <v>605000</v>
      </c>
      <c r="Q43" s="359">
        <v>59472</v>
      </c>
      <c r="R43" s="359">
        <v>29736</v>
      </c>
      <c r="S43" s="359">
        <v>69030</v>
      </c>
      <c r="T43" s="360">
        <v>34515</v>
      </c>
      <c r="U43" s="361">
        <v>1357</v>
      </c>
      <c r="V43" s="362">
        <v>678.5</v>
      </c>
      <c r="W43" s="370">
        <v>107970</v>
      </c>
      <c r="X43" s="371">
        <v>53985</v>
      </c>
    </row>
    <row r="44" spans="1:24" s="114" customFormat="1" ht="12.75" customHeight="1">
      <c r="A44" s="153">
        <v>560000</v>
      </c>
      <c r="B44" s="154">
        <v>18670</v>
      </c>
      <c r="C44" s="165">
        <v>545000</v>
      </c>
      <c r="D44" s="156">
        <v>575000</v>
      </c>
      <c r="E44" s="157">
        <f t="shared" si="0"/>
        <v>57736</v>
      </c>
      <c r="F44" s="158">
        <f t="shared" si="1"/>
        <v>28868</v>
      </c>
      <c r="G44" s="149">
        <f t="shared" si="3"/>
        <v>102480</v>
      </c>
      <c r="H44" s="150">
        <f t="shared" si="4"/>
        <v>51240</v>
      </c>
      <c r="I44" s="111"/>
      <c r="L44" s="347" t="s">
        <v>179</v>
      </c>
      <c r="M44" s="348">
        <v>620000</v>
      </c>
      <c r="N44" s="363">
        <v>605000</v>
      </c>
      <c r="O44" s="350" t="s">
        <v>148</v>
      </c>
      <c r="P44" s="351">
        <v>635000</v>
      </c>
      <c r="Q44" s="352">
        <v>62496</v>
      </c>
      <c r="R44" s="352">
        <v>31248</v>
      </c>
      <c r="S44" s="352">
        <v>72540</v>
      </c>
      <c r="T44" s="353">
        <v>36270</v>
      </c>
      <c r="U44" s="372">
        <v>1426</v>
      </c>
      <c r="V44" s="373">
        <v>713</v>
      </c>
      <c r="W44" s="374">
        <v>113460</v>
      </c>
      <c r="X44" s="375">
        <v>56730</v>
      </c>
    </row>
    <row r="45" spans="1:24" s="114" customFormat="1" ht="12.75" customHeight="1" thickBot="1">
      <c r="A45" s="159">
        <v>590000</v>
      </c>
      <c r="B45" s="160">
        <v>19670</v>
      </c>
      <c r="C45" s="161">
        <v>575000</v>
      </c>
      <c r="D45" s="162">
        <v>605000</v>
      </c>
      <c r="E45" s="163">
        <f t="shared" si="0"/>
        <v>60829</v>
      </c>
      <c r="F45" s="428">
        <f>ROUND(E45/2-0.1,1)</f>
        <v>30414.400000000001</v>
      </c>
      <c r="G45" s="151">
        <f t="shared" si="3"/>
        <v>107970</v>
      </c>
      <c r="H45" s="152">
        <f t="shared" si="4"/>
        <v>53985</v>
      </c>
      <c r="I45" s="111"/>
      <c r="L45" s="336" t="s">
        <v>180</v>
      </c>
      <c r="M45" s="356">
        <v>650000</v>
      </c>
      <c r="N45" s="357">
        <v>635000</v>
      </c>
      <c r="O45" s="339" t="s">
        <v>148</v>
      </c>
      <c r="P45" s="358">
        <v>665000</v>
      </c>
      <c r="Q45" s="359">
        <v>65520</v>
      </c>
      <c r="R45" s="359">
        <v>32760</v>
      </c>
      <c r="S45" s="359">
        <v>76050</v>
      </c>
      <c r="T45" s="360">
        <v>38025</v>
      </c>
      <c r="U45" s="376">
        <v>1495</v>
      </c>
      <c r="V45" s="362">
        <v>747.5</v>
      </c>
      <c r="W45" s="370">
        <v>118950</v>
      </c>
      <c r="X45" s="371">
        <v>59475</v>
      </c>
    </row>
    <row r="46" spans="1:24" s="114" customFormat="1" ht="12.75" customHeight="1" thickTop="1">
      <c r="A46" s="153">
        <v>620000</v>
      </c>
      <c r="B46" s="154">
        <v>20670</v>
      </c>
      <c r="C46" s="165">
        <v>605000</v>
      </c>
      <c r="D46" s="156">
        <v>635000</v>
      </c>
      <c r="E46" s="157">
        <f t="shared" si="0"/>
        <v>63922</v>
      </c>
      <c r="F46" s="158">
        <f t="shared" si="1"/>
        <v>31961</v>
      </c>
      <c r="G46" s="166">
        <f t="shared" si="3"/>
        <v>113460</v>
      </c>
      <c r="H46" s="150">
        <f t="shared" si="4"/>
        <v>56730</v>
      </c>
      <c r="I46" s="319"/>
      <c r="L46" s="347">
        <v>36</v>
      </c>
      <c r="M46" s="348">
        <v>680000</v>
      </c>
      <c r="N46" s="363">
        <v>665000</v>
      </c>
      <c r="O46" s="350" t="s">
        <v>148</v>
      </c>
      <c r="P46" s="351">
        <v>695000</v>
      </c>
      <c r="Q46" s="352">
        <v>68544</v>
      </c>
      <c r="R46" s="352">
        <v>34272</v>
      </c>
      <c r="S46" s="352">
        <v>79560</v>
      </c>
      <c r="T46" s="353">
        <v>39780</v>
      </c>
      <c r="U46" s="354">
        <v>1564</v>
      </c>
      <c r="V46" s="355">
        <v>782</v>
      </c>
      <c r="W46" s="377"/>
      <c r="X46" s="377"/>
    </row>
    <row r="47" spans="1:24" s="114" customFormat="1" ht="12.75" customHeight="1">
      <c r="A47" s="159">
        <v>650000</v>
      </c>
      <c r="B47" s="160">
        <v>21670</v>
      </c>
      <c r="C47" s="161">
        <v>635000</v>
      </c>
      <c r="D47" s="162">
        <v>665000</v>
      </c>
      <c r="E47" s="163">
        <f t="shared" si="0"/>
        <v>67015</v>
      </c>
      <c r="F47" s="428">
        <f>ROUND(E47/2-0.1,1)</f>
        <v>33507.4</v>
      </c>
      <c r="G47" s="315">
        <f t="shared" si="3"/>
        <v>118950</v>
      </c>
      <c r="H47" s="316">
        <f t="shared" si="4"/>
        <v>59475</v>
      </c>
      <c r="I47" s="167"/>
      <c r="L47" s="336">
        <v>37</v>
      </c>
      <c r="M47" s="356">
        <v>710000</v>
      </c>
      <c r="N47" s="357">
        <v>695000</v>
      </c>
      <c r="O47" s="339" t="s">
        <v>148</v>
      </c>
      <c r="P47" s="358">
        <v>730000</v>
      </c>
      <c r="Q47" s="359">
        <v>71568</v>
      </c>
      <c r="R47" s="359">
        <v>35784</v>
      </c>
      <c r="S47" s="359">
        <v>83070</v>
      </c>
      <c r="T47" s="360">
        <v>41535</v>
      </c>
      <c r="U47" s="361">
        <v>1633</v>
      </c>
      <c r="V47" s="362">
        <v>816.5</v>
      </c>
      <c r="W47" s="733" t="s">
        <v>181</v>
      </c>
      <c r="X47" s="733"/>
    </row>
    <row r="48" spans="1:24" s="114" customFormat="1" ht="12.75" customHeight="1">
      <c r="A48" s="153">
        <v>680000</v>
      </c>
      <c r="B48" s="154">
        <v>22670</v>
      </c>
      <c r="C48" s="165">
        <v>665000</v>
      </c>
      <c r="D48" s="156">
        <v>695000</v>
      </c>
      <c r="E48" s="157">
        <f t="shared" si="0"/>
        <v>70108</v>
      </c>
      <c r="F48" s="158">
        <f t="shared" si="1"/>
        <v>35054</v>
      </c>
      <c r="G48" s="744" t="s">
        <v>130</v>
      </c>
      <c r="H48" s="745"/>
      <c r="I48" s="167"/>
      <c r="L48" s="347">
        <v>38</v>
      </c>
      <c r="M48" s="348">
        <v>750000</v>
      </c>
      <c r="N48" s="363">
        <v>730000</v>
      </c>
      <c r="O48" s="350" t="s">
        <v>148</v>
      </c>
      <c r="P48" s="351">
        <v>770000</v>
      </c>
      <c r="Q48" s="352">
        <v>75600</v>
      </c>
      <c r="R48" s="352">
        <v>37800</v>
      </c>
      <c r="S48" s="352">
        <v>87750</v>
      </c>
      <c r="T48" s="353">
        <v>43875</v>
      </c>
      <c r="U48" s="354">
        <v>1725</v>
      </c>
      <c r="V48" s="355">
        <v>862.5</v>
      </c>
      <c r="W48" s="733"/>
      <c r="X48" s="733"/>
    </row>
    <row r="49" spans="1:25" s="114" customFormat="1" ht="12.75" customHeight="1">
      <c r="A49" s="159">
        <v>710000</v>
      </c>
      <c r="B49" s="160">
        <v>23670</v>
      </c>
      <c r="C49" s="161">
        <v>695000</v>
      </c>
      <c r="D49" s="162">
        <v>730000</v>
      </c>
      <c r="E49" s="163">
        <f t="shared" si="0"/>
        <v>73201</v>
      </c>
      <c r="F49" s="428">
        <f>ROUND(E49/2-0.1,1)</f>
        <v>36600.400000000001</v>
      </c>
      <c r="G49" s="746"/>
      <c r="H49" s="747"/>
      <c r="I49" s="167"/>
      <c r="L49" s="336">
        <v>39</v>
      </c>
      <c r="M49" s="356">
        <v>790000</v>
      </c>
      <c r="N49" s="357">
        <v>770000</v>
      </c>
      <c r="O49" s="339" t="s">
        <v>148</v>
      </c>
      <c r="P49" s="358">
        <v>810000</v>
      </c>
      <c r="Q49" s="359">
        <v>79632</v>
      </c>
      <c r="R49" s="359">
        <v>39816</v>
      </c>
      <c r="S49" s="359">
        <v>92430</v>
      </c>
      <c r="T49" s="360">
        <v>46215</v>
      </c>
      <c r="U49" s="361">
        <v>1817</v>
      </c>
      <c r="V49" s="362">
        <v>908.5</v>
      </c>
      <c r="W49" s="733"/>
      <c r="X49" s="733"/>
    </row>
    <row r="50" spans="1:25" s="114" customFormat="1" ht="12.75" customHeight="1">
      <c r="A50" s="153">
        <v>750000</v>
      </c>
      <c r="B50" s="154">
        <v>25000</v>
      </c>
      <c r="C50" s="165">
        <v>730000</v>
      </c>
      <c r="D50" s="156">
        <v>770000</v>
      </c>
      <c r="E50" s="157">
        <f t="shared" si="0"/>
        <v>77325</v>
      </c>
      <c r="F50" s="428">
        <f>ROUND(E50/2-0.1,1)</f>
        <v>38662.400000000001</v>
      </c>
      <c r="G50" s="746"/>
      <c r="H50" s="747"/>
      <c r="I50" s="167"/>
      <c r="L50" s="347">
        <v>40</v>
      </c>
      <c r="M50" s="348">
        <v>830000</v>
      </c>
      <c r="N50" s="363">
        <v>810000</v>
      </c>
      <c r="O50" s="350" t="s">
        <v>148</v>
      </c>
      <c r="P50" s="351">
        <v>855000</v>
      </c>
      <c r="Q50" s="352">
        <v>83664</v>
      </c>
      <c r="R50" s="352">
        <v>41832</v>
      </c>
      <c r="S50" s="352">
        <v>97110</v>
      </c>
      <c r="T50" s="353">
        <v>48555</v>
      </c>
      <c r="U50" s="354">
        <v>1909</v>
      </c>
      <c r="V50" s="355">
        <v>954.5</v>
      </c>
      <c r="W50" s="733"/>
      <c r="X50" s="733"/>
    </row>
    <row r="51" spans="1:25" s="114" customFormat="1" ht="12.75" customHeight="1">
      <c r="A51" s="159">
        <v>790000</v>
      </c>
      <c r="B51" s="160">
        <v>26330</v>
      </c>
      <c r="C51" s="161">
        <v>770000</v>
      </c>
      <c r="D51" s="162">
        <v>810000</v>
      </c>
      <c r="E51" s="163">
        <f t="shared" si="0"/>
        <v>81449</v>
      </c>
      <c r="F51" s="428">
        <f>ROUND(E51/2-0.1,1)</f>
        <v>40724.400000000001</v>
      </c>
      <c r="G51" s="746"/>
      <c r="H51" s="747"/>
      <c r="I51" s="167"/>
      <c r="L51" s="336">
        <v>41</v>
      </c>
      <c r="M51" s="356">
        <v>880000</v>
      </c>
      <c r="N51" s="357">
        <v>855000</v>
      </c>
      <c r="O51" s="339" t="s">
        <v>148</v>
      </c>
      <c r="P51" s="358">
        <v>905000</v>
      </c>
      <c r="Q51" s="359">
        <v>88704</v>
      </c>
      <c r="R51" s="359">
        <v>44352</v>
      </c>
      <c r="S51" s="359">
        <v>102960</v>
      </c>
      <c r="T51" s="360">
        <v>51480</v>
      </c>
      <c r="U51" s="361">
        <v>2024</v>
      </c>
      <c r="V51" s="362">
        <v>1012</v>
      </c>
      <c r="W51" s="733"/>
      <c r="X51" s="733"/>
    </row>
    <row r="52" spans="1:25" s="114" customFormat="1" ht="12.75" customHeight="1">
      <c r="A52" s="153">
        <v>830000</v>
      </c>
      <c r="B52" s="154">
        <v>27670</v>
      </c>
      <c r="C52" s="165">
        <v>810000</v>
      </c>
      <c r="D52" s="156">
        <v>855000</v>
      </c>
      <c r="E52" s="157">
        <f t="shared" si="0"/>
        <v>85573</v>
      </c>
      <c r="F52" s="428">
        <f>ROUND(E52/2-0.1,1)</f>
        <v>42786.400000000001</v>
      </c>
      <c r="G52" s="746"/>
      <c r="H52" s="747"/>
      <c r="I52" s="167"/>
      <c r="L52" s="347">
        <v>42</v>
      </c>
      <c r="M52" s="348">
        <v>930000</v>
      </c>
      <c r="N52" s="363">
        <v>905000</v>
      </c>
      <c r="O52" s="350" t="s">
        <v>148</v>
      </c>
      <c r="P52" s="351">
        <v>955000</v>
      </c>
      <c r="Q52" s="352">
        <v>93744</v>
      </c>
      <c r="R52" s="352">
        <v>46872</v>
      </c>
      <c r="S52" s="352">
        <v>108810</v>
      </c>
      <c r="T52" s="353">
        <v>54405</v>
      </c>
      <c r="U52" s="354">
        <v>2139</v>
      </c>
      <c r="V52" s="355">
        <v>1069.5</v>
      </c>
      <c r="W52" s="733"/>
      <c r="X52" s="733"/>
    </row>
    <row r="53" spans="1:25" s="114" customFormat="1" ht="12.75" customHeight="1">
      <c r="A53" s="126">
        <v>880000</v>
      </c>
      <c r="B53" s="127">
        <v>29330</v>
      </c>
      <c r="C53" s="168">
        <v>855000</v>
      </c>
      <c r="D53" s="169">
        <v>905000</v>
      </c>
      <c r="E53" s="170">
        <f t="shared" si="0"/>
        <v>90728</v>
      </c>
      <c r="F53" s="171">
        <f t="shared" si="1"/>
        <v>45364</v>
      </c>
      <c r="G53" s="746"/>
      <c r="H53" s="747"/>
      <c r="I53" s="167"/>
      <c r="L53" s="336">
        <v>43</v>
      </c>
      <c r="M53" s="356">
        <v>980000</v>
      </c>
      <c r="N53" s="357">
        <v>955000</v>
      </c>
      <c r="O53" s="339" t="s">
        <v>148</v>
      </c>
      <c r="P53" s="358">
        <v>1005000</v>
      </c>
      <c r="Q53" s="359">
        <v>98784</v>
      </c>
      <c r="R53" s="359">
        <v>49392</v>
      </c>
      <c r="S53" s="359">
        <v>114660</v>
      </c>
      <c r="T53" s="360">
        <v>57330</v>
      </c>
      <c r="U53" s="361">
        <v>2254</v>
      </c>
      <c r="V53" s="362">
        <v>1127</v>
      </c>
      <c r="W53" s="733"/>
      <c r="X53" s="733"/>
    </row>
    <row r="54" spans="1:25" s="114" customFormat="1" ht="12.75" customHeight="1">
      <c r="A54" s="131">
        <v>930000</v>
      </c>
      <c r="B54" s="132">
        <v>31000</v>
      </c>
      <c r="C54" s="133">
        <v>905000</v>
      </c>
      <c r="D54" s="146">
        <v>955000</v>
      </c>
      <c r="E54" s="147">
        <f t="shared" si="0"/>
        <v>95883</v>
      </c>
      <c r="F54" s="427">
        <f>ROUND(E54/2-0.1,1)</f>
        <v>47941.4</v>
      </c>
      <c r="G54" s="746"/>
      <c r="H54" s="747"/>
      <c r="I54" s="167"/>
      <c r="L54" s="347">
        <v>44</v>
      </c>
      <c r="M54" s="348">
        <v>1030000</v>
      </c>
      <c r="N54" s="363">
        <v>1005000</v>
      </c>
      <c r="O54" s="350" t="s">
        <v>148</v>
      </c>
      <c r="P54" s="351">
        <v>1055000</v>
      </c>
      <c r="Q54" s="352">
        <v>103824</v>
      </c>
      <c r="R54" s="352">
        <v>51912</v>
      </c>
      <c r="S54" s="352">
        <v>120509.99999999999</v>
      </c>
      <c r="T54" s="353">
        <v>60254.999999999993</v>
      </c>
      <c r="U54" s="354">
        <v>2369</v>
      </c>
      <c r="V54" s="355">
        <v>1184.5</v>
      </c>
      <c r="W54" s="733"/>
      <c r="X54" s="733"/>
    </row>
    <row r="55" spans="1:25" s="114" customFormat="1" ht="12.75" customHeight="1">
      <c r="A55" s="136">
        <v>980000</v>
      </c>
      <c r="B55" s="137">
        <v>32670</v>
      </c>
      <c r="C55" s="138">
        <v>955000</v>
      </c>
      <c r="D55" s="141">
        <v>1005000</v>
      </c>
      <c r="E55" s="142">
        <f t="shared" si="0"/>
        <v>101038</v>
      </c>
      <c r="F55" s="143">
        <f t="shared" si="1"/>
        <v>50519</v>
      </c>
      <c r="G55" s="746"/>
      <c r="H55" s="747"/>
      <c r="I55" s="167"/>
      <c r="J55" s="172"/>
      <c r="K55" s="172"/>
      <c r="L55" s="336">
        <v>45</v>
      </c>
      <c r="M55" s="356">
        <v>1090000</v>
      </c>
      <c r="N55" s="357">
        <v>1055000</v>
      </c>
      <c r="O55" s="339" t="s">
        <v>148</v>
      </c>
      <c r="P55" s="358">
        <v>1115000</v>
      </c>
      <c r="Q55" s="359">
        <v>109872</v>
      </c>
      <c r="R55" s="359">
        <v>54936</v>
      </c>
      <c r="S55" s="359">
        <v>127529.99999999999</v>
      </c>
      <c r="T55" s="360">
        <v>63764.999999999993</v>
      </c>
      <c r="U55" s="361">
        <v>2507</v>
      </c>
      <c r="V55" s="362">
        <v>1253.5</v>
      </c>
      <c r="W55" s="733"/>
      <c r="X55" s="733"/>
      <c r="Y55" s="172"/>
    </row>
    <row r="56" spans="1:25" s="114" customFormat="1" ht="12.75" customHeight="1">
      <c r="A56" s="131">
        <v>1030000</v>
      </c>
      <c r="B56" s="189">
        <v>34330</v>
      </c>
      <c r="C56" s="133">
        <v>1005000</v>
      </c>
      <c r="D56" s="173">
        <v>1055000</v>
      </c>
      <c r="E56" s="147">
        <f t="shared" si="0"/>
        <v>106193</v>
      </c>
      <c r="F56" s="427">
        <f t="shared" ref="F56:F62" si="5">ROUND(E56/2-0.1,1)</f>
        <v>53096.4</v>
      </c>
      <c r="G56" s="746"/>
      <c r="H56" s="747"/>
      <c r="I56" s="167"/>
      <c r="J56" s="172"/>
      <c r="K56" s="172"/>
      <c r="L56" s="347">
        <v>46</v>
      </c>
      <c r="M56" s="348">
        <v>1150000</v>
      </c>
      <c r="N56" s="363">
        <v>1115000</v>
      </c>
      <c r="O56" s="350" t="s">
        <v>148</v>
      </c>
      <c r="P56" s="351">
        <v>1175000</v>
      </c>
      <c r="Q56" s="352">
        <v>115920</v>
      </c>
      <c r="R56" s="352">
        <v>57960</v>
      </c>
      <c r="S56" s="352">
        <v>134550</v>
      </c>
      <c r="T56" s="353">
        <v>67275</v>
      </c>
      <c r="U56" s="354">
        <v>2645</v>
      </c>
      <c r="V56" s="355">
        <v>1322.5</v>
      </c>
      <c r="W56" s="733"/>
      <c r="X56" s="733"/>
      <c r="Y56" s="172"/>
    </row>
    <row r="57" spans="1:25" s="114" customFormat="1" ht="12.75" customHeight="1">
      <c r="A57" s="136">
        <v>1090000</v>
      </c>
      <c r="B57" s="190">
        <v>36330</v>
      </c>
      <c r="C57" s="138">
        <v>1055000</v>
      </c>
      <c r="D57" s="174">
        <v>1115000</v>
      </c>
      <c r="E57" s="142">
        <f t="shared" ref="E57:E62" si="6">A57*$E$8</f>
        <v>112379</v>
      </c>
      <c r="F57" s="427">
        <f t="shared" si="5"/>
        <v>56189.4</v>
      </c>
      <c r="G57" s="746"/>
      <c r="H57" s="747"/>
      <c r="I57" s="167"/>
      <c r="J57" s="172"/>
      <c r="K57" s="172"/>
      <c r="L57" s="378">
        <v>47</v>
      </c>
      <c r="M57" s="379">
        <v>1210000</v>
      </c>
      <c r="N57" s="423">
        <v>1175000</v>
      </c>
      <c r="O57" s="380" t="s">
        <v>148</v>
      </c>
      <c r="P57" s="381">
        <v>1235000</v>
      </c>
      <c r="Q57" s="382">
        <v>121968</v>
      </c>
      <c r="R57" s="382">
        <v>60984</v>
      </c>
      <c r="S57" s="382">
        <v>141570</v>
      </c>
      <c r="T57" s="360">
        <v>70785</v>
      </c>
      <c r="U57" s="361">
        <v>2783</v>
      </c>
      <c r="V57" s="362">
        <v>1391.5</v>
      </c>
      <c r="W57" s="733"/>
      <c r="X57" s="733"/>
      <c r="Y57" s="172"/>
    </row>
    <row r="58" spans="1:25" s="114" customFormat="1" ht="12.75" customHeight="1">
      <c r="A58" s="131">
        <v>1150000</v>
      </c>
      <c r="B58" s="189">
        <v>38330</v>
      </c>
      <c r="C58" s="133">
        <v>1115000</v>
      </c>
      <c r="D58" s="173">
        <v>1175000</v>
      </c>
      <c r="E58" s="147">
        <f t="shared" si="6"/>
        <v>118565</v>
      </c>
      <c r="F58" s="427">
        <f t="shared" si="5"/>
        <v>59282.400000000001</v>
      </c>
      <c r="G58" s="746"/>
      <c r="H58" s="747"/>
      <c r="I58" s="167"/>
      <c r="J58" s="172"/>
      <c r="K58" s="172"/>
      <c r="L58" s="383">
        <v>48</v>
      </c>
      <c r="M58" s="348">
        <v>1270000</v>
      </c>
      <c r="N58" s="363">
        <v>1235000</v>
      </c>
      <c r="O58" s="384" t="s">
        <v>148</v>
      </c>
      <c r="P58" s="351">
        <v>1295000</v>
      </c>
      <c r="Q58" s="352">
        <v>128016</v>
      </c>
      <c r="R58" s="352">
        <v>64008</v>
      </c>
      <c r="S58" s="352">
        <v>148590</v>
      </c>
      <c r="T58" s="353">
        <v>74295</v>
      </c>
      <c r="U58" s="354">
        <v>2921</v>
      </c>
      <c r="V58" s="355">
        <v>1460.5</v>
      </c>
      <c r="W58" s="733"/>
      <c r="X58" s="733"/>
      <c r="Y58" s="172"/>
    </row>
    <row r="59" spans="1:25" s="114" customFormat="1" ht="12.75" customHeight="1">
      <c r="A59" s="136">
        <v>1210000</v>
      </c>
      <c r="B59" s="190">
        <v>40330</v>
      </c>
      <c r="C59" s="138">
        <v>1175000</v>
      </c>
      <c r="D59" s="174">
        <v>1235000</v>
      </c>
      <c r="E59" s="142">
        <f t="shared" si="6"/>
        <v>124751</v>
      </c>
      <c r="F59" s="427">
        <f t="shared" si="5"/>
        <v>62375.4</v>
      </c>
      <c r="G59" s="746"/>
      <c r="H59" s="747"/>
      <c r="I59" s="167"/>
      <c r="J59" s="172"/>
      <c r="K59" s="172"/>
      <c r="L59" s="336">
        <v>49</v>
      </c>
      <c r="M59" s="356">
        <v>1330000</v>
      </c>
      <c r="N59" s="357">
        <v>1295000</v>
      </c>
      <c r="O59" s="339" t="s">
        <v>148</v>
      </c>
      <c r="P59" s="358">
        <v>1355000</v>
      </c>
      <c r="Q59" s="359">
        <v>134064</v>
      </c>
      <c r="R59" s="359">
        <v>67032</v>
      </c>
      <c r="S59" s="359">
        <v>155610</v>
      </c>
      <c r="T59" s="360">
        <v>77805</v>
      </c>
      <c r="U59" s="361">
        <v>3059</v>
      </c>
      <c r="V59" s="362">
        <v>1529.5</v>
      </c>
      <c r="W59" s="733"/>
      <c r="X59" s="733"/>
      <c r="Y59" s="172"/>
    </row>
    <row r="60" spans="1:25" s="114" customFormat="1" ht="12.75" customHeight="1" thickBot="1">
      <c r="A60" s="131">
        <v>1270000</v>
      </c>
      <c r="B60" s="189"/>
      <c r="C60" s="133">
        <v>1235000</v>
      </c>
      <c r="D60" s="173">
        <v>1295000</v>
      </c>
      <c r="E60" s="147">
        <f t="shared" si="6"/>
        <v>130937</v>
      </c>
      <c r="F60" s="427">
        <f t="shared" si="5"/>
        <v>65468.4</v>
      </c>
      <c r="G60" s="746"/>
      <c r="H60" s="747"/>
      <c r="I60" s="167"/>
      <c r="J60" s="172"/>
      <c r="K60" s="172"/>
      <c r="L60" s="385">
        <v>50</v>
      </c>
      <c r="M60" s="386">
        <v>1390000</v>
      </c>
      <c r="N60" s="387">
        <v>1355000</v>
      </c>
      <c r="O60" s="388" t="s">
        <v>148</v>
      </c>
      <c r="P60" s="389"/>
      <c r="Q60" s="390">
        <v>140112</v>
      </c>
      <c r="R60" s="390">
        <v>70056</v>
      </c>
      <c r="S60" s="390">
        <v>162630</v>
      </c>
      <c r="T60" s="391">
        <v>81315</v>
      </c>
      <c r="U60" s="392">
        <v>3197</v>
      </c>
      <c r="V60" s="424">
        <v>1598.5</v>
      </c>
      <c r="W60" s="733"/>
      <c r="X60" s="733"/>
      <c r="Y60" s="172"/>
    </row>
    <row r="61" spans="1:25" s="114" customFormat="1" ht="12.75" customHeight="1" thickTop="1">
      <c r="A61" s="181">
        <v>1330000</v>
      </c>
      <c r="B61" s="191"/>
      <c r="C61" s="182">
        <v>1295000</v>
      </c>
      <c r="D61" s="183">
        <v>1355000</v>
      </c>
      <c r="E61" s="184">
        <f t="shared" si="6"/>
        <v>137123</v>
      </c>
      <c r="F61" s="429">
        <f t="shared" si="5"/>
        <v>68561.399999999994</v>
      </c>
      <c r="G61" s="746"/>
      <c r="H61" s="747"/>
      <c r="I61" s="167"/>
      <c r="J61" s="172"/>
      <c r="K61" s="172"/>
      <c r="L61" s="393"/>
      <c r="M61" s="394"/>
      <c r="N61" s="394"/>
      <c r="O61" s="394"/>
      <c r="P61" s="394"/>
      <c r="Q61" s="394"/>
      <c r="R61" s="394"/>
      <c r="S61" s="394"/>
      <c r="T61" s="394"/>
      <c r="U61" s="394"/>
      <c r="V61" s="394"/>
      <c r="W61" s="394"/>
      <c r="X61" s="394"/>
      <c r="Y61" s="172"/>
    </row>
    <row r="62" spans="1:25" s="114" customFormat="1" ht="12.75" customHeight="1" thickBot="1">
      <c r="A62" s="185">
        <v>1390000</v>
      </c>
      <c r="B62" s="192"/>
      <c r="C62" s="186">
        <v>1355000</v>
      </c>
      <c r="D62" s="187"/>
      <c r="E62" s="188">
        <f t="shared" si="6"/>
        <v>143309</v>
      </c>
      <c r="F62" s="430">
        <f t="shared" si="5"/>
        <v>71654.399999999994</v>
      </c>
      <c r="G62" s="748"/>
      <c r="H62" s="749"/>
      <c r="I62" s="167"/>
      <c r="J62" s="172"/>
      <c r="K62" s="172"/>
      <c r="L62" s="698" t="s">
        <v>182</v>
      </c>
      <c r="M62" s="698"/>
      <c r="N62" s="698"/>
      <c r="O62" s="698"/>
      <c r="P62" s="698"/>
      <c r="Q62" s="698"/>
      <c r="R62" s="698"/>
      <c r="S62" s="698"/>
      <c r="T62" s="698"/>
      <c r="U62" s="698"/>
      <c r="V62" s="698"/>
      <c r="W62" s="698"/>
      <c r="X62" s="698"/>
      <c r="Y62" s="172"/>
    </row>
    <row r="63" spans="1:25" s="114" customFormat="1" ht="5.25" customHeight="1" thickTop="1">
      <c r="A63" s="175"/>
      <c r="B63" s="175"/>
      <c r="C63" s="175"/>
      <c r="D63" s="175"/>
      <c r="E63" s="175"/>
      <c r="F63" s="175"/>
      <c r="G63" s="175"/>
      <c r="H63" s="175"/>
      <c r="L63" s="697" t="s">
        <v>183</v>
      </c>
      <c r="M63" s="697"/>
      <c r="N63" s="697"/>
      <c r="O63" s="697"/>
      <c r="P63" s="697"/>
      <c r="Q63" s="697"/>
      <c r="R63" s="697"/>
      <c r="S63" s="697"/>
      <c r="T63" s="697"/>
      <c r="U63" s="697"/>
      <c r="V63" s="697"/>
      <c r="W63" s="697"/>
      <c r="X63" s="697"/>
    </row>
    <row r="64" spans="1:25" s="114" customFormat="1" ht="11.25">
      <c r="A64" s="176"/>
      <c r="G64" s="177"/>
      <c r="H64" s="177"/>
      <c r="L64" s="697" t="s">
        <v>184</v>
      </c>
      <c r="M64" s="697"/>
      <c r="N64" s="697"/>
      <c r="O64" s="697"/>
      <c r="P64" s="697"/>
      <c r="Q64" s="697"/>
      <c r="R64" s="697"/>
      <c r="S64" s="697"/>
      <c r="T64" s="697"/>
      <c r="U64" s="697"/>
      <c r="V64" s="697"/>
      <c r="W64" s="697"/>
      <c r="X64" s="697"/>
    </row>
    <row r="65" spans="1:24" s="114" customFormat="1" ht="11.25">
      <c r="A65" s="176"/>
      <c r="G65" s="177"/>
      <c r="H65" s="177"/>
      <c r="L65" s="697" t="s">
        <v>185</v>
      </c>
      <c r="M65" s="697"/>
      <c r="N65" s="697"/>
      <c r="O65" s="697"/>
      <c r="P65" s="697"/>
      <c r="Q65" s="697"/>
      <c r="R65" s="697"/>
      <c r="S65" s="697"/>
      <c r="T65" s="697"/>
      <c r="U65" s="697"/>
      <c r="V65" s="697"/>
      <c r="W65" s="697"/>
      <c r="X65" s="697"/>
    </row>
    <row r="66" spans="1:24" s="114" customFormat="1" ht="11.25">
      <c r="A66" s="176"/>
      <c r="G66" s="177"/>
      <c r="H66" s="177"/>
      <c r="L66" s="734" t="s">
        <v>186</v>
      </c>
      <c r="M66" s="734"/>
      <c r="N66" s="734"/>
      <c r="O66" s="734"/>
      <c r="P66" s="734"/>
      <c r="Q66" s="734"/>
      <c r="R66" s="734"/>
      <c r="S66" s="734"/>
      <c r="T66" s="734"/>
      <c r="U66" s="734"/>
      <c r="V66" s="734"/>
      <c r="W66" s="734"/>
      <c r="X66" s="734"/>
    </row>
    <row r="67" spans="1:24" s="114" customFormat="1" ht="11.25">
      <c r="A67" s="176"/>
      <c r="G67" s="177"/>
      <c r="H67" s="177"/>
      <c r="L67" s="425"/>
      <c r="M67" s="426"/>
      <c r="N67" s="426"/>
      <c r="O67" s="426"/>
      <c r="P67" s="426"/>
      <c r="Q67" s="426"/>
      <c r="R67" s="426"/>
      <c r="S67" s="426"/>
      <c r="T67" s="426"/>
      <c r="U67" s="426"/>
      <c r="V67" s="426"/>
      <c r="W67" s="426"/>
      <c r="X67" s="426"/>
    </row>
    <row r="68" spans="1:24" s="114" customFormat="1" ht="11.25">
      <c r="A68" s="176"/>
      <c r="G68" s="177"/>
      <c r="H68" s="177"/>
      <c r="L68" s="395"/>
      <c r="M68" s="396"/>
      <c r="N68" s="396"/>
      <c r="O68" s="396"/>
      <c r="P68" s="396"/>
      <c r="Q68" s="396"/>
      <c r="R68" s="396"/>
      <c r="S68" s="396"/>
      <c r="T68" s="396"/>
      <c r="U68" s="396"/>
      <c r="V68" s="396"/>
      <c r="W68" s="396"/>
      <c r="X68" s="397"/>
    </row>
    <row r="69" spans="1:24" s="114" customFormat="1" ht="11.25">
      <c r="A69" s="176"/>
      <c r="G69" s="177"/>
      <c r="H69" s="177"/>
      <c r="I69" s="406"/>
      <c r="J69" s="114" t="s">
        <v>208</v>
      </c>
      <c r="L69" s="668" t="s">
        <v>206</v>
      </c>
      <c r="M69" s="669"/>
      <c r="N69" s="669"/>
      <c r="O69" s="669"/>
      <c r="P69" s="669"/>
      <c r="Q69" s="669"/>
      <c r="R69" s="669"/>
      <c r="S69" s="669"/>
      <c r="T69" s="669"/>
      <c r="U69" s="669"/>
      <c r="V69" s="669"/>
      <c r="W69" s="669"/>
      <c r="X69" s="670"/>
    </row>
    <row r="70" spans="1:24" s="114" customFormat="1" ht="11.25">
      <c r="A70" s="176"/>
      <c r="G70" s="177"/>
      <c r="H70" s="177"/>
      <c r="L70" s="398" t="s">
        <v>207</v>
      </c>
      <c r="M70" s="399"/>
      <c r="N70" s="399"/>
      <c r="O70" s="399"/>
      <c r="P70" s="399"/>
      <c r="Q70" s="399"/>
      <c r="R70" s="399"/>
      <c r="S70" s="399"/>
      <c r="T70" s="399"/>
      <c r="U70" s="399"/>
      <c r="V70" s="399"/>
      <c r="W70" s="399"/>
      <c r="X70" s="400"/>
    </row>
    <row r="71" spans="1:24" s="114" customFormat="1" ht="11.25">
      <c r="A71" s="176"/>
      <c r="G71" s="177"/>
      <c r="H71" s="177"/>
      <c r="I71" s="114" t="s">
        <v>209</v>
      </c>
      <c r="L71" s="398" t="s">
        <v>187</v>
      </c>
      <c r="M71" s="399"/>
      <c r="N71" s="399"/>
      <c r="O71" s="399"/>
      <c r="P71" s="399"/>
      <c r="Q71" s="399"/>
      <c r="R71" s="399"/>
      <c r="S71" s="399"/>
      <c r="T71" s="399"/>
      <c r="U71" s="399"/>
      <c r="V71" s="399"/>
      <c r="W71" s="399"/>
      <c r="X71" s="400"/>
    </row>
    <row r="72" spans="1:24" s="114" customFormat="1" ht="11.25">
      <c r="A72" s="176"/>
      <c r="G72" s="177"/>
      <c r="H72" s="177"/>
      <c r="I72" s="114" t="s">
        <v>210</v>
      </c>
      <c r="L72" s="398" t="s">
        <v>188</v>
      </c>
      <c r="M72" s="399"/>
      <c r="N72" s="399"/>
      <c r="O72" s="399"/>
      <c r="P72" s="399"/>
      <c r="Q72" s="399"/>
      <c r="R72" s="399"/>
      <c r="S72" s="399"/>
      <c r="T72" s="399"/>
      <c r="U72" s="399"/>
      <c r="V72" s="399"/>
      <c r="W72" s="399"/>
      <c r="X72" s="400"/>
    </row>
    <row r="73" spans="1:24" s="114" customFormat="1" ht="11.25">
      <c r="A73" s="176"/>
      <c r="G73" s="177"/>
      <c r="H73" s="177"/>
      <c r="I73" s="114" t="s">
        <v>211</v>
      </c>
      <c r="L73" s="401"/>
      <c r="M73" s="399"/>
      <c r="N73" s="399"/>
      <c r="O73" s="399"/>
      <c r="P73" s="399"/>
      <c r="Q73" s="399"/>
      <c r="R73" s="399"/>
      <c r="S73" s="399"/>
      <c r="T73" s="399"/>
      <c r="U73" s="399"/>
      <c r="V73" s="399"/>
      <c r="W73" s="399"/>
      <c r="X73" s="400"/>
    </row>
    <row r="74" spans="1:24" s="114" customFormat="1" ht="11.25">
      <c r="A74" s="176"/>
      <c r="G74" s="177"/>
      <c r="H74" s="177"/>
      <c r="I74" s="114" t="s">
        <v>212</v>
      </c>
      <c r="L74" s="407" t="s">
        <v>189</v>
      </c>
      <c r="M74" s="399"/>
      <c r="N74" s="399"/>
      <c r="O74" s="399"/>
      <c r="P74" s="399"/>
      <c r="Q74" s="399"/>
      <c r="R74" s="399"/>
      <c r="S74" s="399"/>
      <c r="T74" s="399"/>
      <c r="U74" s="399"/>
      <c r="V74" s="399"/>
      <c r="W74" s="399"/>
      <c r="X74" s="400"/>
    </row>
    <row r="75" spans="1:24" s="114" customFormat="1" ht="11.25">
      <c r="A75" s="176"/>
      <c r="G75" s="177"/>
      <c r="H75" s="177"/>
      <c r="I75" s="114" t="s">
        <v>213</v>
      </c>
      <c r="L75" s="398" t="s">
        <v>190</v>
      </c>
      <c r="M75" s="399"/>
      <c r="N75" s="399"/>
      <c r="O75" s="399"/>
      <c r="P75" s="399"/>
      <c r="Q75" s="399"/>
      <c r="R75" s="399"/>
      <c r="S75" s="399"/>
      <c r="T75" s="399"/>
      <c r="U75" s="399"/>
      <c r="V75" s="399"/>
      <c r="W75" s="399"/>
      <c r="X75" s="400"/>
    </row>
    <row r="76" spans="1:24" s="114" customFormat="1" ht="11.25">
      <c r="A76" s="176"/>
      <c r="G76" s="177"/>
      <c r="H76" s="177"/>
      <c r="L76" s="398"/>
      <c r="M76" s="399"/>
      <c r="N76" s="399"/>
      <c r="O76" s="399"/>
      <c r="P76" s="399"/>
      <c r="Q76" s="399"/>
      <c r="R76" s="399"/>
      <c r="S76" s="399"/>
      <c r="T76" s="399"/>
      <c r="U76" s="399"/>
      <c r="V76" s="399"/>
      <c r="W76" s="399"/>
      <c r="X76" s="400"/>
    </row>
    <row r="77" spans="1:24" s="114" customFormat="1" ht="11.25">
      <c r="A77" s="176"/>
      <c r="G77" s="177"/>
      <c r="H77" s="177"/>
      <c r="L77" s="407" t="s">
        <v>191</v>
      </c>
      <c r="M77" s="399"/>
      <c r="N77" s="399"/>
      <c r="O77" s="399"/>
      <c r="P77" s="399"/>
      <c r="Q77" s="399"/>
      <c r="R77" s="399"/>
      <c r="S77" s="399"/>
      <c r="T77" s="399"/>
      <c r="U77" s="399"/>
      <c r="V77" s="399"/>
      <c r="W77" s="399"/>
      <c r="X77" s="400"/>
    </row>
    <row r="78" spans="1:24" s="114" customFormat="1" ht="11.25">
      <c r="A78" s="176"/>
      <c r="G78" s="177"/>
      <c r="H78" s="177"/>
      <c r="L78" s="398" t="s">
        <v>192</v>
      </c>
      <c r="M78" s="399"/>
      <c r="N78" s="399"/>
      <c r="O78" s="399"/>
      <c r="P78" s="399"/>
      <c r="Q78" s="399"/>
      <c r="R78" s="399"/>
      <c r="S78" s="399"/>
      <c r="T78" s="399"/>
      <c r="U78" s="399"/>
      <c r="V78" s="399"/>
      <c r="W78" s="399"/>
      <c r="X78" s="400"/>
    </row>
    <row r="79" spans="1:24" s="114" customFormat="1" ht="11.25">
      <c r="A79" s="176"/>
      <c r="G79" s="177"/>
      <c r="H79" s="177"/>
      <c r="L79" s="402" t="s">
        <v>193</v>
      </c>
      <c r="M79" s="399"/>
      <c r="N79" s="399"/>
      <c r="O79" s="399"/>
      <c r="P79" s="399"/>
      <c r="Q79" s="399"/>
      <c r="R79" s="399"/>
      <c r="S79" s="399"/>
      <c r="T79" s="399"/>
      <c r="U79" s="399"/>
      <c r="V79" s="399"/>
      <c r="W79" s="399"/>
      <c r="X79" s="400"/>
    </row>
    <row r="80" spans="1:24" s="114" customFormat="1" ht="11.25">
      <c r="A80" s="176"/>
      <c r="G80" s="177"/>
      <c r="H80" s="177"/>
      <c r="L80" s="402" t="s">
        <v>194</v>
      </c>
      <c r="M80" s="399"/>
      <c r="N80" s="399"/>
      <c r="O80" s="399"/>
      <c r="P80" s="399"/>
      <c r="Q80" s="399"/>
      <c r="R80" s="399"/>
      <c r="S80" s="399"/>
      <c r="T80" s="399"/>
      <c r="U80" s="399"/>
      <c r="V80" s="399"/>
      <c r="W80" s="399"/>
      <c r="X80" s="400"/>
    </row>
    <row r="81" spans="1:24" s="114" customFormat="1" ht="11.25">
      <c r="A81" s="176"/>
      <c r="G81" s="177"/>
      <c r="H81" s="177"/>
      <c r="L81" s="398"/>
      <c r="M81" s="399"/>
      <c r="N81" s="399"/>
      <c r="O81" s="399"/>
      <c r="P81" s="399"/>
      <c r="Q81" s="399"/>
      <c r="R81" s="399"/>
      <c r="S81" s="399"/>
      <c r="T81" s="399"/>
      <c r="U81" s="399"/>
      <c r="V81" s="399"/>
      <c r="W81" s="399"/>
      <c r="X81" s="400"/>
    </row>
    <row r="82" spans="1:24" s="114" customFormat="1" ht="11.25">
      <c r="A82" s="176"/>
      <c r="G82" s="177"/>
      <c r="H82" s="177"/>
      <c r="L82" s="403" t="s">
        <v>195</v>
      </c>
      <c r="M82" s="399"/>
      <c r="N82" s="399"/>
      <c r="O82" s="399"/>
      <c r="P82" s="399"/>
      <c r="Q82" s="399"/>
      <c r="R82" s="399"/>
      <c r="S82" s="399"/>
      <c r="T82" s="399"/>
      <c r="U82" s="399"/>
      <c r="V82" s="399"/>
      <c r="W82" s="399"/>
      <c r="X82" s="400"/>
    </row>
    <row r="83" spans="1:24" s="114" customFormat="1" ht="11.25">
      <c r="A83" s="176"/>
      <c r="G83" s="177"/>
      <c r="H83" s="177"/>
      <c r="L83" s="404" t="s">
        <v>196</v>
      </c>
      <c r="M83" s="399"/>
      <c r="N83" s="399"/>
      <c r="O83" s="399"/>
      <c r="P83" s="399"/>
      <c r="Q83" s="399"/>
      <c r="R83" s="399"/>
      <c r="S83" s="399"/>
      <c r="T83" s="399"/>
      <c r="U83" s="399"/>
      <c r="V83" s="399"/>
      <c r="W83" s="399"/>
      <c r="X83" s="400"/>
    </row>
    <row r="84" spans="1:24" s="114" customFormat="1" ht="11.25">
      <c r="A84" s="176"/>
      <c r="G84" s="177"/>
      <c r="H84" s="177"/>
      <c r="L84" s="405" t="s">
        <v>197</v>
      </c>
      <c r="M84" s="399"/>
      <c r="N84" s="399"/>
      <c r="O84" s="399"/>
      <c r="P84" s="399"/>
      <c r="Q84" s="399"/>
      <c r="R84" s="399"/>
      <c r="S84" s="399"/>
      <c r="T84" s="399"/>
      <c r="U84" s="399"/>
      <c r="V84" s="399"/>
      <c r="W84" s="399"/>
      <c r="X84" s="400"/>
    </row>
    <row r="85" spans="1:24" s="114" customFormat="1" ht="11.25">
      <c r="A85" s="176"/>
      <c r="G85" s="177"/>
      <c r="H85" s="177"/>
    </row>
    <row r="86" spans="1:24" s="114" customFormat="1" ht="11.25">
      <c r="A86" s="176"/>
      <c r="G86" s="177"/>
      <c r="H86" s="177"/>
    </row>
    <row r="87" spans="1:24" s="114" customFormat="1" ht="11.25">
      <c r="A87" s="176"/>
      <c r="G87" s="177"/>
      <c r="H87" s="177"/>
    </row>
    <row r="88" spans="1:24" s="114" customFormat="1" ht="11.25">
      <c r="A88" s="176"/>
      <c r="G88" s="177"/>
      <c r="H88" s="177"/>
    </row>
    <row r="89" spans="1:24" s="114" customFormat="1" ht="11.25">
      <c r="A89" s="176"/>
      <c r="G89" s="177"/>
      <c r="H89" s="177"/>
    </row>
    <row r="90" spans="1:24" s="114" customFormat="1" ht="11.25">
      <c r="A90" s="176"/>
      <c r="G90" s="177"/>
      <c r="H90" s="177"/>
    </row>
    <row r="91" spans="1:24" s="114" customFormat="1" ht="11.25">
      <c r="A91" s="176"/>
      <c r="G91" s="177"/>
      <c r="H91" s="177"/>
    </row>
    <row r="92" spans="1:24" s="114" customFormat="1" ht="11.25">
      <c r="A92" s="176"/>
      <c r="G92" s="177"/>
      <c r="H92" s="177"/>
    </row>
    <row r="93" spans="1:24" s="114" customFormat="1" ht="11.25">
      <c r="A93" s="176"/>
      <c r="G93" s="177"/>
      <c r="H93" s="177"/>
    </row>
    <row r="94" spans="1:24" s="114" customFormat="1" ht="11.25">
      <c r="A94" s="176"/>
      <c r="G94" s="177"/>
      <c r="H94" s="177"/>
    </row>
    <row r="95" spans="1:24" s="114" customFormat="1" ht="11.25">
      <c r="A95" s="176"/>
      <c r="G95" s="177"/>
      <c r="H95" s="177"/>
    </row>
    <row r="96" spans="1:24" s="114" customFormat="1" ht="11.25">
      <c r="A96" s="176"/>
      <c r="G96" s="177"/>
      <c r="H96" s="177"/>
    </row>
    <row r="97" spans="1:8" s="114" customFormat="1" ht="11.25">
      <c r="A97" s="176"/>
      <c r="G97" s="177"/>
      <c r="H97" s="177"/>
    </row>
    <row r="98" spans="1:8" s="114" customFormat="1" ht="11.25">
      <c r="A98" s="176"/>
      <c r="G98" s="177"/>
      <c r="H98" s="177"/>
    </row>
    <row r="99" spans="1:8" s="114" customFormat="1" ht="11.25">
      <c r="A99" s="176"/>
      <c r="G99" s="177"/>
      <c r="H99" s="177"/>
    </row>
    <row r="100" spans="1:8" s="114" customFormat="1" ht="11.25">
      <c r="A100" s="176"/>
      <c r="G100" s="177"/>
      <c r="H100" s="177"/>
    </row>
    <row r="101" spans="1:8" s="114" customFormat="1" ht="11.25">
      <c r="A101" s="176"/>
      <c r="G101" s="177"/>
      <c r="H101" s="177"/>
    </row>
    <row r="102" spans="1:8" s="114" customFormat="1" ht="11.25">
      <c r="A102" s="176"/>
      <c r="G102" s="177"/>
      <c r="H102" s="177"/>
    </row>
    <row r="103" spans="1:8" s="114" customFormat="1" ht="11.25">
      <c r="A103" s="176"/>
      <c r="G103" s="177"/>
      <c r="H103" s="177"/>
    </row>
    <row r="104" spans="1:8" s="114" customFormat="1" ht="11.25">
      <c r="A104" s="176"/>
      <c r="G104" s="177"/>
      <c r="H104" s="177"/>
    </row>
    <row r="105" spans="1:8" s="114" customFormat="1" ht="11.25">
      <c r="A105" s="176"/>
      <c r="G105" s="177"/>
      <c r="H105" s="177"/>
    </row>
    <row r="106" spans="1:8" s="114" customFormat="1" ht="11.25">
      <c r="A106" s="176"/>
      <c r="G106" s="177"/>
      <c r="H106" s="177"/>
    </row>
    <row r="107" spans="1:8" s="114" customFormat="1" ht="11.25">
      <c r="A107" s="176"/>
      <c r="G107" s="177"/>
      <c r="H107" s="177"/>
    </row>
    <row r="108" spans="1:8" s="114" customFormat="1" ht="11.25">
      <c r="A108" s="176"/>
      <c r="G108" s="177"/>
      <c r="H108" s="177"/>
    </row>
    <row r="109" spans="1:8" s="114" customFormat="1" ht="11.25">
      <c r="A109" s="176"/>
      <c r="G109" s="177"/>
      <c r="H109" s="177"/>
    </row>
    <row r="110" spans="1:8" s="114" customFormat="1" ht="11.25">
      <c r="A110" s="176"/>
      <c r="G110" s="177"/>
      <c r="H110" s="177"/>
    </row>
    <row r="111" spans="1:8" s="114" customFormat="1" ht="11.25">
      <c r="A111" s="176"/>
      <c r="G111" s="177"/>
      <c r="H111" s="177"/>
    </row>
    <row r="112" spans="1:8">
      <c r="A112" s="176"/>
      <c r="B112" s="114"/>
      <c r="C112" s="114"/>
      <c r="D112" s="114"/>
      <c r="E112" s="114"/>
      <c r="F112" s="114"/>
      <c r="G112" s="177"/>
      <c r="H112" s="177"/>
    </row>
  </sheetData>
  <mergeCells count="41">
    <mergeCell ref="W47:X60"/>
    <mergeCell ref="L65:X65"/>
    <mergeCell ref="L66:X66"/>
    <mergeCell ref="I12:K13"/>
    <mergeCell ref="A1:J2"/>
    <mergeCell ref="A4:B9"/>
    <mergeCell ref="U6:V6"/>
    <mergeCell ref="W6:X6"/>
    <mergeCell ref="L6:M7"/>
    <mergeCell ref="G48:H62"/>
    <mergeCell ref="I15:K16"/>
    <mergeCell ref="A10:A11"/>
    <mergeCell ref="B10:B11"/>
    <mergeCell ref="E10:E11"/>
    <mergeCell ref="F10:F11"/>
    <mergeCell ref="G10:G11"/>
    <mergeCell ref="H10:H11"/>
    <mergeCell ref="C4:D11"/>
    <mergeCell ref="E4:F4"/>
    <mergeCell ref="G4:H4"/>
    <mergeCell ref="I4:J4"/>
    <mergeCell ref="E5:F7"/>
    <mergeCell ref="G5:H7"/>
    <mergeCell ref="E8:F9"/>
    <mergeCell ref="G8:H9"/>
    <mergeCell ref="L69:X69"/>
    <mergeCell ref="W7:X7"/>
    <mergeCell ref="L8:L9"/>
    <mergeCell ref="M8:M9"/>
    <mergeCell ref="Q8:R8"/>
    <mergeCell ref="S8:T8"/>
    <mergeCell ref="U8:V8"/>
    <mergeCell ref="W8:X8"/>
    <mergeCell ref="N6:P9"/>
    <mergeCell ref="Q6:T6"/>
    <mergeCell ref="Q7:R7"/>
    <mergeCell ref="S7:T7"/>
    <mergeCell ref="U7:V7"/>
    <mergeCell ref="L64:X64"/>
    <mergeCell ref="L62:X62"/>
    <mergeCell ref="L63:X63"/>
  </mergeCells>
  <phoneticPr fontId="2"/>
  <printOptions horizontalCentered="1" verticalCentered="1"/>
  <pageMargins left="0.19685039370078741" right="0.19685039370078741" top="0.43307086614173229" bottom="0.39370078740157483" header="0" footer="0"/>
  <pageSetup paperSize="9" scale="65" orientation="portrait" r:id="rId1"/>
  <headerFooter alignWithMargins="0"/>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6982e4c1-43f1-4458-873e-2bf61427db36">
      <UserInfo>
        <DisplayName/>
        <AccountId xsi:nil="true"/>
        <AccountType/>
      </UserInfo>
    </Owner>
    <lcf76f155ced4ddcb4097134ff3c332f xmlns="6982e4c1-43f1-4458-873e-2bf61427db36">
      <Terms xmlns="http://schemas.microsoft.com/office/infopath/2007/PartnerControls"/>
    </lcf76f155ced4ddcb4097134ff3c332f>
    <TaxCatchAll xmlns="5d97817f-4418-4126-80a6-5cc4da4a022f" xsi:nil="true"/>
  </documentManagement>
</p:properties>
</file>

<file path=customXml/itemProps1.xml><?xml version="1.0" encoding="utf-8"?>
<ds:datastoreItem xmlns:ds="http://schemas.openxmlformats.org/officeDocument/2006/customXml" ds:itemID="{CEB838F5-A87B-4845-8C25-7E48486D9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2e4c1-43f1-4458-873e-2bf61427db36"/>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4221EC-C294-402F-B9D1-F6392FBD5A1D}">
  <ds:schemaRefs>
    <ds:schemaRef ds:uri="http://schemas.microsoft.com/sharepoint/v3/contenttype/forms"/>
  </ds:schemaRefs>
</ds:datastoreItem>
</file>

<file path=customXml/itemProps3.xml><?xml version="1.0" encoding="utf-8"?>
<ds:datastoreItem xmlns:ds="http://schemas.openxmlformats.org/officeDocument/2006/customXml" ds:itemID="{7E3A5618-DDE9-43C3-9625-C18DBDB594EC}">
  <ds:schemaRefs>
    <ds:schemaRef ds:uri="http://purl.org/dc/elements/1.1/"/>
    <ds:schemaRef ds:uri="http://schemas.microsoft.com/office/2006/documentManagement/types"/>
    <ds:schemaRef ds:uri="5d97817f-4418-4126-80a6-5cc4da4a022f"/>
    <ds:schemaRef ds:uri="http://schemas.openxmlformats.org/package/2006/metadata/core-properties"/>
    <ds:schemaRef ds:uri="http://purl.org/dc/terms/"/>
    <ds:schemaRef ds:uri="http://purl.org/dc/dcmitype/"/>
    <ds:schemaRef ds:uri="6982e4c1-43f1-4458-873e-2bf61427db36"/>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一般の事業（通勤のみ）</vt:lpstr>
      <vt:lpstr>一般の事業（住込あり）</vt:lpstr>
      <vt:lpstr>早見表</vt:lpstr>
      <vt:lpstr>内訳シート</vt:lpstr>
      <vt:lpstr>社会保険料率（熊本県）</vt:lpstr>
      <vt:lpstr>'一般の事業（住込あり）'!Print_Area</vt:lpstr>
      <vt:lpstr>'一般の事業（通勤のみ）'!Print_Area</vt:lpstr>
      <vt:lpstr>'社会保険料率（熊本県）'!Print_Area</vt:lpstr>
      <vt:lpstr>社会保険料</vt:lpstr>
      <vt:lpstr>早見表!税額</vt:lpstr>
      <vt:lpstr>内訳シート!税額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Order">
    <vt:r8>33490900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