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20" tabRatio="775" activeTab="0"/>
  </bookViews>
  <sheets>
    <sheet name="第１面" sheetId="1" r:id="rId1"/>
    <sheet name="第１面用データ" sheetId="2" state="hidden" r:id="rId2"/>
    <sheet name="別表１" sheetId="3" r:id="rId3"/>
    <sheet name="別表２" sheetId="4" r:id="rId4"/>
    <sheet name="別表３" sheetId="5" r:id="rId5"/>
    <sheet name="別表３用データ" sheetId="6" state="hidden" r:id="rId6"/>
    <sheet name="別表４" sheetId="7" r:id="rId7"/>
    <sheet name="別表５" sheetId="8" r:id="rId8"/>
    <sheet name="別表６" sheetId="9" r:id="rId9"/>
  </sheets>
  <definedNames>
    <definedName name="_xlnm.Print_Area" localSheetId="0">'第１面'!$A$1:$AJ$71</definedName>
    <definedName name="_xlnm.Print_Area" localSheetId="1">'第１面用データ'!$A$1:$K$4</definedName>
    <definedName name="_xlnm.Print_Area" localSheetId="2">'別表１'!$A$1:$U$31</definedName>
    <definedName name="_xlnm.Print_Area" localSheetId="4">'別表３'!$A$1:$O$40</definedName>
    <definedName name="_xlnm.Print_Area" localSheetId="6">'別表４'!$A$1:$V$40</definedName>
    <definedName name="_xlnm.Print_Area" localSheetId="7">'別表５'!$A$1:$L$66</definedName>
  </definedNames>
  <calcPr fullCalcOnLoad="1"/>
</workbook>
</file>

<file path=xl/comments1.xml><?xml version="1.0" encoding="utf-8"?>
<comments xmlns="http://schemas.openxmlformats.org/spreadsheetml/2006/main">
  <authors>
    <author>職業安定局</author>
  </authors>
  <commentList>
    <comment ref="A2" authorId="0">
      <text>
        <r>
          <rPr>
            <b/>
            <sz val="9"/>
            <rFont val="ＭＳ Ｐゴシック"/>
            <family val="3"/>
          </rPr>
          <t>決裁記入</t>
        </r>
      </text>
    </comment>
  </commentList>
</comments>
</file>

<file path=xl/sharedStrings.xml><?xml version="1.0" encoding="utf-8"?>
<sst xmlns="http://schemas.openxmlformats.org/spreadsheetml/2006/main" count="532" uniqueCount="231">
  <si>
    <t>担　当</t>
  </si>
  <si>
    <t>就職内定率（％）</t>
  </si>
  <si>
    <t>求職者数（人）</t>
  </si>
  <si>
    <t>求人数（人）</t>
  </si>
  <si>
    <t>13.3卒</t>
  </si>
  <si>
    <t>14.3卒</t>
  </si>
  <si>
    <t>15.3卒</t>
  </si>
  <si>
    <t>16.3卒</t>
  </si>
  <si>
    <t>17.3卒</t>
  </si>
  <si>
    <t>18.3卒</t>
  </si>
  <si>
    <t>19.3卒</t>
  </si>
  <si>
    <t>厚生労働省福島労働局職業安定部</t>
  </si>
  <si>
    <t>計</t>
  </si>
  <si>
    <t>求人数</t>
  </si>
  <si>
    <t>計 (b)</t>
  </si>
  <si>
    <t>就　　職　　　　内定者数</t>
  </si>
  <si>
    <t>計 (e)</t>
  </si>
  <si>
    <t>求人倍率</t>
  </si>
  <si>
    <t>就　　職　　　　内定率％</t>
  </si>
  <si>
    <t>計 (e/b)</t>
  </si>
  <si>
    <t>県内属性倍率  (f/b)</t>
  </si>
  <si>
    <t>卒業予定者数 (a)</t>
  </si>
  <si>
    <t>計 (h)</t>
  </si>
  <si>
    <t>就職未　　　　　内定者数</t>
  </si>
  <si>
    <t>求職者数</t>
  </si>
  <si>
    <t>計 (h/b)</t>
  </si>
  <si>
    <t>県内 (i)</t>
  </si>
  <si>
    <t>県外 (j)</t>
  </si>
  <si>
    <t>県内</t>
  </si>
  <si>
    <t>県外</t>
  </si>
  <si>
    <t>県内 (f)</t>
  </si>
  <si>
    <t>県外 (g)</t>
  </si>
  <si>
    <t>県内(c)</t>
  </si>
  <si>
    <t>県外 (d)</t>
  </si>
  <si>
    <t>県外 (g/d)</t>
  </si>
  <si>
    <t>県内(f/c)</t>
  </si>
  <si>
    <t>県内 (i/c)</t>
  </si>
  <si>
    <t>県外(j/d)</t>
  </si>
  <si>
    <t>対　　　　13.3卒比(％、P)</t>
  </si>
  <si>
    <t>対　　　　14.3卒比(％、P)</t>
  </si>
  <si>
    <t>対　　　　15.3卒比(％、P)</t>
  </si>
  <si>
    <t>対　　　　16.3卒比(％、P)</t>
  </si>
  <si>
    <t>対　　　　17.3卒比(％、P)</t>
  </si>
  <si>
    <t>対　　　　18.3卒比(％、P)</t>
  </si>
  <si>
    <t>(09)食料品製造業</t>
  </si>
  <si>
    <t>対前年同期比(%)</t>
  </si>
  <si>
    <t>求　人　数</t>
  </si>
  <si>
    <t>合　　　計</t>
  </si>
  <si>
    <t>産　　　　　業　　　　　別</t>
  </si>
  <si>
    <t>職業別</t>
  </si>
  <si>
    <t>販売</t>
  </si>
  <si>
    <t>生産工程、労務、技能工等</t>
  </si>
  <si>
    <t>その他</t>
  </si>
  <si>
    <t>規模別</t>
  </si>
  <si>
    <t>２９人以下</t>
  </si>
  <si>
    <t>３０～９９人</t>
  </si>
  <si>
    <t>１００～２９９人</t>
  </si>
  <si>
    <t>３００～４９９人</t>
  </si>
  <si>
    <t>５００～９９９人</t>
  </si>
  <si>
    <t>19.3卒者</t>
  </si>
  <si>
    <t>18.3卒者</t>
  </si>
  <si>
    <t>対18.3卒者比（％）</t>
  </si>
  <si>
    <t>求人倍率（倍）</t>
  </si>
  <si>
    <r>
      <t>新規高等学校卒業者の月別求人</t>
    </r>
    <r>
      <rPr>
        <sz val="18"/>
        <rFont val="HG丸ｺﾞｼｯｸM-PRO"/>
        <family val="3"/>
      </rPr>
      <t>・</t>
    </r>
    <r>
      <rPr>
        <sz val="18"/>
        <rFont val="ＭＳ Ｐゴシック"/>
        <family val="3"/>
      </rPr>
      <t>求職状況</t>
    </r>
  </si>
  <si>
    <t>a求職者数</t>
  </si>
  <si>
    <t>b求人数</t>
  </si>
  <si>
    <t>c就職内定者数</t>
  </si>
  <si>
    <t>d就職未内定者数</t>
  </si>
  <si>
    <t>e求人倍率（倍）</t>
  </si>
  <si>
    <t>f就職内定率（％）</t>
  </si>
  <si>
    <r>
      <t>(注)「求職者数」…学校・公共職業安定所の紹介により就職を希望する生徒数</t>
    </r>
    <r>
      <rPr>
        <sz val="7"/>
        <rFont val="ＭＳ 明朝"/>
        <family val="1"/>
      </rPr>
      <t>（県内への就職希望者数＋県外への就職希望者数）　　</t>
    </r>
  </si>
  <si>
    <t>　　「求人数」…県内事業所から申し込まれた求人数　　　「就職内定率」…就職内定者数／求職者数×100</t>
  </si>
  <si>
    <t>【新規高卒者】（別表１～５）</t>
  </si>
  <si>
    <t>【会津地域】</t>
  </si>
  <si>
    <t>前年同期比(%)</t>
  </si>
  <si>
    <t>前年同期比(p)</t>
  </si>
  <si>
    <t>【中通り地域】</t>
  </si>
  <si>
    <t>【浜通り地域】</t>
  </si>
  <si>
    <t>【県計】</t>
  </si>
  <si>
    <t>【県　計】</t>
  </si>
  <si>
    <t>県内構成比(%)</t>
  </si>
  <si>
    <t>　　うち県内希望者</t>
  </si>
  <si>
    <t>　　うち県内就職者</t>
  </si>
  <si>
    <t>　　うち県外就職者</t>
  </si>
  <si>
    <t>　　うち県外希望者</t>
  </si>
  <si>
    <r>
      <t>求人数</t>
    </r>
    <r>
      <rPr>
        <sz val="9"/>
        <rFont val="ＭＳ Ｐゴシック"/>
        <family val="3"/>
      </rPr>
      <t>（人）</t>
    </r>
  </si>
  <si>
    <r>
      <t>求人倍率</t>
    </r>
    <r>
      <rPr>
        <sz val="9"/>
        <rFont val="ＭＳ Ｐゴシック"/>
        <family val="3"/>
      </rPr>
      <t>（倍）</t>
    </r>
  </si>
  <si>
    <r>
      <t>求職者数</t>
    </r>
    <r>
      <rPr>
        <sz val="9"/>
        <rFont val="ＭＳ Ｐゴシック"/>
        <family val="3"/>
      </rPr>
      <t>（人）</t>
    </r>
  </si>
  <si>
    <r>
      <t xml:space="preserve"> ■県内求人、県内</t>
    </r>
    <r>
      <rPr>
        <sz val="16"/>
        <rFont val="HG丸ｺﾞｼｯｸM-PRO"/>
        <family val="3"/>
      </rPr>
      <t>・</t>
    </r>
    <r>
      <rPr>
        <sz val="16"/>
        <rFont val="ＭＳ Ｐゴシック"/>
        <family val="3"/>
      </rPr>
      <t>県外就職希望者■</t>
    </r>
  </si>
  <si>
    <t>課長</t>
  </si>
  <si>
    <t>地方職業指導官</t>
  </si>
  <si>
    <t>（注１）本調査は、福島労働局管内における学校・公共職業安定所の紹介を希望する生徒の状況を取りまとめたものである。</t>
  </si>
  <si>
    <t>９月末</t>
  </si>
  <si>
    <t>１０月末</t>
  </si>
  <si>
    <t>１１月末</t>
  </si>
  <si>
    <t>１２月末</t>
  </si>
  <si>
    <t>１月末</t>
  </si>
  <si>
    <t>２月末</t>
  </si>
  <si>
    <t>３月末</t>
  </si>
  <si>
    <t>４月末</t>
  </si>
  <si>
    <t>５月末</t>
  </si>
  <si>
    <t>６月末</t>
  </si>
  <si>
    <t>事務</t>
  </si>
  <si>
    <t>専門・技術・管理</t>
  </si>
  <si>
    <t>１，０００人以上</t>
  </si>
  <si>
    <t>　「計」…県内の生徒を対象とした求人数計</t>
  </si>
  <si>
    <t>○福島労働局管内の新規高卒者に係る各月末現在の求人・求職の状況を取りまとめたものである</t>
  </si>
  <si>
    <t>（注１）「求人数」…県内事業所からの求人数</t>
  </si>
  <si>
    <t>（注２）「求人倍率」…b/a（県内事業所からの求人数／学校又は安定所の紹介により就職を希望する生徒数）</t>
  </si>
  <si>
    <t>（注２）「求職者数」…学校又は安定所の紹介により就職を希望する生徒数（県内就職希望者＋県外就職希望者）</t>
  </si>
  <si>
    <t>（注３）「求人数（県内）」…県内事業所からの求人数　　「求人数（県外）」…県外事業所からの連絡求人数　「計」…県内の生徒を対象とした求人数計</t>
  </si>
  <si>
    <r>
      <t>（注４）「県内属性倍率」…</t>
    </r>
    <r>
      <rPr>
        <b/>
        <u val="single"/>
        <sz val="9"/>
        <rFont val="ＭＳ 明朝"/>
        <family val="1"/>
      </rPr>
      <t>県内の事業所</t>
    </r>
    <r>
      <rPr>
        <sz val="9"/>
        <rFont val="ＭＳ 明朝"/>
        <family val="1"/>
      </rPr>
      <t>から申し込まれた求人数と</t>
    </r>
    <r>
      <rPr>
        <b/>
        <u val="single"/>
        <sz val="9"/>
        <rFont val="ＭＳ 明朝"/>
        <family val="1"/>
      </rPr>
      <t>県内の高等学校に在籍し、県内外に</t>
    </r>
    <r>
      <rPr>
        <sz val="9"/>
        <rFont val="ＭＳ 明朝"/>
        <family val="1"/>
      </rPr>
      <t>就職を希望する生徒数（全数）の比率</t>
    </r>
  </si>
  <si>
    <t>（注３）「求人数（県内）」…県内事業所からの求人数　「求人数（県外）」…県外事業所からの連絡求人数　「計」…県内の生徒を対象とした求人数計</t>
  </si>
  <si>
    <t>就職内定者数（人）</t>
  </si>
  <si>
    <r>
      <t>（注４）「県内属性倍率」…</t>
    </r>
    <r>
      <rPr>
        <b/>
        <u val="single"/>
        <sz val="9"/>
        <rFont val="ＭＳ 明朝"/>
        <family val="1"/>
      </rPr>
      <t>県内の事業所</t>
    </r>
    <r>
      <rPr>
        <sz val="9"/>
        <rFont val="ＭＳ 明朝"/>
        <family val="1"/>
      </rPr>
      <t>から申し込まれた求人数と</t>
    </r>
    <r>
      <rPr>
        <b/>
        <u val="single"/>
        <sz val="9"/>
        <rFont val="ＭＳ 明朝"/>
        <family val="1"/>
      </rPr>
      <t>県内の中学校に在籍し、県内外に</t>
    </r>
    <r>
      <rPr>
        <sz val="9"/>
        <rFont val="ＭＳ 明朝"/>
        <family val="1"/>
      </rPr>
      <t>就職を希望する生徒数（全数）の比率</t>
    </r>
  </si>
  <si>
    <t>の職業紹介状況をまとめた。その概要等は次のとおりである。</t>
  </si>
  <si>
    <r>
      <t>新規高等学校卒業者の求人</t>
    </r>
    <r>
      <rPr>
        <sz val="20"/>
        <rFont val="HG丸ｺﾞｼｯｸM-PRO"/>
        <family val="3"/>
      </rPr>
      <t>・</t>
    </r>
    <r>
      <rPr>
        <sz val="20"/>
        <rFont val="ＭＳ Ｐゴシック"/>
        <family val="3"/>
      </rPr>
      <t>求職状況の推移（１月末現在）</t>
    </r>
  </si>
  <si>
    <t>○福島労働局管内の新規高卒者に係る１月末現在の求人・求職の状況を取りまとめたものである</t>
  </si>
  <si>
    <r>
      <t>新規中学校卒業者の求人</t>
    </r>
    <r>
      <rPr>
        <sz val="20"/>
        <rFont val="HG丸ｺﾞｼｯｸM-PRO"/>
        <family val="3"/>
      </rPr>
      <t>・</t>
    </r>
    <r>
      <rPr>
        <sz val="20"/>
        <rFont val="ＭＳ Ｐゴシック"/>
        <family val="3"/>
      </rPr>
      <t>求職状況の推移（１月末現在）</t>
    </r>
  </si>
  <si>
    <t>○福島労働局管内の新規中卒者に係る１月末現在の求人・求職の状況を取りまとめたもの</t>
  </si>
  <si>
    <r>
      <t>新規高等学校卒業者の地域別求人</t>
    </r>
    <r>
      <rPr>
        <sz val="22"/>
        <rFont val="HG丸ｺﾞｼｯｸM-PRO"/>
        <family val="3"/>
      </rPr>
      <t>・</t>
    </r>
    <r>
      <rPr>
        <sz val="22"/>
        <rFont val="ＭＳ Ｐゴシック"/>
        <family val="3"/>
      </rPr>
      <t>求職状況（１月末現在）</t>
    </r>
  </si>
  <si>
    <t>電話　024－528－0366（直通）</t>
  </si>
  <si>
    <t>20.3卒</t>
  </si>
  <si>
    <t>対　　　　19.3卒比(％、P)</t>
  </si>
  <si>
    <t>20.3卒者</t>
  </si>
  <si>
    <t>対19.3卒者比（％）</t>
  </si>
  <si>
    <t>新規高等学校卒業者の男女別求人・求職・就職内定状況(１月末現在）</t>
  </si>
  <si>
    <t>求 職 者 数</t>
  </si>
  <si>
    <t>男 女 計</t>
  </si>
  <si>
    <t>男    子</t>
  </si>
  <si>
    <t>女    子</t>
  </si>
  <si>
    <t>県  内  求  人  数</t>
  </si>
  <si>
    <t>就　職 内 定
（決定）者数</t>
  </si>
  <si>
    <t>県内属性求人倍率</t>
  </si>
  <si>
    <t>就　職　内　定
（決定）率 ％</t>
  </si>
  <si>
    <t>（注１）「求職者数」…学校又は安定所の紹介により就職を希望する生徒数</t>
  </si>
  <si>
    <t>（注２）「県内求人数」…県内事業所からの求人数　</t>
  </si>
  <si>
    <r>
      <t>（注３）「県内属性求人倍率」…</t>
    </r>
    <r>
      <rPr>
        <b/>
        <u val="single"/>
        <sz val="9"/>
        <rFont val="ＭＳ 明朝"/>
        <family val="1"/>
      </rPr>
      <t>県内の事業所</t>
    </r>
    <r>
      <rPr>
        <sz val="9"/>
        <rFont val="ＭＳ 明朝"/>
        <family val="1"/>
      </rPr>
      <t>から申し込まれた求人数と</t>
    </r>
    <r>
      <rPr>
        <b/>
        <u val="single"/>
        <sz val="9"/>
        <rFont val="ＭＳ 明朝"/>
        <family val="1"/>
      </rPr>
      <t>県内の高等学校に在籍し、県内外に</t>
    </r>
    <r>
      <rPr>
        <sz val="9"/>
        <rFont val="ＭＳ 明朝"/>
        <family val="1"/>
      </rPr>
      <t>就職を希望する生徒数（全数）の比率(「県内求人数」÷「求職者数・男女計・計」)</t>
    </r>
  </si>
  <si>
    <t>○福島労働局管内の新規高卒者に係る1月末現在の求人・求職・就職内定の状況を取りまとめたもの</t>
  </si>
  <si>
    <t>【新規中卒者】（別表６）</t>
  </si>
  <si>
    <t>21.3卒</t>
  </si>
  <si>
    <t>対　　　　20.3卒比(％、P)</t>
  </si>
  <si>
    <t>21.3卒者</t>
  </si>
  <si>
    <t>対20.3卒者比（％）</t>
  </si>
  <si>
    <t>菅野賢一</t>
  </si>
  <si>
    <t>課長補佐</t>
  </si>
  <si>
    <t>（注１）「卒業予定者数」…県内の各安定所が、５月１５日現在で管内の高等学校に対し実施した「求職動向調査」の調査結果による</t>
  </si>
  <si>
    <t>（注１）「卒業予定者数」…県内の各安定所が、５月１５日現在で管内の高等学校・中学校に対し実施した「求職動向調査」の調査結果</t>
  </si>
  <si>
    <t>県内求人数</t>
  </si>
  <si>
    <t>県外求人数</t>
  </si>
  <si>
    <t>増減数</t>
  </si>
  <si>
    <t>対前年同期比（％）</t>
  </si>
  <si>
    <t>(31)輸送用機械器具製造業</t>
  </si>
  <si>
    <t>（注２）「県内求人数」には、他県への求人連絡分を含む</t>
  </si>
  <si>
    <r>
      <t>就職内定者数</t>
    </r>
    <r>
      <rPr>
        <sz val="9"/>
        <rFont val="ＭＳ Ｐゴシック"/>
        <family val="3"/>
      </rPr>
      <t>（人）</t>
    </r>
  </si>
  <si>
    <r>
      <t>就職内定率</t>
    </r>
    <r>
      <rPr>
        <sz val="9"/>
        <rFont val="ＭＳ Ｐゴシック"/>
        <family val="3"/>
      </rPr>
      <t>（％）</t>
    </r>
  </si>
  <si>
    <t>次回公表日（予定）</t>
  </si>
  <si>
    <t>厚生労働省 福島労働局発表</t>
  </si>
  <si>
    <t>－</t>
  </si>
  <si>
    <t>22.3卒</t>
  </si>
  <si>
    <t>対　　　　21.3卒比(％、P)</t>
  </si>
  <si>
    <t>22.3卒者</t>
  </si>
  <si>
    <t>対21.3卒者比（％）</t>
  </si>
  <si>
    <t>（平成２２年１月末現在）</t>
  </si>
  <si>
    <t>　厚生労働省福島労働局では、平成２２年１月末現在における平成２２年３月新規高等学校・中学校卒業予定者</t>
  </si>
  <si>
    <r>
      <t>平成２２年３月新規高等学校</t>
    </r>
    <r>
      <rPr>
        <sz val="14"/>
        <rFont val="HG丸ｺﾞｼｯｸM-PRO"/>
        <family val="3"/>
      </rPr>
      <t>・</t>
    </r>
    <r>
      <rPr>
        <sz val="14"/>
        <rFont val="ＭＳ Ｐゴシック"/>
        <family val="3"/>
      </rPr>
      <t>中学校卒業者の職業紹介状況について</t>
    </r>
  </si>
  <si>
    <t>石澤義夫</t>
  </si>
  <si>
    <t>佐藤孝夫</t>
  </si>
  <si>
    <t>就職内定者数</t>
  </si>
  <si>
    <t xml:space="preserve"> A.B　農、林、漁業(01～04)</t>
  </si>
  <si>
    <t xml:space="preserve"> C　鉱業、採石業、砂利採取業(05)</t>
  </si>
  <si>
    <t xml:space="preserve"> D　建設業(06～08)</t>
  </si>
  <si>
    <t xml:space="preserve"> E　製造業(09～32)</t>
  </si>
  <si>
    <t>(11)繊維工業</t>
  </si>
  <si>
    <t>(16)化学工業</t>
  </si>
  <si>
    <t>(18)プラスチック製品製造業</t>
  </si>
  <si>
    <t>(22)鉄鋼業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</si>
  <si>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</si>
  <si>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</si>
  <si>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</si>
  <si>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</si>
  <si>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</si>
  <si>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</si>
  <si>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</si>
  <si>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 xml:space="preserve"> F　電気・ガス・熱供給・水道業(33～36）</t>
  </si>
  <si>
    <t xml:space="preserve"> G　情報通信業(37～41)</t>
  </si>
  <si>
    <t xml:space="preserve"> H　運輸・郵便業(42～49)</t>
  </si>
  <si>
    <t xml:space="preserve"> I　卸売・小売業(50～61)</t>
  </si>
  <si>
    <t>(50～55)卸売業</t>
  </si>
  <si>
    <t>　 （対前年同期と同ポイント）、女子は３６．３％（同０．３ポイント増）、地域別では県内への</t>
  </si>
  <si>
    <t>(56～61)小売業</t>
  </si>
  <si>
    <t xml:space="preserve"> J  金融・保険業(62～67)</t>
  </si>
  <si>
    <t xml:space="preserve"> K  不動産・物品賃貸業(68～70)</t>
  </si>
  <si>
    <t xml:space="preserve"> L　学術研究、専門・技術サービス業（71～74）</t>
  </si>
  <si>
    <t xml:space="preserve"> M  宿泊業、飲食サービス業(75～77)</t>
  </si>
  <si>
    <t>(75)宿泊業</t>
  </si>
  <si>
    <t>(76)飲食店</t>
  </si>
  <si>
    <t xml:space="preserve"> N  生活関連サービス、娯楽業(78～80)</t>
  </si>
  <si>
    <t xml:space="preserve"> O  教育、学習支援業(81、82)</t>
  </si>
  <si>
    <t xml:space="preserve"> P　医療、福祉(83～85）</t>
  </si>
  <si>
    <t xml:space="preserve"> Q  複合サービス事業(86,87)</t>
  </si>
  <si>
    <t xml:space="preserve"> R  サービス業(88～96)</t>
  </si>
  <si>
    <t xml:space="preserve"> S、T  公務、その他(97～99)</t>
  </si>
  <si>
    <t>○福島労働局管内の新規高卒者に係る９月末現在の求人の状況を産業・職業・規模別に取りまとめたものである</t>
  </si>
  <si>
    <t>（注１）「県内求人数」…県内事業所からの求人数　「県外求人数」…県外事業所からの連絡求人数</t>
  </si>
  <si>
    <t>-</t>
  </si>
  <si>
    <t>-</t>
  </si>
  <si>
    <t>-</t>
  </si>
  <si>
    <t>-</t>
  </si>
  <si>
    <t>サービス</t>
  </si>
  <si>
    <t>（注３）日本標準産業分類の改訂（平成１９年１１月改訂、平成２１年９月分指標より対応）に伴い、産業別における「増減数」及び「対前年同期比</t>
  </si>
  <si>
    <t>　　　　（％）」は完全に接続されないものもあるため参考数値である。</t>
  </si>
  <si>
    <r>
      <t>新規高等学校卒業者の産業</t>
    </r>
    <r>
      <rPr>
        <sz val="15"/>
        <rFont val="HG丸ｺﾞｼｯｸM-PRO"/>
        <family val="3"/>
      </rPr>
      <t>・</t>
    </r>
    <r>
      <rPr>
        <sz val="15"/>
        <rFont val="ＭＳ Ｐゴシック"/>
        <family val="3"/>
      </rPr>
      <t>職業</t>
    </r>
    <r>
      <rPr>
        <sz val="15"/>
        <rFont val="HG丸ｺﾞｼｯｸM-PRO"/>
        <family val="3"/>
      </rPr>
      <t>・</t>
    </r>
    <r>
      <rPr>
        <sz val="15"/>
        <rFont val="ＭＳ Ｐゴシック"/>
        <family val="3"/>
      </rPr>
      <t>規模別  求人状況 （１月末現在）</t>
    </r>
  </si>
  <si>
    <t>平 成  ２２ 年  ４  月 ２０ 日</t>
  </si>
  <si>
    <t>【平成２２年３月新規高等学校・中学校卒業予定者に対する就職支援対策について】</t>
  </si>
  <si>
    <r>
      <t>　　　　いる。　（高校）平成２１年９月１６日　　（中学校）平成２１年１２月１日（</t>
    </r>
    <r>
      <rPr>
        <sz val="8"/>
        <rFont val="ＭＳ 明朝"/>
        <family val="1"/>
      </rPr>
      <t>積雪指定地域。本県を含む）</t>
    </r>
  </si>
  <si>
    <t>○福島労働局管内の新規高卒者に係る１月末現在の求人の状況を産業・職業・規模別に取りまとめたものである</t>
  </si>
  <si>
    <t>福島労働局職業安定部職業安定課</t>
  </si>
  <si>
    <t>平 成  ２２ 年 　２ 月 １９ 日</t>
  </si>
  <si>
    <t>(1)就職内定者数は３，８２６人（前年同期比２４．８％減）であり、就職内定率は７６．７％で、前年同</t>
  </si>
  <si>
    <t>　 期を１３．０ポイント下回った。就職内定率を男女別に見ると、男子は８０．６％（前年同期を１１．６</t>
  </si>
  <si>
    <t>　 ポイント下回る）、女子は７１．９％（同１４．４ポイント下回る）であった。</t>
  </si>
  <si>
    <t>(2)求人数（県内事業所からの求人）は３，２７８人で、前年同期に比べ４３．２％減少した。</t>
  </si>
  <si>
    <t>(3)求職者数（学校・安定所紹介による就職希望者）は４，９８９人で、前年同期に比べ１２．０％減少した。</t>
  </si>
  <si>
    <t>(4)求人倍率（「(2)求人数」/「(3)求職者数」）は０．６６倍と、前年同期を０．３６ポイント下回った。</t>
  </si>
  <si>
    <t>(1)求人数（県内事業所からの求人）は１人で、前年同期に比べ９５．０％減少した。</t>
  </si>
  <si>
    <t>(2)求職者数は３０人で、前年同期に比べ１１．８％減少した。</t>
  </si>
  <si>
    <t>(3)求人倍率（「(1)求人数」/「(2)求職者数」）は０．０３倍と、前年同期を０．５６ポイント下回った。</t>
  </si>
  <si>
    <t>（注２）平成２２年３月新規中・高卒者の選考・採用内定開始日は、文部科学・厚生労働両省により次のように定められて</t>
  </si>
  <si>
    <t>　新規高等学校卒業者の就職内定率は76.7％と前年同期を13.0ポイント下回り、1月末現在としては最近5年間で最も低くなった。</t>
  </si>
  <si>
    <t>　今後は、ハローワークにおいて学校との緊密な連携の下、緊急学卒支援窓口や緊急増員となった高卒就職ジョブサポーター等を活用し、未内定者の把握、個別相談、個別求人開拓等を積極的に展開するとともに、トライアル雇用、新卒者体験雇用、実習型雇用制度及び地方公共団体等が行う支援策も活用した求人開拓を実施するなどして、未内定者の個別支援を強化する。</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</si>
</sst>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0.0;&quot;▲ &quot;0.0"/>
    <numFmt numFmtId="182" formatCode="0.00_ "/>
    <numFmt numFmtId="183" formatCode="0.00;&quot;▲ &quot;0.00"/>
    <numFmt numFmtId="184" formatCode="0_ "/>
    <numFmt numFmtId="185" formatCode="#,##0.0_ ;[Red]\-#,##0.0\ "/>
    <numFmt numFmtId="186" formatCode="#,##0.00_ ;[Red]\-#,##0.00\ "/>
    <numFmt numFmtId="187" formatCode="#,##0_ ;[Red]\-#,##0\ "/>
    <numFmt numFmtId="188" formatCode="#,##0.0;&quot;▲ &quot;#,##0.0"/>
    <numFmt numFmtId="189" formatCode="0;&quot;▲ &quot;0"/>
    <numFmt numFmtId="190" formatCode="0.0_ ;[Red]\-0.0\ "/>
    <numFmt numFmtId="191" formatCode="0_ ;[Red]\-0\ "/>
    <numFmt numFmtId="192" formatCode="#,##0;&quot;▲ &quot;#,##0"/>
    <numFmt numFmtId="193" formatCode="#,##0.0"/>
    <numFmt numFmtId="194" formatCode="#,##0.0;[Red]\-#,##0.0"/>
    <numFmt numFmtId="195" formatCode="0.0"/>
    <numFmt numFmtId="196" formatCode="#,##0.0;\-#,##0.0"/>
    <numFmt numFmtId="197" formatCode="\(#,##0\)"/>
    <numFmt numFmtId="198" formatCode="\(0.00\)"/>
    <numFmt numFmtId="199" formatCode="\(0.0\)"/>
    <numFmt numFmtId="200" formatCode="0.00;&quot;△&quot;0.00"/>
    <numFmt numFmtId="201" formatCode="0.0;&quot;△&quot;0.0"/>
    <numFmt numFmtId="202" formatCode="\ﾎ\ﾟ\ｲ\ﾝ\ﾄ"/>
    <numFmt numFmtId="203" formatCode="0.0_);[Red]\(0.0\)"/>
    <numFmt numFmtId="204" formatCode="#,##0_ "/>
    <numFmt numFmtId="205" formatCode="#,##0_);\(#,##0\)"/>
    <numFmt numFmtId="206" formatCode="0_);\(0\)"/>
    <numFmt numFmtId="207" formatCode="0.00_);[Red]\(0.00\)"/>
    <numFmt numFmtId="208" formatCode="0.000"/>
    <numFmt numFmtId="209" formatCode="0;&quot;△&quot;0"/>
    <numFmt numFmtId="210" formatCode="0.0000"/>
    <numFmt numFmtId="211" formatCode="0.0000000000000_);[Red]\(0.0000000000000\)"/>
    <numFmt numFmtId="212" formatCode="0.00000000000000_);[Red]\(0.00000000000000\)"/>
    <numFmt numFmtId="213" formatCode="0.000000000000000_);[Red]\(0.000000000000000\)"/>
    <numFmt numFmtId="214" formatCode="0.0000000000000000_);[Red]\(0.0000000000000000\)"/>
    <numFmt numFmtId="215" formatCode="0.00000000000000000_);[Red]\(0.00000000000000000\)"/>
    <numFmt numFmtId="216" formatCode="0.000000000000000000_);[Red]\(0.000000000000000000\)"/>
    <numFmt numFmtId="217" formatCode="0.000000000000_);[Red]\(0.000000000000\)"/>
    <numFmt numFmtId="218" formatCode="0.00000000000_);[Red]\(0.00000000000\)"/>
    <numFmt numFmtId="219" formatCode="0.0000000000_);[Red]\(0.0000000000\)"/>
    <numFmt numFmtId="220" formatCode="0.000000000_);[Red]\(0.000000000\)"/>
    <numFmt numFmtId="221" formatCode="0.0000000000000000000_);[Red]\(0.0000000000000000000\)"/>
    <numFmt numFmtId="222" formatCode="0.00000000000000000000_);[Red]\(0.00000000000000000000\)"/>
    <numFmt numFmtId="223" formatCode="0.000000000000000000000_);[Red]\(0.000000000000000000000\)"/>
    <numFmt numFmtId="224" formatCode="0.0%"/>
    <numFmt numFmtId="225" formatCode="0.0000_ "/>
    <numFmt numFmtId="226" formatCode="0.000_ "/>
    <numFmt numFmtId="227" formatCode="0.000000_ "/>
    <numFmt numFmtId="228" formatCode="0.00000_ "/>
    <numFmt numFmtId="229" formatCode="#,##0.00;&quot;▲ &quot;#,##0.00"/>
    <numFmt numFmtId="230" formatCode="#,##0.000;&quot;▲ &quot;#,##0.000"/>
    <numFmt numFmtId="231" formatCode="#,##0.0000;&quot;▲ &quot;#,##0.0000"/>
    <numFmt numFmtId="232" formatCode="#,##0.00000;&quot;▲ &quot;#,##0.00000"/>
    <numFmt numFmtId="233" formatCode="#,##0.000000;&quot;▲ &quot;#,##0.000000"/>
    <numFmt numFmtId="234" formatCode="#,##0.0000000;&quot;▲ &quot;#,##0.0000000"/>
    <numFmt numFmtId="235" formatCode="#,##0.00000000;&quot;▲ &quot;#,##0.00000000"/>
  </numFmts>
  <fonts count="69">
    <font>
      <sz val="11"/>
      <name val="ＭＳ Ｐゴシック"/>
      <family val="3"/>
    </font>
    <font>
      <sz val="6"/>
      <name val="ＭＳ Ｐゴシック"/>
      <family val="3"/>
    </font>
    <font>
      <sz val="10"/>
      <name val="ＭＳ Ｐゴシック"/>
      <family val="3"/>
    </font>
    <font>
      <sz val="14"/>
      <name val="ＭＳ Ｐゴシック"/>
      <family val="3"/>
    </font>
    <font>
      <sz val="10"/>
      <name val="ＭＳ 明朝"/>
      <family val="1"/>
    </font>
    <font>
      <sz val="11"/>
      <name val="ＭＳ 明朝"/>
      <family val="1"/>
    </font>
    <font>
      <sz val="11"/>
      <name val="ＭＳ ゴシック"/>
      <family val="3"/>
    </font>
    <font>
      <sz val="9"/>
      <name val="ＭＳ 明朝"/>
      <family val="1"/>
    </font>
    <font>
      <sz val="9"/>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20"/>
      <name val="HG丸ｺﾞｼｯｸM-PRO"/>
      <family val="3"/>
    </font>
    <font>
      <sz val="8"/>
      <name val="ＭＳ Ｐゴシック"/>
      <family val="3"/>
    </font>
    <font>
      <sz val="18"/>
      <name val="ＭＳ Ｐゴシック"/>
      <family val="3"/>
    </font>
    <font>
      <sz val="8"/>
      <name val="ＭＳ 明朝"/>
      <family val="1"/>
    </font>
    <font>
      <sz val="7"/>
      <name val="ＭＳ 明朝"/>
      <family val="1"/>
    </font>
    <font>
      <sz val="6"/>
      <name val="ＭＳ 明朝"/>
      <family val="1"/>
    </font>
    <font>
      <sz val="14"/>
      <name val="HG丸ｺﾞｼｯｸM-PRO"/>
      <family val="3"/>
    </font>
    <font>
      <sz val="18"/>
      <name val="HG丸ｺﾞｼｯｸM-PRO"/>
      <family val="3"/>
    </font>
    <font>
      <sz val="10"/>
      <color indexed="8"/>
      <name val="ＭＳ 明朝"/>
      <family val="1"/>
    </font>
    <font>
      <sz val="10"/>
      <name val="ＭＳ ゴシック"/>
      <family val="3"/>
    </font>
    <font>
      <sz val="15"/>
      <name val="ＭＳ Ｐゴシック"/>
      <family val="3"/>
    </font>
    <font>
      <sz val="15"/>
      <name val="HG丸ｺﾞｼｯｸM-PRO"/>
      <family val="3"/>
    </font>
    <font>
      <b/>
      <u val="single"/>
      <sz val="9"/>
      <name val="ＭＳ 明朝"/>
      <family val="1"/>
    </font>
    <font>
      <sz val="22"/>
      <name val="ＭＳ Ｐゴシック"/>
      <family val="3"/>
    </font>
    <font>
      <sz val="22"/>
      <name val="HG丸ｺﾞｼｯｸM-PRO"/>
      <family val="3"/>
    </font>
    <font>
      <sz val="8"/>
      <name val="ＭＳ ゴシック"/>
      <family val="3"/>
    </font>
    <font>
      <sz val="7"/>
      <name val="ＭＳ ゴシック"/>
      <family val="3"/>
    </font>
    <font>
      <sz val="7"/>
      <name val="ＭＳ Ｐゴシック"/>
      <family val="3"/>
    </font>
    <font>
      <b/>
      <sz val="11"/>
      <name val="ＭＳ Ｐゴシック"/>
      <family val="3"/>
    </font>
    <font>
      <sz val="16"/>
      <name val="HG丸ｺﾞｼｯｸM-PRO"/>
      <family val="3"/>
    </font>
    <font>
      <sz val="9"/>
      <name val="ＭＳ ゴシック"/>
      <family val="3"/>
    </font>
    <font>
      <b/>
      <sz val="8"/>
      <name val="ＭＳ 明朝"/>
      <family val="1"/>
    </font>
    <font>
      <sz val="7"/>
      <color indexed="8"/>
      <name val="ＭＳ 明朝"/>
      <family val="1"/>
    </font>
    <font>
      <sz val="10"/>
      <name val="ＭＳ Ｐ明朝"/>
      <family val="1"/>
    </font>
    <font>
      <sz val="11"/>
      <name val="ＭＳ Ｐ明朝"/>
      <family val="1"/>
    </font>
    <font>
      <sz val="9"/>
      <name val="ＭＳ Ｐ明朝"/>
      <family val="1"/>
    </font>
    <font>
      <b/>
      <sz val="10"/>
      <name val="ＭＳ ゴシック"/>
      <family val="3"/>
    </font>
    <font>
      <b/>
      <sz val="18"/>
      <name val="ＭＳ Ｐゴシック"/>
      <family val="3"/>
    </font>
    <font>
      <sz val="11"/>
      <name val="ＪＳＰ明朝"/>
      <family val="1"/>
    </font>
    <font>
      <sz val="10"/>
      <color indexed="10"/>
      <name val="ＭＳ Ｐ明朝"/>
      <family val="1"/>
    </font>
    <font>
      <b/>
      <sz val="9"/>
      <name val="ＭＳ Ｐゴシック"/>
      <family val="3"/>
    </font>
    <font>
      <sz val="8"/>
      <name val="ＭＳ Ｐ明朝"/>
      <family val="1"/>
    </font>
    <font>
      <sz val="11"/>
      <color indexed="8"/>
      <name val="ＭＳ Ｐゴシック"/>
      <family val="3"/>
    </font>
    <font>
      <sz val="10.1"/>
      <color indexed="8"/>
      <name val="ＭＳ Ｐゴシック"/>
      <family val="3"/>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8"/>
      <color indexed="8"/>
      <name val="ＭＳ Ｐゴシック"/>
      <family val="3"/>
    </font>
    <font>
      <b/>
      <sz val="16"/>
      <color indexed="8"/>
      <name val="ＭＳ Ｐゴシック"/>
      <family val="3"/>
    </font>
    <font>
      <sz val="9"/>
      <color indexed="8"/>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hair"/>
      <right style="thin"/>
      <top style="hair"/>
      <bottom style="hair"/>
    </border>
    <border>
      <left style="thin"/>
      <right style="thin"/>
      <top style="hair"/>
      <bottom style="hair"/>
    </border>
    <border>
      <left style="hair"/>
      <right style="thin"/>
      <top style="hair"/>
      <bottom style="thin"/>
    </border>
    <border>
      <left style="thin"/>
      <right style="thin"/>
      <top style="thin"/>
      <bottom style="hair"/>
    </border>
    <border>
      <left style="thin"/>
      <right style="hair"/>
      <top>
        <color indexed="63"/>
      </top>
      <bottom style="hair"/>
    </border>
    <border>
      <left style="thin"/>
      <right style="thin"/>
      <top style="hair"/>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medium"/>
      <top style="thin"/>
      <bottom style="thin"/>
    </border>
    <border>
      <left style="thin"/>
      <right>
        <color indexed="63"/>
      </right>
      <top style="thin"/>
      <bottom style="hair"/>
    </border>
    <border>
      <left style="thin"/>
      <right>
        <color indexed="63"/>
      </right>
      <top style="hair"/>
      <bottom style="hair"/>
    </border>
    <border>
      <left style="thin"/>
      <right style="medium"/>
      <top style="hair"/>
      <bottom style="hair"/>
    </border>
    <border>
      <left>
        <color indexed="63"/>
      </left>
      <right style="thin"/>
      <top style="hair"/>
      <bottom style="hair"/>
    </border>
    <border>
      <left>
        <color indexed="63"/>
      </left>
      <right>
        <color indexed="63"/>
      </right>
      <top>
        <color indexed="63"/>
      </top>
      <bottom style="medium"/>
    </border>
    <border>
      <left style="thin"/>
      <right style="medium"/>
      <top style="thin"/>
      <bottom style="hair"/>
    </border>
    <border>
      <left style="thin"/>
      <right style="medium"/>
      <top>
        <color indexed="63"/>
      </top>
      <bottom style="thin"/>
    </border>
    <border>
      <left style="thin"/>
      <right style="thin"/>
      <top>
        <color indexed="63"/>
      </top>
      <bottom style="hair"/>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color indexed="63"/>
      </right>
      <top style="thin"/>
      <bottom style="thin"/>
    </border>
    <border>
      <left style="medium"/>
      <right style="medium"/>
      <top style="medium"/>
      <bottom style="thin"/>
    </border>
    <border>
      <left>
        <color indexed="63"/>
      </left>
      <right style="thin"/>
      <top style="thin"/>
      <bottom style="thin"/>
    </border>
    <border>
      <left>
        <color indexed="63"/>
      </left>
      <right>
        <color indexed="63"/>
      </right>
      <top style="hair"/>
      <bottom style="hair"/>
    </border>
    <border>
      <left style="medium"/>
      <right style="medium"/>
      <top style="hair"/>
      <bottom style="hair"/>
    </border>
    <border>
      <left style="thin"/>
      <right style="hair"/>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style="medium"/>
      <top>
        <color indexed="63"/>
      </top>
      <bottom style="hair"/>
    </border>
    <border>
      <left style="medium"/>
      <right style="medium"/>
      <top>
        <color indexed="63"/>
      </top>
      <bottom style="hair"/>
    </border>
    <border>
      <left style="thin"/>
      <right style="hair"/>
      <top>
        <color indexed="63"/>
      </top>
      <bottom style="thin"/>
    </border>
    <border>
      <left style="medium"/>
      <right style="medium"/>
      <top>
        <color indexed="63"/>
      </top>
      <bottom style="thin"/>
    </border>
    <border>
      <left>
        <color indexed="63"/>
      </left>
      <right style="thin"/>
      <top style="hair"/>
      <bottom style="thin"/>
    </border>
    <border>
      <left style="thin"/>
      <right>
        <color indexed="63"/>
      </right>
      <top style="hair"/>
      <bottom style="thin"/>
    </border>
    <border>
      <left>
        <color indexed="63"/>
      </left>
      <right>
        <color indexed="63"/>
      </right>
      <top style="hair"/>
      <bottom>
        <color indexed="63"/>
      </bottom>
    </border>
    <border>
      <left style="thin"/>
      <right style="thin"/>
      <top style="hair"/>
      <bottom>
        <color indexed="63"/>
      </bottom>
    </border>
    <border>
      <left style="thin"/>
      <right style="medium"/>
      <top style="hair"/>
      <bottom>
        <color indexed="63"/>
      </bottom>
    </border>
    <border>
      <left style="medium"/>
      <right style="medium"/>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color indexed="63"/>
      </right>
      <top style="hair"/>
      <bottom style="thin"/>
    </border>
    <border>
      <left style="thin"/>
      <right style="medium"/>
      <top style="hair"/>
      <bottom style="thin"/>
    </border>
    <border>
      <left style="medium"/>
      <right style="medium"/>
      <top style="hair"/>
      <bottom style="medium"/>
    </border>
    <border>
      <left style="medium"/>
      <right style="thin"/>
      <top style="hair"/>
      <bottom style="hair"/>
    </border>
    <border>
      <left style="medium"/>
      <right style="thin"/>
      <top style="hair"/>
      <bottom style="thin"/>
    </border>
    <border>
      <left style="medium"/>
      <right style="thin"/>
      <top style="thin"/>
      <bottom style="hair"/>
    </border>
    <border>
      <left>
        <color indexed="63"/>
      </left>
      <right style="thin"/>
      <top style="hair"/>
      <bottom style="medium"/>
    </border>
    <border>
      <left style="hair"/>
      <right style="thin"/>
      <top>
        <color indexed="63"/>
      </top>
      <bottom style="thin"/>
    </border>
    <border>
      <left>
        <color indexed="63"/>
      </left>
      <right style="medium"/>
      <top style="hair"/>
      <bottom>
        <color indexed="63"/>
      </bottom>
    </border>
    <border>
      <left>
        <color indexed="63"/>
      </left>
      <right style="medium"/>
      <top style="thin"/>
      <bottom>
        <color indexed="63"/>
      </bottom>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color indexed="63"/>
      </left>
      <right style="medium"/>
      <top style="thin"/>
      <bottom style="hair"/>
    </border>
    <border>
      <left style="medium"/>
      <right style="thin"/>
      <top style="thin"/>
      <bottom style="thin"/>
    </border>
    <border>
      <left style="medium"/>
      <right style="thin"/>
      <top>
        <color indexed="63"/>
      </top>
      <bottom>
        <color indexed="63"/>
      </bottom>
    </border>
    <border>
      <left style="medium"/>
      <right style="thin"/>
      <top>
        <color indexed="63"/>
      </top>
      <bottom style="thin"/>
    </border>
    <border>
      <left style="hair"/>
      <right style="hair"/>
      <top style="hair"/>
      <bottom style="thin"/>
    </border>
    <border>
      <left style="hair"/>
      <right>
        <color indexed="63"/>
      </right>
      <top style="hair"/>
      <bottom style="thin"/>
    </border>
    <border>
      <left style="hair"/>
      <right style="medium"/>
      <top style="hair"/>
      <bottom style="thin"/>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thin"/>
      <top>
        <color indexed="63"/>
      </top>
      <bottom style="hair"/>
    </border>
    <border>
      <left style="hair"/>
      <right style="thin"/>
      <top style="thin"/>
      <bottom style="hair"/>
    </border>
    <border>
      <left style="hair"/>
      <right style="hair"/>
      <top style="hair"/>
      <bottom style="hair"/>
    </border>
    <border>
      <left style="hair"/>
      <right style="medium"/>
      <top style="hair"/>
      <bottom style="hair"/>
    </border>
    <border>
      <left style="hair"/>
      <right style="hair"/>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thin"/>
      <bottom style="hair"/>
    </border>
    <border>
      <left style="thin"/>
      <right style="hair"/>
      <top style="hair"/>
      <bottom style="hair"/>
    </border>
    <border>
      <left style="hair"/>
      <right style="hair"/>
      <top>
        <color indexed="63"/>
      </top>
      <bottom style="thin"/>
    </border>
    <border>
      <left style="hair"/>
      <right style="medium"/>
      <top>
        <color indexed="63"/>
      </top>
      <bottom style="thin"/>
    </border>
    <border>
      <left style="hair"/>
      <right style="thin"/>
      <top>
        <color indexed="63"/>
      </top>
      <bottom>
        <color indexed="63"/>
      </bottom>
    </border>
    <border>
      <left style="hair"/>
      <right style="medium"/>
      <top>
        <color indexed="63"/>
      </top>
      <bottom>
        <color indexed="63"/>
      </bottom>
    </border>
    <border>
      <left style="thin"/>
      <right>
        <color indexed="63"/>
      </right>
      <top style="thin"/>
      <bottom style="medium"/>
    </border>
    <border>
      <left>
        <color indexed="63"/>
      </left>
      <right style="thin"/>
      <top style="thin"/>
      <bottom style="medium"/>
    </border>
    <border>
      <left style="hair"/>
      <right style="hair"/>
      <top style="thin"/>
      <bottom style="medium"/>
    </border>
    <border>
      <left style="hair"/>
      <right style="thin"/>
      <top style="thin"/>
      <bottom style="medium"/>
    </border>
    <border>
      <left style="hair"/>
      <right style="medium"/>
      <top style="thin"/>
      <bottom style="medium"/>
    </border>
    <border>
      <left style="thin"/>
      <right>
        <color indexed="63"/>
      </right>
      <top style="medium"/>
      <bottom style="thin"/>
    </border>
    <border>
      <left>
        <color indexed="63"/>
      </left>
      <right>
        <color indexed="63"/>
      </right>
      <top style="medium"/>
      <bottom style="thin"/>
    </border>
    <border>
      <left style="hair"/>
      <right style="hair"/>
      <top style="medium"/>
      <bottom style="thin"/>
    </border>
    <border>
      <left>
        <color indexed="63"/>
      </left>
      <right style="thin"/>
      <top style="medium"/>
      <bottom style="thin"/>
    </border>
    <border>
      <left style="hair"/>
      <right style="thin"/>
      <top style="medium"/>
      <bottom style="thin"/>
    </border>
    <border>
      <left style="hair"/>
      <right style="medium"/>
      <top style="medium"/>
      <bottom style="thin"/>
    </border>
    <border>
      <left>
        <color indexed="63"/>
      </left>
      <right style="thin"/>
      <top>
        <color indexed="63"/>
      </top>
      <bottom style="medium"/>
    </border>
    <border>
      <left>
        <color indexed="63"/>
      </left>
      <right>
        <color indexed="63"/>
      </right>
      <top style="thin"/>
      <bottom style="medium"/>
    </border>
    <border>
      <left style="hair"/>
      <right style="thin"/>
      <top>
        <color indexed="63"/>
      </top>
      <bottom style="medium"/>
    </border>
    <border>
      <left style="hair"/>
      <right style="medium"/>
      <top>
        <color indexed="63"/>
      </top>
      <bottom style="medium"/>
    </border>
    <border>
      <left style="thin"/>
      <right style="hair"/>
      <top style="thin"/>
      <bottom style="medium"/>
    </border>
    <border>
      <left style="hair"/>
      <right>
        <color indexed="63"/>
      </right>
      <top style="hair"/>
      <bottom style="hair"/>
    </border>
    <border>
      <left style="medium"/>
      <right style="thin"/>
      <top>
        <color indexed="63"/>
      </top>
      <bottom style="hair"/>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thin"/>
      <right style="medium"/>
      <top style="thin"/>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left>
        <color indexed="63"/>
      </left>
      <right style="thin"/>
      <top style="thin"/>
      <bottom style="hair"/>
    </border>
    <border diagonalDown="1">
      <left>
        <color indexed="63"/>
      </left>
      <right>
        <color indexed="63"/>
      </right>
      <top style="thin"/>
      <bottom>
        <color indexed="63"/>
      </bottom>
      <diagonal style="thin"/>
    </border>
    <border diagonalDown="1">
      <left>
        <color indexed="63"/>
      </left>
      <right>
        <color indexed="63"/>
      </right>
      <top>
        <color indexed="63"/>
      </top>
      <bottom style="thin"/>
      <diagonal style="thin"/>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left style="thin"/>
      <right style="thin"/>
      <top style="medium"/>
      <bottom>
        <color indexed="63"/>
      </bottom>
    </border>
    <border>
      <left style="thin"/>
      <right style="medium"/>
      <top style="medium"/>
      <bottom>
        <color indexed="63"/>
      </bottom>
    </border>
    <border>
      <left style="medium"/>
      <right>
        <color indexed="63"/>
      </right>
      <top style="thin"/>
      <bottom style="medium"/>
    </border>
    <border>
      <left style="medium"/>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20" borderId="1" applyNumberFormat="0" applyAlignment="0" applyProtection="0"/>
    <xf numFmtId="0" fontId="51"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52" fillId="0" borderId="3" applyNumberFormat="0" applyFill="0" applyAlignment="0" applyProtection="0"/>
    <xf numFmtId="0" fontId="53" fillId="3" borderId="0" applyNumberFormat="0" applyBorder="0" applyAlignment="0" applyProtection="0"/>
    <xf numFmtId="0" fontId="54" fillId="23"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3"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7" borderId="4" applyNumberFormat="0" applyAlignment="0" applyProtection="0"/>
    <xf numFmtId="0" fontId="11" fillId="0" borderId="0" applyNumberFormat="0" applyFill="0" applyBorder="0" applyAlignment="0" applyProtection="0"/>
    <xf numFmtId="0" fontId="63" fillId="4" borderId="0" applyNumberFormat="0" applyBorder="0" applyAlignment="0" applyProtection="0"/>
  </cellStyleXfs>
  <cellXfs count="703">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8" fillId="0" borderId="0" xfId="0" applyFont="1" applyAlignment="1">
      <alignment vertical="center"/>
    </xf>
    <xf numFmtId="0" fontId="8" fillId="0" borderId="10" xfId="0" applyFont="1" applyBorder="1" applyAlignment="1">
      <alignment vertical="center"/>
    </xf>
    <xf numFmtId="38" fontId="8" fillId="0" borderId="10" xfId="49" applyFont="1" applyBorder="1" applyAlignment="1">
      <alignment vertical="center"/>
    </xf>
    <xf numFmtId="176" fontId="8" fillId="0" borderId="10" xfId="0" applyNumberFormat="1" applyFont="1" applyBorder="1" applyAlignment="1">
      <alignment vertical="center"/>
    </xf>
    <xf numFmtId="0" fontId="8"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4" fillId="0" borderId="11" xfId="0" applyFont="1" applyBorder="1" applyAlignment="1">
      <alignment horizontal="center" vertical="center"/>
    </xf>
    <xf numFmtId="0" fontId="0" fillId="0" borderId="13" xfId="0" applyBorder="1" applyAlignment="1">
      <alignment vertical="center"/>
    </xf>
    <xf numFmtId="0" fontId="14" fillId="0" borderId="14" xfId="0" applyFont="1" applyBorder="1" applyAlignment="1">
      <alignment horizontal="center" vertical="center"/>
    </xf>
    <xf numFmtId="0" fontId="0" fillId="0" borderId="15" xfId="0" applyBorder="1" applyAlignment="1">
      <alignment vertical="center"/>
    </xf>
    <xf numFmtId="0" fontId="8" fillId="0" borderId="11" xfId="0" applyFont="1" applyBorder="1" applyAlignment="1">
      <alignment vertical="center"/>
    </xf>
    <xf numFmtId="38" fontId="0" fillId="0" borderId="10" xfId="49" applyFont="1" applyBorder="1" applyAlignment="1">
      <alignment vertical="center"/>
    </xf>
    <xf numFmtId="186" fontId="0" fillId="0" borderId="10" xfId="49" applyNumberFormat="1" applyFont="1" applyBorder="1" applyAlignment="1">
      <alignment vertical="center"/>
    </xf>
    <xf numFmtId="176" fontId="0" fillId="0" borderId="10" xfId="0" applyNumberFormat="1" applyBorder="1" applyAlignment="1">
      <alignment vertical="center"/>
    </xf>
    <xf numFmtId="0" fontId="0" fillId="0" borderId="16" xfId="0" applyBorder="1" applyAlignment="1">
      <alignment vertical="center"/>
    </xf>
    <xf numFmtId="0" fontId="8" fillId="0" borderId="13" xfId="0" applyFont="1" applyBorder="1" applyAlignment="1">
      <alignment vertical="center"/>
    </xf>
    <xf numFmtId="0" fontId="14" fillId="0" borderId="17" xfId="0" applyFont="1" applyBorder="1" applyAlignment="1">
      <alignment horizontal="center" vertical="center"/>
    </xf>
    <xf numFmtId="0" fontId="0" fillId="0" borderId="18" xfId="0" applyBorder="1" applyAlignment="1">
      <alignment vertical="center"/>
    </xf>
    <xf numFmtId="38" fontId="31" fillId="0" borderId="12" xfId="49" applyFont="1" applyBorder="1" applyAlignment="1">
      <alignment vertical="center"/>
    </xf>
    <xf numFmtId="38" fontId="31" fillId="0" borderId="13" xfId="49" applyFont="1" applyBorder="1" applyAlignment="1">
      <alignment vertical="center"/>
    </xf>
    <xf numFmtId="0" fontId="31" fillId="0" borderId="13" xfId="0" applyFont="1" applyBorder="1" applyAlignment="1">
      <alignment vertical="center"/>
    </xf>
    <xf numFmtId="186" fontId="31" fillId="0" borderId="12" xfId="49" applyNumberFormat="1" applyFont="1" applyBorder="1" applyAlignment="1">
      <alignment vertical="center"/>
    </xf>
    <xf numFmtId="0" fontId="30" fillId="0" borderId="19" xfId="0" applyFont="1" applyBorder="1" applyAlignment="1">
      <alignment horizontal="center" vertical="center"/>
    </xf>
    <xf numFmtId="181" fontId="30" fillId="0" borderId="20" xfId="0" applyNumberFormat="1" applyFont="1" applyBorder="1" applyAlignment="1">
      <alignment vertical="center"/>
    </xf>
    <xf numFmtId="0" fontId="30" fillId="0" borderId="21" xfId="0" applyFont="1" applyBorder="1" applyAlignment="1">
      <alignment horizontal="center" vertical="center"/>
    </xf>
    <xf numFmtId="176" fontId="31" fillId="0" borderId="12" xfId="0" applyNumberFormat="1" applyFont="1" applyBorder="1" applyAlignment="1">
      <alignment vertical="center"/>
    </xf>
    <xf numFmtId="176" fontId="31" fillId="0" borderId="12" xfId="0" applyNumberFormat="1" applyFont="1" applyBorder="1" applyAlignment="1">
      <alignment horizontal="right" vertical="center"/>
    </xf>
    <xf numFmtId="186" fontId="31" fillId="0" borderId="13" xfId="49" applyNumberFormat="1" applyFont="1" applyBorder="1" applyAlignment="1">
      <alignment vertical="center"/>
    </xf>
    <xf numFmtId="0" fontId="0" fillId="0" borderId="22" xfId="0" applyBorder="1" applyAlignment="1">
      <alignment vertical="center"/>
    </xf>
    <xf numFmtId="0" fontId="0" fillId="0" borderId="16" xfId="0" applyFont="1" applyBorder="1" applyAlignment="1">
      <alignment vertical="center"/>
    </xf>
    <xf numFmtId="0" fontId="0" fillId="0" borderId="16" xfId="0" applyBorder="1" applyAlignment="1">
      <alignment vertical="center"/>
    </xf>
    <xf numFmtId="0" fontId="0" fillId="0" borderId="23" xfId="0" applyBorder="1" applyAlignment="1">
      <alignment vertical="center"/>
    </xf>
    <xf numFmtId="38" fontId="31" fillId="0" borderId="22" xfId="49" applyFont="1" applyBorder="1" applyAlignment="1">
      <alignment vertical="center"/>
    </xf>
    <xf numFmtId="0" fontId="8" fillId="0" borderId="0" xfId="0" applyFont="1" applyFill="1" applyBorder="1" applyAlignment="1">
      <alignment vertical="center"/>
    </xf>
    <xf numFmtId="38" fontId="8" fillId="0" borderId="10" xfId="49" applyFont="1" applyFill="1" applyBorder="1" applyAlignment="1">
      <alignment vertical="center"/>
    </xf>
    <xf numFmtId="3" fontId="0" fillId="0" borderId="0" xfId="0" applyNumberFormat="1" applyAlignment="1">
      <alignment vertical="center"/>
    </xf>
    <xf numFmtId="0" fontId="0" fillId="0" borderId="0" xfId="0" applyFont="1" applyBorder="1" applyAlignment="1">
      <alignment vertical="center"/>
    </xf>
    <xf numFmtId="193" fontId="8" fillId="0" borderId="10" xfId="0" applyNumberFormat="1" applyFont="1" applyBorder="1" applyAlignment="1">
      <alignment vertical="center"/>
    </xf>
    <xf numFmtId="181" fontId="30" fillId="0" borderId="24" xfId="0" applyNumberFormat="1" applyFont="1" applyBorder="1" applyAlignment="1">
      <alignment vertical="center"/>
    </xf>
    <xf numFmtId="183" fontId="30" fillId="0" borderId="24" xfId="0" applyNumberFormat="1" applyFont="1" applyBorder="1" applyAlignment="1">
      <alignment vertical="center"/>
    </xf>
    <xf numFmtId="0" fontId="36" fillId="24" borderId="25" xfId="0" applyFont="1" applyFill="1" applyBorder="1" applyAlignment="1">
      <alignment vertical="center"/>
    </xf>
    <xf numFmtId="0" fontId="37" fillId="24" borderId="25" xfId="0" applyFont="1" applyFill="1" applyBorder="1" applyAlignment="1">
      <alignment vertical="center"/>
    </xf>
    <xf numFmtId="0" fontId="36" fillId="24" borderId="25" xfId="0" applyFont="1" applyFill="1" applyBorder="1" applyAlignment="1">
      <alignment vertical="center"/>
    </xf>
    <xf numFmtId="0" fontId="37" fillId="24" borderId="26" xfId="0" applyFont="1" applyFill="1" applyBorder="1" applyAlignment="1">
      <alignment vertical="center"/>
    </xf>
    <xf numFmtId="0" fontId="36" fillId="24" borderId="0" xfId="0" applyFont="1" applyFill="1" applyBorder="1" applyAlignment="1">
      <alignment vertical="center"/>
    </xf>
    <xf numFmtId="0" fontId="37" fillId="24" borderId="0" xfId="0" applyFont="1" applyFill="1" applyBorder="1" applyAlignment="1">
      <alignment vertical="center"/>
    </xf>
    <xf numFmtId="0" fontId="36" fillId="24" borderId="0" xfId="0" applyFont="1" applyFill="1" applyBorder="1" applyAlignment="1">
      <alignment horizontal="distributed" vertical="center"/>
    </xf>
    <xf numFmtId="0" fontId="37" fillId="24" borderId="0" xfId="0" applyFont="1" applyFill="1" applyBorder="1" applyAlignment="1">
      <alignment horizontal="distributed" vertical="center"/>
    </xf>
    <xf numFmtId="0" fontId="36" fillId="24" borderId="27" xfId="0" applyFont="1" applyFill="1" applyBorder="1" applyAlignment="1">
      <alignment vertical="center"/>
    </xf>
    <xf numFmtId="0" fontId="37" fillId="24" borderId="27" xfId="0" applyFont="1" applyFill="1" applyBorder="1" applyAlignment="1">
      <alignment vertical="center"/>
    </xf>
    <xf numFmtId="58" fontId="36" fillId="24" borderId="0" xfId="0" applyNumberFormat="1" applyFont="1" applyFill="1" applyBorder="1" applyAlignment="1" quotePrefix="1">
      <alignment vertical="center"/>
    </xf>
    <xf numFmtId="188" fontId="30" fillId="0" borderId="24" xfId="49" applyNumberFormat="1" applyFont="1" applyBorder="1" applyAlignment="1">
      <alignment vertical="center"/>
    </xf>
    <xf numFmtId="0" fontId="36" fillId="24" borderId="15" xfId="0" applyFont="1" applyFill="1" applyBorder="1" applyAlignment="1">
      <alignment vertical="center"/>
    </xf>
    <xf numFmtId="0" fontId="36" fillId="24" borderId="16" xfId="0" applyFont="1" applyFill="1" applyBorder="1" applyAlignment="1">
      <alignment vertical="center"/>
    </xf>
    <xf numFmtId="0" fontId="2" fillId="24" borderId="0" xfId="0" applyFont="1" applyFill="1" applyBorder="1" applyAlignment="1">
      <alignment horizontal="center" vertical="center"/>
    </xf>
    <xf numFmtId="0" fontId="2" fillId="24" borderId="0" xfId="0" applyFont="1" applyFill="1" applyBorder="1" applyAlignment="1">
      <alignment horizontal="left" vertical="center"/>
    </xf>
    <xf numFmtId="0" fontId="2" fillId="24" borderId="0" xfId="0" applyFont="1" applyFill="1" applyAlignment="1">
      <alignment vertical="center"/>
    </xf>
    <xf numFmtId="58" fontId="42" fillId="24" borderId="18" xfId="0" applyNumberFormat="1" applyFont="1" applyFill="1" applyBorder="1" applyAlignment="1" quotePrefix="1">
      <alignment vertical="center"/>
    </xf>
    <xf numFmtId="58" fontId="42" fillId="24" borderId="27" xfId="0" applyNumberFormat="1" applyFont="1" applyFill="1" applyBorder="1" applyAlignment="1" quotePrefix="1">
      <alignment vertical="center"/>
    </xf>
    <xf numFmtId="58" fontId="42" fillId="24" borderId="16" xfId="0" applyNumberFormat="1" applyFont="1" applyFill="1" applyBorder="1" applyAlignment="1" quotePrefix="1">
      <alignment vertical="center"/>
    </xf>
    <xf numFmtId="58" fontId="42" fillId="24" borderId="0" xfId="0" applyNumberFormat="1" applyFont="1" applyFill="1" applyBorder="1" applyAlignment="1" quotePrefix="1">
      <alignment vertical="center"/>
    </xf>
    <xf numFmtId="58" fontId="2" fillId="24" borderId="0" xfId="0" applyNumberFormat="1" applyFont="1" applyFill="1" applyBorder="1" applyAlignment="1" quotePrefix="1">
      <alignment horizontal="center" vertical="center"/>
    </xf>
    <xf numFmtId="58" fontId="2" fillId="24" borderId="0" xfId="0" applyNumberFormat="1" applyFont="1" applyFill="1" applyBorder="1" applyAlignment="1">
      <alignment horizontal="left" vertical="center"/>
    </xf>
    <xf numFmtId="0" fontId="37" fillId="24" borderId="17" xfId="0" applyFont="1" applyFill="1" applyBorder="1" applyAlignment="1">
      <alignment vertical="center"/>
    </xf>
    <xf numFmtId="0" fontId="0" fillId="24" borderId="0" xfId="0" applyFill="1" applyAlignment="1">
      <alignment vertical="center"/>
    </xf>
    <xf numFmtId="0" fontId="37" fillId="24" borderId="14" xfId="0" applyFont="1" applyFill="1" applyBorder="1" applyAlignment="1">
      <alignment vertical="center"/>
    </xf>
    <xf numFmtId="0" fontId="4" fillId="24" borderId="0" xfId="0" applyFont="1" applyFill="1" applyAlignment="1">
      <alignment vertical="center"/>
    </xf>
    <xf numFmtId="0" fontId="5" fillId="24" borderId="0" xfId="0" applyFont="1" applyFill="1" applyAlignment="1">
      <alignment vertical="center"/>
    </xf>
    <xf numFmtId="0" fontId="4" fillId="24" borderId="15" xfId="0" applyFont="1" applyFill="1" applyBorder="1" applyAlignment="1">
      <alignment vertical="center"/>
    </xf>
    <xf numFmtId="0" fontId="5" fillId="24" borderId="25" xfId="0" applyFont="1" applyFill="1" applyBorder="1" applyAlignment="1">
      <alignment vertical="center"/>
    </xf>
    <xf numFmtId="0" fontId="5" fillId="24" borderId="26" xfId="0" applyFont="1" applyFill="1" applyBorder="1" applyAlignment="1">
      <alignment vertical="center"/>
    </xf>
    <xf numFmtId="0" fontId="5" fillId="24" borderId="16" xfId="0" applyFont="1" applyFill="1" applyBorder="1" applyAlignment="1">
      <alignment vertical="center"/>
    </xf>
    <xf numFmtId="0" fontId="4" fillId="24" borderId="16" xfId="0" applyFont="1" applyFill="1" applyBorder="1" applyAlignment="1">
      <alignment vertical="center"/>
    </xf>
    <xf numFmtId="0" fontId="4" fillId="24" borderId="18" xfId="0" applyFont="1" applyFill="1" applyBorder="1" applyAlignment="1">
      <alignment vertical="center"/>
    </xf>
    <xf numFmtId="0" fontId="0" fillId="24" borderId="27" xfId="0" applyFont="1" applyFill="1" applyBorder="1" applyAlignment="1">
      <alignment vertical="justify"/>
    </xf>
    <xf numFmtId="0" fontId="0" fillId="24" borderId="14" xfId="0" applyFont="1" applyFill="1" applyBorder="1" applyAlignment="1">
      <alignment vertical="justify"/>
    </xf>
    <xf numFmtId="0" fontId="5" fillId="24" borderId="15" xfId="0" applyFont="1" applyFill="1" applyBorder="1" applyAlignment="1">
      <alignment vertical="center"/>
    </xf>
    <xf numFmtId="0" fontId="6" fillId="24" borderId="16" xfId="0" applyFont="1" applyFill="1" applyBorder="1" applyAlignment="1">
      <alignment vertical="center"/>
    </xf>
    <xf numFmtId="0" fontId="0" fillId="24" borderId="0" xfId="0" applyFill="1" applyBorder="1" applyAlignment="1">
      <alignment vertical="center"/>
    </xf>
    <xf numFmtId="0" fontId="5" fillId="24" borderId="0" xfId="0" applyFont="1" applyFill="1" applyBorder="1" applyAlignment="1">
      <alignment vertical="center"/>
    </xf>
    <xf numFmtId="0" fontId="5" fillId="24" borderId="17" xfId="0" applyFont="1" applyFill="1" applyBorder="1" applyAlignment="1">
      <alignment vertical="center"/>
    </xf>
    <xf numFmtId="0" fontId="5" fillId="24" borderId="16" xfId="0" applyFont="1" applyFill="1" applyBorder="1" applyAlignment="1">
      <alignment vertical="center"/>
    </xf>
    <xf numFmtId="0" fontId="4" fillId="24" borderId="0" xfId="0" applyFont="1" applyFill="1" applyBorder="1" applyAlignment="1">
      <alignment vertical="center"/>
    </xf>
    <xf numFmtId="0" fontId="5" fillId="24" borderId="18" xfId="0" applyFont="1" applyFill="1" applyBorder="1" applyAlignment="1">
      <alignment vertical="center"/>
    </xf>
    <xf numFmtId="0" fontId="5" fillId="24" borderId="27" xfId="0" applyFont="1" applyFill="1" applyBorder="1" applyAlignment="1">
      <alignment vertical="center"/>
    </xf>
    <xf numFmtId="0" fontId="5" fillId="24" borderId="14" xfId="0" applyFont="1" applyFill="1" applyBorder="1" applyAlignment="1">
      <alignment vertical="center"/>
    </xf>
    <xf numFmtId="0" fontId="7" fillId="24" borderId="0" xfId="0" applyFont="1" applyFill="1" applyAlignment="1">
      <alignment vertical="center"/>
    </xf>
    <xf numFmtId="0" fontId="7" fillId="24" borderId="0" xfId="0" applyFont="1" applyFill="1" applyBorder="1" applyAlignment="1">
      <alignment vertical="center"/>
    </xf>
    <xf numFmtId="0" fontId="8" fillId="24" borderId="0" xfId="0" applyFont="1" applyFill="1" applyBorder="1" applyAlignment="1">
      <alignment vertical="center"/>
    </xf>
    <xf numFmtId="0" fontId="12" fillId="24" borderId="0" xfId="0" applyFont="1" applyFill="1" applyAlignment="1">
      <alignment horizontal="center" vertical="center"/>
    </xf>
    <xf numFmtId="0" fontId="5" fillId="24" borderId="28" xfId="0" applyFont="1" applyFill="1" applyBorder="1" applyAlignment="1">
      <alignment vertical="center"/>
    </xf>
    <xf numFmtId="0" fontId="5" fillId="24" borderId="29" xfId="0" applyFont="1" applyFill="1" applyBorder="1" applyAlignment="1">
      <alignment vertical="center"/>
    </xf>
    <xf numFmtId="0" fontId="17" fillId="24" borderId="10" xfId="0" applyFont="1" applyFill="1" applyBorder="1" applyAlignment="1">
      <alignment vertical="center" wrapText="1"/>
    </xf>
    <xf numFmtId="0" fontId="17" fillId="24" borderId="30" xfId="0" applyFont="1" applyFill="1" applyBorder="1" applyAlignment="1">
      <alignment vertical="center" wrapText="1"/>
    </xf>
    <xf numFmtId="0" fontId="17" fillId="24" borderId="31" xfId="0" applyFont="1" applyFill="1" applyBorder="1" applyAlignment="1">
      <alignment vertical="center" wrapText="1"/>
    </xf>
    <xf numFmtId="38" fontId="4" fillId="24" borderId="10" xfId="49" applyFont="1" applyFill="1" applyBorder="1" applyAlignment="1">
      <alignment vertical="center"/>
    </xf>
    <xf numFmtId="38" fontId="4" fillId="24" borderId="30" xfId="49" applyFont="1" applyFill="1" applyBorder="1" applyAlignment="1">
      <alignment vertical="center"/>
    </xf>
    <xf numFmtId="181" fontId="17" fillId="24" borderId="10" xfId="0" applyNumberFormat="1" applyFont="1" applyFill="1" applyBorder="1" applyAlignment="1">
      <alignment vertical="center"/>
    </xf>
    <xf numFmtId="181" fontId="17" fillId="24" borderId="31" xfId="0" applyNumberFormat="1" applyFont="1" applyFill="1" applyBorder="1" applyAlignment="1">
      <alignment vertical="center"/>
    </xf>
    <xf numFmtId="0" fontId="4" fillId="24" borderId="22" xfId="0" applyFont="1" applyFill="1" applyBorder="1" applyAlignment="1">
      <alignment horizontal="center" vertical="center"/>
    </xf>
    <xf numFmtId="38" fontId="4" fillId="24" borderId="22" xfId="49" applyFont="1" applyFill="1" applyBorder="1" applyAlignment="1">
      <alignment vertical="center"/>
    </xf>
    <xf numFmtId="38" fontId="4" fillId="24" borderId="32" xfId="49" applyFont="1" applyFill="1" applyBorder="1" applyAlignment="1">
      <alignment vertical="center"/>
    </xf>
    <xf numFmtId="0" fontId="4" fillId="24" borderId="20" xfId="0" applyFont="1" applyFill="1" applyBorder="1" applyAlignment="1">
      <alignment horizontal="center" vertical="center"/>
    </xf>
    <xf numFmtId="38" fontId="4" fillId="24" borderId="20" xfId="49" applyFont="1" applyFill="1" applyBorder="1" applyAlignment="1">
      <alignment vertical="center"/>
    </xf>
    <xf numFmtId="38" fontId="4" fillId="24" borderId="33" xfId="49" applyFont="1" applyFill="1" applyBorder="1" applyAlignment="1">
      <alignment vertical="center"/>
    </xf>
    <xf numFmtId="38" fontId="4" fillId="24" borderId="34" xfId="49" applyFont="1" applyFill="1" applyBorder="1" applyAlignment="1">
      <alignment vertical="center"/>
    </xf>
    <xf numFmtId="38" fontId="4" fillId="24" borderId="35" xfId="49" applyFont="1" applyFill="1" applyBorder="1" applyAlignment="1">
      <alignment vertical="center"/>
    </xf>
    <xf numFmtId="0" fontId="4" fillId="24" borderId="14" xfId="0" applyFont="1" applyFill="1" applyBorder="1" applyAlignment="1">
      <alignment horizontal="center" vertical="center"/>
    </xf>
    <xf numFmtId="38" fontId="4" fillId="24" borderId="13" xfId="49" applyFont="1" applyFill="1" applyBorder="1" applyAlignment="1">
      <alignment vertical="center"/>
    </xf>
    <xf numFmtId="38" fontId="4" fillId="24" borderId="16" xfId="49" applyFont="1" applyFill="1" applyBorder="1" applyAlignment="1">
      <alignment vertical="center"/>
    </xf>
    <xf numFmtId="0" fontId="4" fillId="24" borderId="22" xfId="0" applyFont="1" applyFill="1" applyBorder="1" applyAlignment="1">
      <alignment horizontal="center" vertical="center" wrapText="1"/>
    </xf>
    <xf numFmtId="38" fontId="4" fillId="24" borderId="22" xfId="49" applyFont="1" applyFill="1" applyBorder="1" applyAlignment="1">
      <alignment vertical="center"/>
    </xf>
    <xf numFmtId="38" fontId="4" fillId="24" borderId="32" xfId="49" applyFont="1" applyFill="1" applyBorder="1" applyAlignment="1">
      <alignment vertical="center"/>
    </xf>
    <xf numFmtId="0" fontId="4" fillId="24" borderId="20" xfId="0" applyFont="1" applyFill="1" applyBorder="1" applyAlignment="1">
      <alignment horizontal="center" vertical="center" wrapText="1"/>
    </xf>
    <xf numFmtId="38" fontId="4" fillId="24" borderId="20" xfId="49" applyFont="1" applyFill="1" applyBorder="1" applyAlignment="1">
      <alignment vertical="center"/>
    </xf>
    <xf numFmtId="38" fontId="4" fillId="24" borderId="33" xfId="49" applyFont="1" applyFill="1" applyBorder="1" applyAlignment="1">
      <alignment vertical="center"/>
    </xf>
    <xf numFmtId="38" fontId="4" fillId="24" borderId="34" xfId="49" applyFont="1" applyFill="1" applyBorder="1" applyAlignment="1">
      <alignment vertical="center"/>
    </xf>
    <xf numFmtId="38" fontId="4" fillId="24" borderId="35" xfId="49" applyFont="1" applyFill="1" applyBorder="1" applyAlignment="1">
      <alignment vertical="center"/>
    </xf>
    <xf numFmtId="0" fontId="4" fillId="24" borderId="11" xfId="0" applyFont="1" applyFill="1" applyBorder="1" applyAlignment="1">
      <alignment horizontal="center" vertical="center" wrapText="1"/>
    </xf>
    <xf numFmtId="38" fontId="4" fillId="24" borderId="11" xfId="49" applyFont="1" applyFill="1" applyBorder="1" applyAlignment="1">
      <alignment vertical="center"/>
    </xf>
    <xf numFmtId="38" fontId="4" fillId="24" borderId="18" xfId="49" applyFont="1" applyFill="1" applyBorder="1" applyAlignment="1">
      <alignment vertical="center"/>
    </xf>
    <xf numFmtId="182" fontId="4" fillId="24" borderId="22" xfId="0" applyNumberFormat="1" applyFont="1" applyFill="1" applyBorder="1" applyAlignment="1">
      <alignment vertical="center"/>
    </xf>
    <xf numFmtId="182" fontId="4" fillId="24" borderId="32" xfId="0" applyNumberFormat="1" applyFont="1" applyFill="1" applyBorder="1" applyAlignment="1">
      <alignment vertical="center"/>
    </xf>
    <xf numFmtId="182" fontId="4" fillId="24" borderId="20" xfId="0" applyNumberFormat="1" applyFont="1" applyFill="1" applyBorder="1" applyAlignment="1">
      <alignment vertical="center"/>
    </xf>
    <xf numFmtId="182" fontId="4" fillId="24" borderId="33" xfId="0" applyNumberFormat="1" applyFont="1" applyFill="1" applyBorder="1" applyAlignment="1">
      <alignment vertical="center"/>
    </xf>
    <xf numFmtId="0" fontId="16" fillId="24" borderId="14" xfId="0" applyFont="1" applyFill="1" applyBorder="1" applyAlignment="1">
      <alignment horizontal="center" vertical="center" wrapText="1"/>
    </xf>
    <xf numFmtId="182" fontId="4" fillId="24" borderId="11" xfId="0" applyNumberFormat="1" applyFont="1" applyFill="1" applyBorder="1" applyAlignment="1">
      <alignment vertical="center"/>
    </xf>
    <xf numFmtId="182" fontId="4" fillId="24" borderId="18" xfId="0" applyNumberFormat="1" applyFont="1" applyFill="1" applyBorder="1" applyAlignment="1">
      <alignment vertical="center"/>
    </xf>
    <xf numFmtId="176" fontId="4" fillId="24" borderId="22" xfId="0" applyNumberFormat="1" applyFont="1" applyFill="1" applyBorder="1" applyAlignment="1">
      <alignment vertical="center"/>
    </xf>
    <xf numFmtId="176" fontId="4" fillId="24" borderId="32" xfId="0" applyNumberFormat="1" applyFont="1" applyFill="1" applyBorder="1" applyAlignment="1">
      <alignment vertical="center"/>
    </xf>
    <xf numFmtId="176" fontId="4" fillId="24" borderId="20" xfId="0" applyNumberFormat="1" applyFont="1" applyFill="1" applyBorder="1" applyAlignment="1">
      <alignment vertical="center"/>
    </xf>
    <xf numFmtId="176" fontId="4" fillId="24" borderId="33" xfId="0" applyNumberFormat="1" applyFont="1" applyFill="1" applyBorder="1" applyAlignment="1">
      <alignment vertical="center"/>
    </xf>
    <xf numFmtId="176" fontId="4" fillId="24" borderId="11" xfId="0" applyNumberFormat="1" applyFont="1" applyFill="1" applyBorder="1" applyAlignment="1">
      <alignment vertical="center"/>
    </xf>
    <xf numFmtId="176" fontId="4" fillId="24" borderId="18" xfId="0" applyNumberFormat="1" applyFont="1" applyFill="1" applyBorder="1" applyAlignment="1">
      <alignment vertical="center"/>
    </xf>
    <xf numFmtId="0" fontId="4" fillId="24" borderId="0" xfId="0" applyFont="1" applyFill="1" applyBorder="1" applyAlignment="1">
      <alignment horizontal="center" vertical="center"/>
    </xf>
    <xf numFmtId="38" fontId="4" fillId="24" borderId="0" xfId="49" applyFont="1" applyFill="1" applyBorder="1" applyAlignment="1">
      <alignment vertical="center"/>
    </xf>
    <xf numFmtId="181" fontId="16" fillId="24" borderId="0" xfId="0" applyNumberFormat="1" applyFont="1" applyFill="1" applyBorder="1" applyAlignment="1">
      <alignment vertical="center"/>
    </xf>
    <xf numFmtId="0" fontId="7" fillId="24" borderId="0" xfId="0" applyFont="1" applyFill="1" applyBorder="1" applyAlignment="1">
      <alignment horizontal="left" vertical="center"/>
    </xf>
    <xf numFmtId="0" fontId="0" fillId="24" borderId="0" xfId="0" applyFont="1" applyFill="1" applyAlignment="1">
      <alignment vertical="center"/>
    </xf>
    <xf numFmtId="0" fontId="0" fillId="24" borderId="0" xfId="0" applyFont="1" applyFill="1" applyAlignment="1">
      <alignment vertical="center"/>
    </xf>
    <xf numFmtId="0" fontId="0" fillId="24" borderId="27" xfId="0" applyFont="1" applyFill="1" applyBorder="1" applyAlignment="1">
      <alignment vertical="center"/>
    </xf>
    <xf numFmtId="0" fontId="0" fillId="24" borderId="36" xfId="0" applyFont="1" applyFill="1" applyBorder="1" applyAlignment="1">
      <alignment vertical="center"/>
    </xf>
    <xf numFmtId="0" fontId="0" fillId="24" borderId="36" xfId="0" applyFont="1" applyFill="1" applyBorder="1" applyAlignment="1">
      <alignment vertical="center"/>
    </xf>
    <xf numFmtId="0" fontId="0" fillId="24" borderId="0" xfId="0" applyFont="1" applyFill="1" applyAlignment="1">
      <alignment vertical="center"/>
    </xf>
    <xf numFmtId="181" fontId="17" fillId="24" borderId="22" xfId="0" applyNumberFormat="1" applyFont="1" applyFill="1" applyBorder="1" applyAlignment="1">
      <alignment vertical="center"/>
    </xf>
    <xf numFmtId="181" fontId="17" fillId="24" borderId="37" xfId="0" applyNumberFormat="1" applyFont="1" applyFill="1" applyBorder="1" applyAlignment="1">
      <alignment vertical="center"/>
    </xf>
    <xf numFmtId="181" fontId="17" fillId="24" borderId="20" xfId="0" applyNumberFormat="1" applyFont="1" applyFill="1" applyBorder="1" applyAlignment="1">
      <alignment vertical="center"/>
    </xf>
    <xf numFmtId="181" fontId="17" fillId="24" borderId="34" xfId="0" applyNumberFormat="1" applyFont="1" applyFill="1" applyBorder="1" applyAlignment="1">
      <alignment vertical="center"/>
    </xf>
    <xf numFmtId="181" fontId="17" fillId="24" borderId="11" xfId="0" applyNumberFormat="1" applyFont="1" applyFill="1" applyBorder="1" applyAlignment="1">
      <alignment vertical="center"/>
    </xf>
    <xf numFmtId="181" fontId="17" fillId="24" borderId="38" xfId="0" applyNumberFormat="1" applyFont="1" applyFill="1" applyBorder="1" applyAlignment="1">
      <alignment vertical="center"/>
    </xf>
    <xf numFmtId="183" fontId="17" fillId="24" borderId="22" xfId="0" applyNumberFormat="1" applyFont="1" applyFill="1" applyBorder="1" applyAlignment="1">
      <alignment vertical="center"/>
    </xf>
    <xf numFmtId="183" fontId="17" fillId="24" borderId="37" xfId="0" applyNumberFormat="1" applyFont="1" applyFill="1" applyBorder="1" applyAlignment="1">
      <alignment vertical="center"/>
    </xf>
    <xf numFmtId="182" fontId="4" fillId="24" borderId="34" xfId="0" applyNumberFormat="1" applyFont="1" applyFill="1" applyBorder="1" applyAlignment="1">
      <alignment vertical="center"/>
    </xf>
    <xf numFmtId="182" fontId="4" fillId="24" borderId="35" xfId="0" applyNumberFormat="1" applyFont="1" applyFill="1" applyBorder="1" applyAlignment="1">
      <alignment vertical="center"/>
    </xf>
    <xf numFmtId="183" fontId="17" fillId="24" borderId="20" xfId="0" applyNumberFormat="1" applyFont="1" applyFill="1" applyBorder="1" applyAlignment="1">
      <alignment vertical="center"/>
    </xf>
    <xf numFmtId="183" fontId="17" fillId="24" borderId="34" xfId="0" applyNumberFormat="1" applyFont="1" applyFill="1" applyBorder="1" applyAlignment="1">
      <alignment vertical="center"/>
    </xf>
    <xf numFmtId="183" fontId="17" fillId="24" borderId="24" xfId="0" applyNumberFormat="1" applyFont="1" applyFill="1" applyBorder="1" applyAlignment="1">
      <alignment vertical="center"/>
    </xf>
    <xf numFmtId="183" fontId="17" fillId="24" borderId="11" xfId="0" applyNumberFormat="1" applyFont="1" applyFill="1" applyBorder="1" applyAlignment="1">
      <alignment vertical="center"/>
    </xf>
    <xf numFmtId="183" fontId="17" fillId="24" borderId="38" xfId="0" applyNumberFormat="1" applyFont="1" applyFill="1" applyBorder="1" applyAlignment="1">
      <alignment vertical="center"/>
    </xf>
    <xf numFmtId="181" fontId="17" fillId="24" borderId="39" xfId="0" applyNumberFormat="1" applyFont="1" applyFill="1" applyBorder="1" applyAlignment="1">
      <alignment vertical="center"/>
    </xf>
    <xf numFmtId="181" fontId="17" fillId="24" borderId="22" xfId="0" applyNumberFormat="1" applyFont="1" applyFill="1" applyBorder="1" applyAlignment="1">
      <alignment vertical="center"/>
    </xf>
    <xf numFmtId="181" fontId="17" fillId="24" borderId="37" xfId="0" applyNumberFormat="1" applyFont="1" applyFill="1" applyBorder="1" applyAlignment="1">
      <alignment vertical="center"/>
    </xf>
    <xf numFmtId="176" fontId="4" fillId="24" borderId="34" xfId="0" applyNumberFormat="1" applyFont="1" applyFill="1" applyBorder="1" applyAlignment="1">
      <alignment vertical="center"/>
    </xf>
    <xf numFmtId="176" fontId="4" fillId="24" borderId="35" xfId="0" applyNumberFormat="1" applyFont="1" applyFill="1" applyBorder="1" applyAlignment="1">
      <alignment vertical="center"/>
    </xf>
    <xf numFmtId="181" fontId="17" fillId="24" borderId="20" xfId="0" applyNumberFormat="1" applyFont="1" applyFill="1" applyBorder="1" applyAlignment="1">
      <alignment vertical="center"/>
    </xf>
    <xf numFmtId="181" fontId="17" fillId="24" borderId="34" xfId="0" applyNumberFormat="1" applyFont="1" applyFill="1" applyBorder="1" applyAlignment="1">
      <alignment vertical="center"/>
    </xf>
    <xf numFmtId="176" fontId="4" fillId="24" borderId="40" xfId="0" applyNumberFormat="1" applyFont="1" applyFill="1" applyBorder="1" applyAlignment="1">
      <alignment vertical="center"/>
    </xf>
    <xf numFmtId="181" fontId="17" fillId="24" borderId="41" xfId="0" applyNumberFormat="1" applyFont="1" applyFill="1" applyBorder="1" applyAlignment="1">
      <alignment vertical="center"/>
    </xf>
    <xf numFmtId="181" fontId="17" fillId="24" borderId="42" xfId="0" applyNumberFormat="1" applyFont="1" applyFill="1" applyBorder="1" applyAlignment="1">
      <alignment vertical="center"/>
    </xf>
    <xf numFmtId="0" fontId="33" fillId="24" borderId="30" xfId="0" applyFont="1" applyFill="1" applyBorder="1" applyAlignment="1">
      <alignment horizontal="center" vertical="center"/>
    </xf>
    <xf numFmtId="0" fontId="33" fillId="24" borderId="10" xfId="0" applyFont="1" applyFill="1" applyBorder="1" applyAlignment="1">
      <alignment horizontal="center" vertical="center"/>
    </xf>
    <xf numFmtId="0" fontId="33" fillId="24" borderId="43" xfId="0" applyFont="1" applyFill="1" applyBorder="1" applyAlignment="1">
      <alignment horizontal="center" vertical="center"/>
    </xf>
    <xf numFmtId="0" fontId="33" fillId="24" borderId="31" xfId="0" applyFont="1" applyFill="1" applyBorder="1" applyAlignment="1">
      <alignment horizontal="center" vertical="center"/>
    </xf>
    <xf numFmtId="0" fontId="33" fillId="24" borderId="44" xfId="0" applyFont="1" applyFill="1" applyBorder="1" applyAlignment="1">
      <alignment horizontal="center" vertical="center"/>
    </xf>
    <xf numFmtId="0" fontId="33" fillId="24" borderId="45" xfId="0" applyFont="1" applyFill="1" applyBorder="1" applyAlignment="1">
      <alignment horizontal="center" vertical="center"/>
    </xf>
    <xf numFmtId="38" fontId="4" fillId="24" borderId="46" xfId="49" applyFont="1" applyFill="1" applyBorder="1" applyAlignment="1">
      <alignment vertical="center"/>
    </xf>
    <xf numFmtId="38" fontId="4" fillId="24" borderId="47" xfId="49" applyFont="1" applyFill="1" applyBorder="1" applyAlignment="1">
      <alignment vertical="center"/>
    </xf>
    <xf numFmtId="38" fontId="21" fillId="24" borderId="20" xfId="49" applyFont="1" applyFill="1" applyBorder="1" applyAlignment="1">
      <alignment vertical="center"/>
    </xf>
    <xf numFmtId="0" fontId="28" fillId="24" borderId="48" xfId="0" applyFont="1" applyFill="1" applyBorder="1" applyAlignment="1">
      <alignment horizontal="center" vertical="center" textRotation="255" wrapText="1"/>
    </xf>
    <xf numFmtId="0" fontId="28" fillId="24" borderId="19" xfId="0" applyFont="1" applyFill="1" applyBorder="1" applyAlignment="1">
      <alignment horizontal="center" vertical="center"/>
    </xf>
    <xf numFmtId="181" fontId="16" fillId="24" borderId="49" xfId="49" applyNumberFormat="1" applyFont="1" applyFill="1" applyBorder="1" applyAlignment="1">
      <alignment vertical="center"/>
    </xf>
    <xf numFmtId="181" fontId="16" fillId="24" borderId="20" xfId="49" applyNumberFormat="1" applyFont="1" applyFill="1" applyBorder="1" applyAlignment="1">
      <alignment vertical="center"/>
    </xf>
    <xf numFmtId="181" fontId="16" fillId="24" borderId="33" xfId="49" applyNumberFormat="1" applyFont="1" applyFill="1" applyBorder="1" applyAlignment="1">
      <alignment vertical="center"/>
    </xf>
    <xf numFmtId="181" fontId="16" fillId="24" borderId="34" xfId="49" applyNumberFormat="1" applyFont="1" applyFill="1" applyBorder="1" applyAlignment="1">
      <alignment vertical="center"/>
    </xf>
    <xf numFmtId="181" fontId="16" fillId="24" borderId="47" xfId="49" applyNumberFormat="1" applyFont="1" applyFill="1" applyBorder="1" applyAlignment="1">
      <alignment vertical="center"/>
    </xf>
    <xf numFmtId="181" fontId="17" fillId="24" borderId="50" xfId="49" applyNumberFormat="1" applyFont="1" applyFill="1" applyBorder="1" applyAlignment="1">
      <alignment vertical="center"/>
    </xf>
    <xf numFmtId="181" fontId="17" fillId="24" borderId="39" xfId="49" applyNumberFormat="1" applyFont="1" applyFill="1" applyBorder="1" applyAlignment="1">
      <alignment vertical="center"/>
    </xf>
    <xf numFmtId="181" fontId="17" fillId="24" borderId="51" xfId="49" applyNumberFormat="1" applyFont="1" applyFill="1" applyBorder="1" applyAlignment="1">
      <alignment vertical="center"/>
    </xf>
    <xf numFmtId="0" fontId="28" fillId="24" borderId="16" xfId="0" applyFont="1" applyFill="1" applyBorder="1" applyAlignment="1">
      <alignment horizontal="center" vertical="center" textRotation="255" wrapText="1"/>
    </xf>
    <xf numFmtId="181" fontId="16" fillId="24" borderId="39" xfId="49" applyNumberFormat="1" applyFont="1" applyFill="1" applyBorder="1" applyAlignment="1">
      <alignment vertical="center"/>
    </xf>
    <xf numFmtId="181" fontId="16" fillId="24" borderId="51" xfId="49" applyNumberFormat="1" applyFont="1" applyFill="1" applyBorder="1" applyAlignment="1">
      <alignment vertical="center"/>
    </xf>
    <xf numFmtId="181" fontId="16" fillId="24" borderId="52" xfId="49" applyNumberFormat="1" applyFont="1" applyFill="1" applyBorder="1" applyAlignment="1">
      <alignment vertical="center"/>
    </xf>
    <xf numFmtId="181" fontId="16" fillId="24" borderId="53" xfId="49" applyNumberFormat="1" applyFont="1" applyFill="1" applyBorder="1" applyAlignment="1">
      <alignment vertical="center"/>
    </xf>
    <xf numFmtId="181" fontId="17" fillId="24" borderId="35" xfId="49" applyNumberFormat="1" applyFont="1" applyFill="1" applyBorder="1" applyAlignment="1">
      <alignment vertical="center"/>
    </xf>
    <xf numFmtId="181" fontId="17" fillId="24" borderId="20" xfId="49" applyNumberFormat="1" applyFont="1" applyFill="1" applyBorder="1" applyAlignment="1">
      <alignment vertical="center"/>
    </xf>
    <xf numFmtId="181" fontId="17" fillId="24" borderId="33" xfId="49" applyNumberFormat="1" applyFont="1" applyFill="1" applyBorder="1" applyAlignment="1">
      <alignment vertical="center"/>
    </xf>
    <xf numFmtId="0" fontId="28" fillId="24" borderId="54" xfId="0" applyFont="1" applyFill="1" applyBorder="1" applyAlignment="1">
      <alignment horizontal="center" vertical="center" textRotation="255" wrapText="1"/>
    </xf>
    <xf numFmtId="181" fontId="16" fillId="24" borderId="27" xfId="49" applyNumberFormat="1" applyFont="1" applyFill="1" applyBorder="1" applyAlignment="1">
      <alignment vertical="center"/>
    </xf>
    <xf numFmtId="181" fontId="16" fillId="24" borderId="11" xfId="49" applyNumberFormat="1" applyFont="1" applyFill="1" applyBorder="1" applyAlignment="1">
      <alignment vertical="center"/>
    </xf>
    <xf numFmtId="181" fontId="16" fillId="24" borderId="18" xfId="49" applyNumberFormat="1" applyFont="1" applyFill="1" applyBorder="1" applyAlignment="1">
      <alignment vertical="center"/>
    </xf>
    <xf numFmtId="181" fontId="16" fillId="24" borderId="38" xfId="49" applyNumberFormat="1" applyFont="1" applyFill="1" applyBorder="1" applyAlignment="1">
      <alignment vertical="center"/>
    </xf>
    <xf numFmtId="181" fontId="16" fillId="24" borderId="55" xfId="49" applyNumberFormat="1" applyFont="1" applyFill="1" applyBorder="1" applyAlignment="1">
      <alignment vertical="center"/>
    </xf>
    <xf numFmtId="181" fontId="17" fillId="24" borderId="56" xfId="49" applyNumberFormat="1" applyFont="1" applyFill="1" applyBorder="1" applyAlignment="1">
      <alignment vertical="center"/>
    </xf>
    <xf numFmtId="181" fontId="17" fillId="24" borderId="24" xfId="49" applyNumberFormat="1" applyFont="1" applyFill="1" applyBorder="1" applyAlignment="1">
      <alignment vertical="center"/>
    </xf>
    <xf numFmtId="181" fontId="17" fillId="24" borderId="57" xfId="49" applyNumberFormat="1" applyFont="1" applyFill="1" applyBorder="1" applyAlignment="1">
      <alignment vertical="center"/>
    </xf>
    <xf numFmtId="38" fontId="4" fillId="24" borderId="46" xfId="49" applyFont="1" applyFill="1" applyBorder="1" applyAlignment="1">
      <alignment vertical="center"/>
    </xf>
    <xf numFmtId="38" fontId="4" fillId="24" borderId="47" xfId="49" applyFont="1" applyFill="1" applyBorder="1" applyAlignment="1">
      <alignment vertical="center"/>
    </xf>
    <xf numFmtId="181" fontId="16" fillId="24" borderId="49" xfId="49" applyNumberFormat="1" applyFont="1" applyFill="1" applyBorder="1" applyAlignment="1">
      <alignment vertical="center"/>
    </xf>
    <xf numFmtId="181" fontId="16" fillId="24" borderId="39" xfId="49" applyNumberFormat="1" applyFont="1" applyFill="1" applyBorder="1" applyAlignment="1">
      <alignment vertical="center"/>
    </xf>
    <xf numFmtId="181" fontId="16" fillId="24" borderId="51" xfId="49" applyNumberFormat="1" applyFont="1" applyFill="1" applyBorder="1" applyAlignment="1">
      <alignment vertical="center"/>
    </xf>
    <xf numFmtId="181" fontId="16" fillId="24" borderId="34" xfId="49" applyNumberFormat="1" applyFont="1" applyFill="1" applyBorder="1" applyAlignment="1">
      <alignment vertical="center"/>
    </xf>
    <xf numFmtId="181" fontId="16" fillId="24" borderId="47" xfId="49" applyNumberFormat="1" applyFont="1" applyFill="1" applyBorder="1" applyAlignment="1">
      <alignment vertical="center"/>
    </xf>
    <xf numFmtId="181" fontId="17" fillId="24" borderId="50" xfId="49" applyNumberFormat="1" applyFont="1" applyFill="1" applyBorder="1" applyAlignment="1">
      <alignment vertical="center"/>
    </xf>
    <xf numFmtId="181" fontId="17" fillId="24" borderId="39" xfId="49" applyNumberFormat="1" applyFont="1" applyFill="1" applyBorder="1" applyAlignment="1">
      <alignment vertical="center"/>
    </xf>
    <xf numFmtId="181" fontId="17" fillId="24" borderId="51" xfId="49" applyNumberFormat="1" applyFont="1" applyFill="1" applyBorder="1" applyAlignment="1">
      <alignment vertical="center"/>
    </xf>
    <xf numFmtId="181" fontId="16" fillId="24" borderId="52" xfId="49" applyNumberFormat="1" applyFont="1" applyFill="1" applyBorder="1" applyAlignment="1">
      <alignment vertical="center"/>
    </xf>
    <xf numFmtId="181" fontId="16" fillId="24" borderId="53" xfId="49" applyNumberFormat="1" applyFont="1" applyFill="1" applyBorder="1" applyAlignment="1">
      <alignment vertical="center"/>
    </xf>
    <xf numFmtId="181" fontId="17" fillId="24" borderId="35" xfId="49" applyNumberFormat="1" applyFont="1" applyFill="1" applyBorder="1" applyAlignment="1">
      <alignment vertical="center"/>
    </xf>
    <xf numFmtId="181" fontId="17" fillId="24" borderId="20" xfId="49" applyNumberFormat="1" applyFont="1" applyFill="1" applyBorder="1" applyAlignment="1">
      <alignment vertical="center"/>
    </xf>
    <xf numFmtId="181" fontId="17" fillId="24" borderId="33" xfId="49" applyNumberFormat="1" applyFont="1" applyFill="1" applyBorder="1" applyAlignment="1">
      <alignment vertical="center"/>
    </xf>
    <xf numFmtId="181" fontId="35" fillId="24" borderId="20" xfId="49" applyNumberFormat="1" applyFont="1" applyFill="1" applyBorder="1" applyAlignment="1">
      <alignment vertical="center"/>
    </xf>
    <xf numFmtId="181" fontId="16" fillId="24" borderId="27" xfId="49" applyNumberFormat="1" applyFont="1" applyFill="1" applyBorder="1" applyAlignment="1">
      <alignment vertical="center"/>
    </xf>
    <xf numFmtId="181" fontId="16" fillId="24" borderId="11" xfId="49" applyNumberFormat="1" applyFont="1" applyFill="1" applyBorder="1" applyAlignment="1">
      <alignment vertical="center"/>
    </xf>
    <xf numFmtId="181" fontId="16" fillId="24" borderId="18" xfId="49" applyNumberFormat="1" applyFont="1" applyFill="1" applyBorder="1" applyAlignment="1">
      <alignment vertical="center"/>
    </xf>
    <xf numFmtId="181" fontId="16" fillId="24" borderId="38" xfId="49" applyNumberFormat="1" applyFont="1" applyFill="1" applyBorder="1" applyAlignment="1">
      <alignment vertical="center"/>
    </xf>
    <xf numFmtId="181" fontId="16" fillId="24" borderId="55" xfId="49" applyNumberFormat="1" applyFont="1" applyFill="1" applyBorder="1" applyAlignment="1">
      <alignment vertical="center"/>
    </xf>
    <xf numFmtId="181" fontId="17" fillId="24" borderId="14" xfId="49" applyNumberFormat="1" applyFont="1" applyFill="1" applyBorder="1" applyAlignment="1">
      <alignment vertical="center"/>
    </xf>
    <xf numFmtId="181" fontId="17" fillId="24" borderId="11" xfId="49" applyNumberFormat="1" applyFont="1" applyFill="1" applyBorder="1" applyAlignment="1">
      <alignment vertical="center"/>
    </xf>
    <xf numFmtId="181" fontId="17" fillId="24" borderId="18" xfId="49" applyNumberFormat="1" applyFont="1" applyFill="1" applyBorder="1" applyAlignment="1">
      <alignment vertical="center"/>
    </xf>
    <xf numFmtId="181" fontId="35" fillId="24" borderId="11" xfId="49" applyNumberFormat="1" applyFont="1" applyFill="1" applyBorder="1" applyAlignment="1">
      <alignment vertical="center"/>
    </xf>
    <xf numFmtId="38" fontId="4" fillId="24" borderId="58" xfId="49" applyFont="1" applyFill="1" applyBorder="1" applyAlignment="1">
      <alignment vertical="center"/>
    </xf>
    <xf numFmtId="38" fontId="4" fillId="24" borderId="59" xfId="49" applyFont="1" applyFill="1" applyBorder="1" applyAlignment="1">
      <alignment vertical="center"/>
    </xf>
    <xf numFmtId="38" fontId="4" fillId="24" borderId="60" xfId="49" applyFont="1" applyFill="1" applyBorder="1" applyAlignment="1">
      <alignment vertical="center"/>
    </xf>
    <xf numFmtId="38" fontId="4" fillId="24" borderId="61" xfId="49" applyFont="1" applyFill="1" applyBorder="1" applyAlignment="1">
      <alignment vertical="center"/>
    </xf>
    <xf numFmtId="38" fontId="4" fillId="24" borderId="62" xfId="49" applyFont="1" applyFill="1" applyBorder="1" applyAlignment="1">
      <alignment vertical="center"/>
    </xf>
    <xf numFmtId="38" fontId="4" fillId="24" borderId="63" xfId="49" applyFont="1" applyFill="1" applyBorder="1" applyAlignment="1">
      <alignment vertical="center"/>
    </xf>
    <xf numFmtId="38" fontId="21" fillId="24" borderId="59" xfId="49" applyFont="1" applyFill="1" applyBorder="1" applyAlignment="1">
      <alignment vertical="center"/>
    </xf>
    <xf numFmtId="181" fontId="16" fillId="24" borderId="46" xfId="49" applyNumberFormat="1" applyFont="1" applyFill="1" applyBorder="1" applyAlignment="1">
      <alignment vertical="center"/>
    </xf>
    <xf numFmtId="181" fontId="16" fillId="24" borderId="20" xfId="49" applyNumberFormat="1" applyFont="1" applyFill="1" applyBorder="1" applyAlignment="1">
      <alignment vertical="center"/>
    </xf>
    <xf numFmtId="181" fontId="16" fillId="24" borderId="33" xfId="49" applyNumberFormat="1" applyFont="1" applyFill="1" applyBorder="1" applyAlignment="1">
      <alignment vertical="center"/>
    </xf>
    <xf numFmtId="182" fontId="4" fillId="24" borderId="46" xfId="0" applyNumberFormat="1" applyFont="1" applyFill="1" applyBorder="1" applyAlignment="1">
      <alignment horizontal="right" vertical="center"/>
    </xf>
    <xf numFmtId="182" fontId="4" fillId="24" borderId="46" xfId="0" applyNumberFormat="1" applyFont="1" applyFill="1" applyBorder="1" applyAlignment="1">
      <alignment vertical="center"/>
    </xf>
    <xf numFmtId="182" fontId="4" fillId="24" borderId="47" xfId="0" applyNumberFormat="1" applyFont="1" applyFill="1" applyBorder="1" applyAlignment="1">
      <alignment vertical="center"/>
    </xf>
    <xf numFmtId="182" fontId="21" fillId="24" borderId="20" xfId="0" applyNumberFormat="1" applyFont="1" applyFill="1" applyBorder="1" applyAlignment="1">
      <alignment vertical="center"/>
    </xf>
    <xf numFmtId="182" fontId="4" fillId="24" borderId="58" xfId="0" applyNumberFormat="1" applyFont="1" applyFill="1" applyBorder="1" applyAlignment="1">
      <alignment horizontal="right" vertical="center"/>
    </xf>
    <xf numFmtId="182" fontId="4" fillId="24" borderId="59" xfId="0" applyNumberFormat="1" applyFont="1" applyFill="1" applyBorder="1" applyAlignment="1">
      <alignment vertical="center"/>
    </xf>
    <xf numFmtId="182" fontId="4" fillId="24" borderId="58" xfId="0" applyNumberFormat="1" applyFont="1" applyFill="1" applyBorder="1" applyAlignment="1">
      <alignment vertical="center"/>
    </xf>
    <xf numFmtId="182" fontId="4" fillId="24" borderId="60" xfId="0" applyNumberFormat="1" applyFont="1" applyFill="1" applyBorder="1" applyAlignment="1">
      <alignment vertical="center"/>
    </xf>
    <xf numFmtId="182" fontId="4" fillId="24" borderId="61" xfId="0" applyNumberFormat="1" applyFont="1" applyFill="1" applyBorder="1" applyAlignment="1">
      <alignment vertical="center"/>
    </xf>
    <xf numFmtId="182" fontId="4" fillId="24" borderId="62" xfId="0" applyNumberFormat="1" applyFont="1" applyFill="1" applyBorder="1" applyAlignment="1">
      <alignment vertical="center"/>
    </xf>
    <xf numFmtId="182" fontId="4" fillId="24" borderId="63" xfId="0" applyNumberFormat="1" applyFont="1" applyFill="1" applyBorder="1" applyAlignment="1">
      <alignment vertical="center"/>
    </xf>
    <xf numFmtId="182" fontId="21" fillId="24" borderId="59" xfId="0" applyNumberFormat="1" applyFont="1" applyFill="1" applyBorder="1" applyAlignment="1">
      <alignment vertical="center"/>
    </xf>
    <xf numFmtId="183" fontId="16" fillId="24" borderId="46" xfId="0" applyNumberFormat="1" applyFont="1" applyFill="1" applyBorder="1" applyAlignment="1">
      <alignment vertical="center"/>
    </xf>
    <xf numFmtId="183" fontId="16" fillId="24" borderId="20" xfId="0" applyNumberFormat="1" applyFont="1" applyFill="1" applyBorder="1" applyAlignment="1">
      <alignment vertical="center"/>
    </xf>
    <xf numFmtId="183" fontId="16" fillId="24" borderId="33" xfId="0" applyNumberFormat="1" applyFont="1" applyFill="1" applyBorder="1" applyAlignment="1">
      <alignment vertical="center"/>
    </xf>
    <xf numFmtId="183" fontId="16" fillId="24" borderId="34" xfId="0" applyNumberFormat="1" applyFont="1" applyFill="1" applyBorder="1" applyAlignment="1">
      <alignment vertical="center"/>
    </xf>
    <xf numFmtId="183" fontId="16" fillId="24" borderId="47" xfId="0" applyNumberFormat="1" applyFont="1" applyFill="1" applyBorder="1" applyAlignment="1">
      <alignment vertical="center"/>
    </xf>
    <xf numFmtId="183" fontId="17" fillId="24" borderId="35" xfId="0" applyNumberFormat="1" applyFont="1" applyFill="1" applyBorder="1" applyAlignment="1">
      <alignment vertical="center"/>
    </xf>
    <xf numFmtId="183" fontId="17" fillId="24" borderId="33" xfId="0" applyNumberFormat="1" applyFont="1" applyFill="1" applyBorder="1" applyAlignment="1">
      <alignment vertical="center"/>
    </xf>
    <xf numFmtId="183" fontId="35" fillId="24" borderId="20" xfId="0" applyNumberFormat="1" applyFont="1" applyFill="1" applyBorder="1" applyAlignment="1">
      <alignment vertical="center"/>
    </xf>
    <xf numFmtId="183" fontId="16" fillId="24" borderId="49" xfId="0" applyNumberFormat="1" applyFont="1" applyFill="1" applyBorder="1" applyAlignment="1">
      <alignment vertical="center"/>
    </xf>
    <xf numFmtId="183" fontId="16" fillId="24" borderId="39" xfId="0" applyNumberFormat="1" applyFont="1" applyFill="1" applyBorder="1" applyAlignment="1">
      <alignment vertical="center"/>
    </xf>
    <xf numFmtId="183" fontId="16" fillId="24" borderId="51" xfId="0" applyNumberFormat="1" applyFont="1" applyFill="1" applyBorder="1" applyAlignment="1">
      <alignment vertical="center"/>
    </xf>
    <xf numFmtId="183" fontId="16" fillId="24" borderId="52" xfId="0" applyNumberFormat="1" applyFont="1" applyFill="1" applyBorder="1" applyAlignment="1">
      <alignment vertical="center"/>
    </xf>
    <xf numFmtId="183" fontId="16" fillId="24" borderId="53" xfId="0" applyNumberFormat="1" applyFont="1" applyFill="1" applyBorder="1" applyAlignment="1">
      <alignment vertical="center"/>
    </xf>
    <xf numFmtId="183" fontId="16" fillId="24" borderId="27" xfId="0" applyNumberFormat="1" applyFont="1" applyFill="1" applyBorder="1" applyAlignment="1">
      <alignment vertical="center"/>
    </xf>
    <xf numFmtId="183" fontId="16" fillId="24" borderId="11" xfId="0" applyNumberFormat="1" applyFont="1" applyFill="1" applyBorder="1" applyAlignment="1">
      <alignment vertical="center"/>
    </xf>
    <xf numFmtId="183" fontId="16" fillId="24" borderId="18" xfId="0" applyNumberFormat="1" applyFont="1" applyFill="1" applyBorder="1" applyAlignment="1">
      <alignment vertical="center"/>
    </xf>
    <xf numFmtId="183" fontId="16" fillId="24" borderId="38" xfId="0" applyNumberFormat="1" applyFont="1" applyFill="1" applyBorder="1" applyAlignment="1">
      <alignment vertical="center"/>
    </xf>
    <xf numFmtId="183" fontId="16" fillId="24" borderId="55" xfId="0" applyNumberFormat="1" applyFont="1" applyFill="1" applyBorder="1" applyAlignment="1">
      <alignment vertical="center"/>
    </xf>
    <xf numFmtId="183" fontId="17" fillId="24" borderId="14" xfId="0" applyNumberFormat="1" applyFont="1" applyFill="1" applyBorder="1" applyAlignment="1">
      <alignment vertical="center"/>
    </xf>
    <xf numFmtId="183" fontId="17" fillId="24" borderId="18" xfId="0" applyNumberFormat="1" applyFont="1" applyFill="1" applyBorder="1" applyAlignment="1">
      <alignment vertical="center"/>
    </xf>
    <xf numFmtId="183" fontId="35" fillId="24" borderId="11" xfId="0" applyNumberFormat="1" applyFont="1" applyFill="1" applyBorder="1" applyAlignment="1">
      <alignment vertical="center"/>
    </xf>
    <xf numFmtId="176" fontId="4" fillId="24" borderId="46" xfId="0" applyNumberFormat="1" applyFont="1" applyFill="1" applyBorder="1" applyAlignment="1" quotePrefix="1">
      <alignment horizontal="right" vertical="center"/>
    </xf>
    <xf numFmtId="176" fontId="4" fillId="24" borderId="47" xfId="0" applyNumberFormat="1" applyFont="1" applyFill="1" applyBorder="1" applyAlignment="1">
      <alignment vertical="center"/>
    </xf>
    <xf numFmtId="176" fontId="21" fillId="24" borderId="20" xfId="0" applyNumberFormat="1" applyFont="1" applyFill="1" applyBorder="1" applyAlignment="1">
      <alignment vertical="center"/>
    </xf>
    <xf numFmtId="176" fontId="4" fillId="24" borderId="58" xfId="0" applyNumberFormat="1" applyFont="1" applyFill="1" applyBorder="1" applyAlignment="1" quotePrefix="1">
      <alignment horizontal="right" vertical="center"/>
    </xf>
    <xf numFmtId="176" fontId="4" fillId="24" borderId="59" xfId="0" applyNumberFormat="1" applyFont="1" applyFill="1" applyBorder="1" applyAlignment="1">
      <alignment vertical="center"/>
    </xf>
    <xf numFmtId="176" fontId="4" fillId="24" borderId="58" xfId="0" applyNumberFormat="1" applyFont="1" applyFill="1" applyBorder="1" applyAlignment="1">
      <alignment vertical="center"/>
    </xf>
    <xf numFmtId="176" fontId="4" fillId="24" borderId="60" xfId="0" applyNumberFormat="1" applyFont="1" applyFill="1" applyBorder="1" applyAlignment="1">
      <alignment vertical="center"/>
    </xf>
    <xf numFmtId="176" fontId="4" fillId="24" borderId="61" xfId="0" applyNumberFormat="1" applyFont="1" applyFill="1" applyBorder="1" applyAlignment="1">
      <alignment vertical="center"/>
    </xf>
    <xf numFmtId="176" fontId="4" fillId="24" borderId="62" xfId="0" applyNumberFormat="1" applyFont="1" applyFill="1" applyBorder="1" applyAlignment="1">
      <alignment vertical="center"/>
    </xf>
    <xf numFmtId="176" fontId="4" fillId="24" borderId="63" xfId="0" applyNumberFormat="1" applyFont="1" applyFill="1" applyBorder="1" applyAlignment="1">
      <alignment vertical="center"/>
    </xf>
    <xf numFmtId="176" fontId="21" fillId="24" borderId="59" xfId="0" applyNumberFormat="1" applyFont="1" applyFill="1" applyBorder="1" applyAlignment="1">
      <alignment vertical="center"/>
    </xf>
    <xf numFmtId="181" fontId="16" fillId="24" borderId="46" xfId="0" applyNumberFormat="1" applyFont="1" applyFill="1" applyBorder="1" applyAlignment="1">
      <alignment vertical="center"/>
    </xf>
    <xf numFmtId="181" fontId="16" fillId="24" borderId="20" xfId="0" applyNumberFormat="1" applyFont="1" applyFill="1" applyBorder="1" applyAlignment="1">
      <alignment vertical="center"/>
    </xf>
    <xf numFmtId="181" fontId="16" fillId="24" borderId="33" xfId="0" applyNumberFormat="1" applyFont="1" applyFill="1" applyBorder="1" applyAlignment="1">
      <alignment vertical="center"/>
    </xf>
    <xf numFmtId="181" fontId="16" fillId="24" borderId="34" xfId="0" applyNumberFormat="1" applyFont="1" applyFill="1" applyBorder="1" applyAlignment="1">
      <alignment vertical="center"/>
    </xf>
    <xf numFmtId="181" fontId="16" fillId="24" borderId="47" xfId="0" applyNumberFormat="1" applyFont="1" applyFill="1" applyBorder="1" applyAlignment="1">
      <alignment vertical="center"/>
    </xf>
    <xf numFmtId="181" fontId="17" fillId="24" borderId="35" xfId="0" applyNumberFormat="1" applyFont="1" applyFill="1" applyBorder="1" applyAlignment="1">
      <alignment vertical="center"/>
    </xf>
    <xf numFmtId="181" fontId="17" fillId="24" borderId="33" xfId="0" applyNumberFormat="1" applyFont="1" applyFill="1" applyBorder="1" applyAlignment="1">
      <alignment vertical="center"/>
    </xf>
    <xf numFmtId="181" fontId="35" fillId="24" borderId="20" xfId="0" applyNumberFormat="1" applyFont="1" applyFill="1" applyBorder="1" applyAlignment="1">
      <alignment vertical="center"/>
    </xf>
    <xf numFmtId="181" fontId="16" fillId="24" borderId="49" xfId="0" applyNumberFormat="1" applyFont="1" applyFill="1" applyBorder="1" applyAlignment="1">
      <alignment vertical="center"/>
    </xf>
    <xf numFmtId="181" fontId="16" fillId="24" borderId="39" xfId="0" applyNumberFormat="1" applyFont="1" applyFill="1" applyBorder="1" applyAlignment="1">
      <alignment vertical="center"/>
    </xf>
    <xf numFmtId="181" fontId="16" fillId="24" borderId="51" xfId="0" applyNumberFormat="1" applyFont="1" applyFill="1" applyBorder="1" applyAlignment="1">
      <alignment vertical="center"/>
    </xf>
    <xf numFmtId="181" fontId="16" fillId="24" borderId="52" xfId="0" applyNumberFormat="1" applyFont="1" applyFill="1" applyBorder="1" applyAlignment="1">
      <alignment vertical="center"/>
    </xf>
    <xf numFmtId="181" fontId="16" fillId="24" borderId="53" xfId="0" applyNumberFormat="1" applyFont="1" applyFill="1" applyBorder="1" applyAlignment="1">
      <alignment vertical="center"/>
    </xf>
    <xf numFmtId="181" fontId="16" fillId="24" borderId="64" xfId="0" applyNumberFormat="1" applyFont="1" applyFill="1" applyBorder="1" applyAlignment="1">
      <alignment vertical="center"/>
    </xf>
    <xf numFmtId="181" fontId="16" fillId="24" borderId="24" xfId="0" applyNumberFormat="1" applyFont="1" applyFill="1" applyBorder="1" applyAlignment="1">
      <alignment vertical="center"/>
    </xf>
    <xf numFmtId="181" fontId="16" fillId="24" borderId="57" xfId="0" applyNumberFormat="1" applyFont="1" applyFill="1" applyBorder="1" applyAlignment="1">
      <alignment vertical="center"/>
    </xf>
    <xf numFmtId="181" fontId="16" fillId="24" borderId="65" xfId="0" applyNumberFormat="1" applyFont="1" applyFill="1" applyBorder="1" applyAlignment="1">
      <alignment vertical="center"/>
    </xf>
    <xf numFmtId="181" fontId="16" fillId="24" borderId="66" xfId="0" applyNumberFormat="1" applyFont="1" applyFill="1" applyBorder="1" applyAlignment="1">
      <alignment vertical="center"/>
    </xf>
    <xf numFmtId="181" fontId="17" fillId="24" borderId="14" xfId="0" applyNumberFormat="1" applyFont="1" applyFill="1" applyBorder="1" applyAlignment="1">
      <alignment vertical="center"/>
    </xf>
    <xf numFmtId="181" fontId="17" fillId="24" borderId="11" xfId="0" applyNumberFormat="1" applyFont="1" applyFill="1" applyBorder="1" applyAlignment="1">
      <alignment vertical="center"/>
    </xf>
    <xf numFmtId="181" fontId="17" fillId="24" borderId="18" xfId="0" applyNumberFormat="1" applyFont="1" applyFill="1" applyBorder="1" applyAlignment="1">
      <alignment vertical="center"/>
    </xf>
    <xf numFmtId="181" fontId="35" fillId="24" borderId="11" xfId="0" applyNumberFormat="1" applyFont="1" applyFill="1" applyBorder="1" applyAlignment="1">
      <alignment vertical="center"/>
    </xf>
    <xf numFmtId="38" fontId="2" fillId="24" borderId="0" xfId="49" applyFont="1" applyFill="1" applyBorder="1" applyAlignment="1">
      <alignment vertical="center"/>
    </xf>
    <xf numFmtId="0" fontId="26" fillId="24" borderId="0" xfId="0" applyFont="1" applyFill="1" applyAlignment="1">
      <alignment vertical="center"/>
    </xf>
    <xf numFmtId="0" fontId="9" fillId="24" borderId="0" xfId="0" applyFont="1" applyFill="1" applyAlignment="1">
      <alignment vertical="center"/>
    </xf>
    <xf numFmtId="0" fontId="37" fillId="24" borderId="51" xfId="0" applyFont="1" applyFill="1" applyBorder="1" applyAlignment="1">
      <alignment horizontal="center" vertical="center"/>
    </xf>
    <xf numFmtId="0" fontId="37" fillId="24" borderId="49" xfId="0" applyFont="1" applyFill="1" applyBorder="1" applyAlignment="1">
      <alignment horizontal="center" vertical="center"/>
    </xf>
    <xf numFmtId="0" fontId="37" fillId="24" borderId="46" xfId="0" applyFont="1" applyFill="1" applyBorder="1" applyAlignment="1">
      <alignment horizontal="center" vertical="center"/>
    </xf>
    <xf numFmtId="0" fontId="37" fillId="24" borderId="33" xfId="0" applyFont="1" applyFill="1" applyBorder="1" applyAlignment="1">
      <alignment horizontal="center" vertical="center"/>
    </xf>
    <xf numFmtId="38" fontId="37" fillId="24" borderId="20" xfId="49" applyFont="1" applyFill="1" applyBorder="1" applyAlignment="1">
      <alignment vertical="center"/>
    </xf>
    <xf numFmtId="38" fontId="37" fillId="24" borderId="33" xfId="49" applyFont="1" applyFill="1" applyBorder="1" applyAlignment="1">
      <alignment vertical="center"/>
    </xf>
    <xf numFmtId="38" fontId="37" fillId="24" borderId="67" xfId="49" applyFont="1" applyFill="1" applyBorder="1" applyAlignment="1">
      <alignment vertical="center"/>
    </xf>
    <xf numFmtId="0" fontId="37" fillId="24" borderId="57" xfId="0" applyFont="1" applyFill="1" applyBorder="1" applyAlignment="1">
      <alignment horizontal="center" vertical="center"/>
    </xf>
    <xf numFmtId="38" fontId="37" fillId="24" borderId="24" xfId="49" applyFont="1" applyFill="1" applyBorder="1" applyAlignment="1">
      <alignment vertical="center"/>
    </xf>
    <xf numFmtId="38" fontId="37" fillId="24" borderId="57" xfId="49" applyFont="1" applyFill="1" applyBorder="1" applyAlignment="1">
      <alignment vertical="center"/>
    </xf>
    <xf numFmtId="38" fontId="37" fillId="24" borderId="68" xfId="49" applyFont="1" applyFill="1" applyBorder="1" applyAlignment="1">
      <alignment vertical="center"/>
    </xf>
    <xf numFmtId="38" fontId="37" fillId="24" borderId="22" xfId="49" applyFont="1" applyFill="1" applyBorder="1" applyAlignment="1">
      <alignment vertical="center"/>
    </xf>
    <xf numFmtId="38" fontId="37" fillId="24" borderId="32" xfId="49" applyFont="1" applyFill="1" applyBorder="1" applyAlignment="1">
      <alignment vertical="center"/>
    </xf>
    <xf numFmtId="38" fontId="37" fillId="24" borderId="69" xfId="49" applyFont="1" applyFill="1" applyBorder="1" applyAlignment="1">
      <alignment vertical="center"/>
    </xf>
    <xf numFmtId="0" fontId="37" fillId="24" borderId="22" xfId="0" applyFont="1" applyFill="1" applyBorder="1" applyAlignment="1">
      <alignment horizontal="center" vertical="center"/>
    </xf>
    <xf numFmtId="0" fontId="37" fillId="24" borderId="20" xfId="0" applyFont="1" applyFill="1" applyBorder="1" applyAlignment="1">
      <alignment horizontal="center" vertical="center"/>
    </xf>
    <xf numFmtId="0" fontId="37" fillId="24" borderId="0" xfId="0" applyFont="1" applyFill="1" applyBorder="1" applyAlignment="1">
      <alignment horizontal="center" vertical="center"/>
    </xf>
    <xf numFmtId="0" fontId="37" fillId="24" borderId="24" xfId="0" applyFont="1" applyFill="1" applyBorder="1" applyAlignment="1">
      <alignment horizontal="center" vertical="center"/>
    </xf>
    <xf numFmtId="0" fontId="37" fillId="24" borderId="27" xfId="0" applyFont="1" applyFill="1" applyBorder="1" applyAlignment="1">
      <alignment horizontal="center" vertical="center"/>
    </xf>
    <xf numFmtId="181" fontId="44" fillId="24" borderId="22" xfId="0" applyNumberFormat="1" applyFont="1" applyFill="1" applyBorder="1" applyAlignment="1">
      <alignment vertical="center" wrapText="1"/>
    </xf>
    <xf numFmtId="181" fontId="44" fillId="24" borderId="37" xfId="0" applyNumberFormat="1" applyFont="1" applyFill="1" applyBorder="1" applyAlignment="1">
      <alignment vertical="center" wrapText="1"/>
    </xf>
    <xf numFmtId="0" fontId="0" fillId="24" borderId="0" xfId="0" applyFont="1" applyFill="1" applyAlignment="1">
      <alignment vertical="center"/>
    </xf>
    <xf numFmtId="38" fontId="37" fillId="24" borderId="39" xfId="49" applyFont="1" applyFill="1" applyBorder="1" applyAlignment="1">
      <alignment vertical="center"/>
    </xf>
    <xf numFmtId="38" fontId="37" fillId="24" borderId="51" xfId="49" applyFont="1" applyFill="1" applyBorder="1" applyAlignment="1">
      <alignment vertical="center"/>
    </xf>
    <xf numFmtId="181" fontId="44" fillId="24" borderId="13" xfId="0" applyNumberFormat="1" applyFont="1" applyFill="1" applyBorder="1" applyAlignment="1">
      <alignment vertical="center" wrapText="1"/>
    </xf>
    <xf numFmtId="181" fontId="44" fillId="24" borderId="20" xfId="0" applyNumberFormat="1" applyFont="1" applyFill="1" applyBorder="1" applyAlignment="1">
      <alignment vertical="center" wrapText="1"/>
    </xf>
    <xf numFmtId="181" fontId="44" fillId="24" borderId="52" xfId="0" applyNumberFormat="1" applyFont="1" applyFill="1" applyBorder="1" applyAlignment="1">
      <alignment vertical="center" wrapText="1"/>
    </xf>
    <xf numFmtId="181" fontId="44" fillId="24" borderId="34" xfId="0" applyNumberFormat="1" applyFont="1" applyFill="1" applyBorder="1" applyAlignment="1">
      <alignment vertical="center" wrapText="1"/>
    </xf>
    <xf numFmtId="181" fontId="44" fillId="24" borderId="39" xfId="0" applyNumberFormat="1" applyFont="1" applyFill="1" applyBorder="1" applyAlignment="1">
      <alignment vertical="center" wrapText="1"/>
    </xf>
    <xf numFmtId="181" fontId="44" fillId="24" borderId="24" xfId="0" applyNumberFormat="1" applyFont="1" applyFill="1" applyBorder="1" applyAlignment="1">
      <alignment vertical="center" wrapText="1"/>
    </xf>
    <xf numFmtId="181" fontId="44" fillId="24" borderId="65" xfId="0" applyNumberFormat="1" applyFont="1" applyFill="1" applyBorder="1" applyAlignment="1">
      <alignment vertical="center" wrapText="1"/>
    </xf>
    <xf numFmtId="181" fontId="44" fillId="24" borderId="22" xfId="0" applyNumberFormat="1" applyFont="1" applyFill="1" applyBorder="1" applyAlignment="1">
      <alignment vertical="center"/>
    </xf>
    <xf numFmtId="181" fontId="44" fillId="24" borderId="37" xfId="0" applyNumberFormat="1" applyFont="1" applyFill="1" applyBorder="1" applyAlignment="1">
      <alignment vertical="center"/>
    </xf>
    <xf numFmtId="38" fontId="37" fillId="24" borderId="22" xfId="49" applyFont="1" applyFill="1" applyBorder="1" applyAlignment="1">
      <alignment vertical="center"/>
    </xf>
    <xf numFmtId="38" fontId="37" fillId="24" borderId="32" xfId="49" applyFont="1" applyFill="1" applyBorder="1" applyAlignment="1">
      <alignment vertical="center"/>
    </xf>
    <xf numFmtId="181" fontId="44" fillId="24" borderId="39" xfId="0" applyNumberFormat="1" applyFont="1" applyFill="1" applyBorder="1" applyAlignment="1">
      <alignment vertical="center"/>
    </xf>
    <xf numFmtId="181" fontId="44" fillId="24" borderId="52" xfId="0" applyNumberFormat="1" applyFont="1" applyFill="1" applyBorder="1" applyAlignment="1">
      <alignment vertical="center"/>
    </xf>
    <xf numFmtId="181" fontId="44" fillId="24" borderId="20" xfId="0" applyNumberFormat="1" applyFont="1" applyFill="1" applyBorder="1" applyAlignment="1">
      <alignment vertical="center"/>
    </xf>
    <xf numFmtId="181" fontId="44" fillId="24" borderId="34" xfId="0" applyNumberFormat="1" applyFont="1" applyFill="1" applyBorder="1" applyAlignment="1">
      <alignment vertical="center"/>
    </xf>
    <xf numFmtId="181" fontId="44" fillId="24" borderId="24" xfId="0" applyNumberFormat="1" applyFont="1" applyFill="1" applyBorder="1" applyAlignment="1">
      <alignment vertical="center"/>
    </xf>
    <xf numFmtId="181" fontId="44" fillId="24" borderId="65" xfId="0" applyNumberFormat="1" applyFont="1" applyFill="1" applyBorder="1" applyAlignment="1">
      <alignment vertical="center"/>
    </xf>
    <xf numFmtId="182" fontId="37" fillId="24" borderId="10" xfId="0" applyNumberFormat="1" applyFont="1" applyFill="1" applyBorder="1" applyAlignment="1">
      <alignment vertical="center"/>
    </xf>
    <xf numFmtId="182" fontId="37" fillId="24" borderId="30" xfId="0" applyNumberFormat="1" applyFont="1" applyFill="1" applyBorder="1" applyAlignment="1">
      <alignment vertical="center"/>
    </xf>
    <xf numFmtId="183" fontId="44" fillId="24" borderId="10" xfId="0" applyNumberFormat="1" applyFont="1" applyFill="1" applyBorder="1" applyAlignment="1">
      <alignment vertical="center"/>
    </xf>
    <xf numFmtId="183" fontId="44" fillId="24" borderId="31" xfId="0" applyNumberFormat="1" applyFont="1" applyFill="1" applyBorder="1" applyAlignment="1">
      <alignment vertical="center"/>
    </xf>
    <xf numFmtId="194" fontId="37" fillId="24" borderId="22" xfId="49" applyNumberFormat="1" applyFont="1" applyFill="1" applyBorder="1" applyAlignment="1">
      <alignment vertical="center"/>
    </xf>
    <xf numFmtId="194" fontId="37" fillId="24" borderId="32" xfId="49" applyNumberFormat="1" applyFont="1" applyFill="1" applyBorder="1" applyAlignment="1">
      <alignment vertical="center"/>
    </xf>
    <xf numFmtId="188" fontId="37" fillId="24" borderId="39" xfId="49" applyNumberFormat="1" applyFont="1" applyFill="1" applyBorder="1" applyAlignment="1">
      <alignment vertical="center"/>
    </xf>
    <xf numFmtId="188" fontId="37" fillId="24" borderId="51" xfId="49" applyNumberFormat="1" applyFont="1" applyFill="1" applyBorder="1" applyAlignment="1">
      <alignment vertical="center"/>
    </xf>
    <xf numFmtId="188" fontId="37" fillId="24" borderId="20" xfId="49" applyNumberFormat="1" applyFont="1" applyFill="1" applyBorder="1" applyAlignment="1">
      <alignment vertical="center"/>
    </xf>
    <xf numFmtId="188" fontId="37" fillId="24" borderId="33" xfId="49" applyNumberFormat="1" applyFont="1" applyFill="1" applyBorder="1" applyAlignment="1">
      <alignment vertical="center"/>
    </xf>
    <xf numFmtId="188" fontId="37" fillId="24" borderId="24" xfId="49" applyNumberFormat="1" applyFont="1" applyFill="1" applyBorder="1" applyAlignment="1">
      <alignment vertical="center"/>
    </xf>
    <xf numFmtId="188" fontId="37" fillId="24" borderId="57" xfId="49" applyNumberFormat="1" applyFont="1" applyFill="1" applyBorder="1" applyAlignment="1">
      <alignment vertical="center"/>
    </xf>
    <xf numFmtId="181" fontId="44" fillId="24" borderId="41" xfId="0" applyNumberFormat="1" applyFont="1" applyFill="1" applyBorder="1" applyAlignment="1">
      <alignment vertical="center"/>
    </xf>
    <xf numFmtId="181" fontId="44" fillId="24" borderId="42" xfId="0" applyNumberFormat="1" applyFont="1" applyFill="1" applyBorder="1" applyAlignment="1">
      <alignment vertical="center"/>
    </xf>
    <xf numFmtId="185" fontId="4" fillId="24" borderId="20" xfId="49" applyNumberFormat="1" applyFont="1" applyFill="1" applyBorder="1" applyAlignment="1">
      <alignment horizontal="right" vertical="center"/>
    </xf>
    <xf numFmtId="181" fontId="14" fillId="24" borderId="0" xfId="0" applyNumberFormat="1" applyFont="1" applyFill="1" applyBorder="1" applyAlignment="1">
      <alignment vertical="center"/>
    </xf>
    <xf numFmtId="181" fontId="17" fillId="24" borderId="14" xfId="0" applyNumberFormat="1" applyFont="1" applyFill="1" applyBorder="1" applyAlignment="1">
      <alignment vertical="center"/>
    </xf>
    <xf numFmtId="181" fontId="17" fillId="24" borderId="22" xfId="0" applyNumberFormat="1" applyFont="1" applyFill="1" applyBorder="1" applyAlignment="1">
      <alignment horizontal="right" vertical="center"/>
    </xf>
    <xf numFmtId="181" fontId="17" fillId="24" borderId="37" xfId="0" applyNumberFormat="1" applyFont="1" applyFill="1" applyBorder="1" applyAlignment="1">
      <alignment horizontal="right" vertical="center"/>
    </xf>
    <xf numFmtId="181" fontId="17" fillId="24" borderId="20" xfId="0" applyNumberFormat="1" applyFont="1" applyFill="1" applyBorder="1" applyAlignment="1">
      <alignment horizontal="right" vertical="center"/>
    </xf>
    <xf numFmtId="181" fontId="17" fillId="24" borderId="34" xfId="0" applyNumberFormat="1" applyFont="1" applyFill="1" applyBorder="1" applyAlignment="1">
      <alignment horizontal="right" vertical="center"/>
    </xf>
    <xf numFmtId="181" fontId="17" fillId="24" borderId="14" xfId="0" applyNumberFormat="1" applyFont="1" applyFill="1" applyBorder="1" applyAlignment="1">
      <alignment horizontal="right" vertical="center"/>
    </xf>
    <xf numFmtId="181" fontId="17" fillId="24" borderId="11" xfId="0" applyNumberFormat="1" applyFont="1" applyFill="1" applyBorder="1" applyAlignment="1">
      <alignment horizontal="right" vertical="center"/>
    </xf>
    <xf numFmtId="181" fontId="17" fillId="24" borderId="38" xfId="0" applyNumberFormat="1" applyFont="1" applyFill="1" applyBorder="1" applyAlignment="1">
      <alignment horizontal="right" vertical="center"/>
    </xf>
    <xf numFmtId="183" fontId="17" fillId="24" borderId="50" xfId="0" applyNumberFormat="1" applyFont="1" applyFill="1" applyBorder="1" applyAlignment="1">
      <alignment vertical="center"/>
    </xf>
    <xf numFmtId="183" fontId="17" fillId="24" borderId="39" xfId="0" applyNumberFormat="1" applyFont="1" applyFill="1" applyBorder="1" applyAlignment="1">
      <alignment vertical="center"/>
    </xf>
    <xf numFmtId="183" fontId="17" fillId="24" borderId="52" xfId="0" applyNumberFormat="1" applyFont="1" applyFill="1" applyBorder="1" applyAlignment="1">
      <alignment vertical="center"/>
    </xf>
    <xf numFmtId="181" fontId="17" fillId="24" borderId="70" xfId="0" applyNumberFormat="1" applyFont="1" applyFill="1" applyBorder="1" applyAlignment="1">
      <alignment horizontal="right" vertical="center"/>
    </xf>
    <xf numFmtId="181" fontId="17" fillId="24" borderId="41" xfId="0" applyNumberFormat="1" applyFont="1" applyFill="1" applyBorder="1" applyAlignment="1">
      <alignment horizontal="right" vertical="center"/>
    </xf>
    <xf numFmtId="181" fontId="17" fillId="24" borderId="42" xfId="0" applyNumberFormat="1" applyFont="1" applyFill="1" applyBorder="1" applyAlignment="1">
      <alignment horizontal="right" vertical="center"/>
    </xf>
    <xf numFmtId="0" fontId="28" fillId="24" borderId="71" xfId="0" applyFont="1" applyFill="1" applyBorder="1" applyAlignment="1">
      <alignment horizontal="center" vertical="center"/>
    </xf>
    <xf numFmtId="176" fontId="4" fillId="24" borderId="72" xfId="0" applyNumberFormat="1" applyFont="1" applyFill="1" applyBorder="1" applyAlignment="1">
      <alignment vertical="center"/>
    </xf>
    <xf numFmtId="0" fontId="17" fillId="24" borderId="73" xfId="0" applyFont="1" applyFill="1" applyBorder="1" applyAlignment="1">
      <alignment vertical="center" wrapText="1"/>
    </xf>
    <xf numFmtId="38" fontId="37" fillId="24" borderId="74" xfId="49" applyFont="1" applyFill="1" applyBorder="1" applyAlignment="1">
      <alignment vertical="center"/>
    </xf>
    <xf numFmtId="38" fontId="37" fillId="24" borderId="75" xfId="49" applyFont="1" applyFill="1" applyBorder="1" applyAlignment="1">
      <alignment vertical="center"/>
    </xf>
    <xf numFmtId="38" fontId="37" fillId="24" borderId="76" xfId="49" applyFont="1" applyFill="1" applyBorder="1" applyAlignment="1">
      <alignment vertical="center"/>
    </xf>
    <xf numFmtId="38" fontId="37" fillId="24" borderId="77" xfId="49" applyFont="1" applyFill="1" applyBorder="1" applyAlignment="1">
      <alignment vertical="center"/>
    </xf>
    <xf numFmtId="38" fontId="4" fillId="24" borderId="78" xfId="49" applyFont="1" applyFill="1" applyBorder="1" applyAlignment="1">
      <alignment vertical="center"/>
    </xf>
    <xf numFmtId="38" fontId="4" fillId="24" borderId="69" xfId="49" applyFont="1" applyFill="1" applyBorder="1" applyAlignment="1">
      <alignment vertical="center"/>
    </xf>
    <xf numFmtId="38" fontId="4" fillId="24" borderId="67" xfId="49" applyFont="1" applyFill="1" applyBorder="1" applyAlignment="1">
      <alignment vertical="center"/>
    </xf>
    <xf numFmtId="38" fontId="4" fillId="24" borderId="79" xfId="49" applyFont="1" applyFill="1" applyBorder="1" applyAlignment="1">
      <alignment vertical="center"/>
    </xf>
    <xf numFmtId="38" fontId="4" fillId="24" borderId="69" xfId="49" applyFont="1" applyFill="1" applyBorder="1" applyAlignment="1">
      <alignment vertical="center"/>
    </xf>
    <xf numFmtId="38" fontId="4" fillId="24" borderId="67" xfId="49" applyFont="1" applyFill="1" applyBorder="1" applyAlignment="1">
      <alignment vertical="center"/>
    </xf>
    <xf numFmtId="38" fontId="4" fillId="24" borderId="80" xfId="49" applyFont="1" applyFill="1" applyBorder="1" applyAlignment="1">
      <alignment vertical="center"/>
    </xf>
    <xf numFmtId="182" fontId="4" fillId="24" borderId="69" xfId="0" applyNumberFormat="1" applyFont="1" applyFill="1" applyBorder="1" applyAlignment="1">
      <alignment vertical="center"/>
    </xf>
    <xf numFmtId="182" fontId="4" fillId="24" borderId="67" xfId="0" applyNumberFormat="1" applyFont="1" applyFill="1" applyBorder="1" applyAlignment="1">
      <alignment vertical="center"/>
    </xf>
    <xf numFmtId="182" fontId="4" fillId="24" borderId="80" xfId="0" applyNumberFormat="1" applyFont="1" applyFill="1" applyBorder="1" applyAlignment="1">
      <alignment vertical="center"/>
    </xf>
    <xf numFmtId="176" fontId="4" fillId="24" borderId="69" xfId="0" applyNumberFormat="1" applyFont="1" applyFill="1" applyBorder="1" applyAlignment="1">
      <alignment vertical="center"/>
    </xf>
    <xf numFmtId="176" fontId="4" fillId="24" borderId="67" xfId="0" applyNumberFormat="1" applyFont="1" applyFill="1" applyBorder="1" applyAlignment="1">
      <alignment vertical="center"/>
    </xf>
    <xf numFmtId="0" fontId="0" fillId="0" borderId="0" xfId="0" applyFill="1" applyAlignment="1">
      <alignment vertical="center"/>
    </xf>
    <xf numFmtId="189" fontId="0" fillId="0" borderId="0" xfId="0" applyNumberFormat="1" applyFill="1" applyAlignment="1">
      <alignment vertical="center"/>
    </xf>
    <xf numFmtId="181" fontId="0" fillId="0" borderId="0" xfId="0" applyNumberFormat="1" applyFill="1" applyAlignment="1">
      <alignment vertical="center"/>
    </xf>
    <xf numFmtId="192" fontId="0" fillId="0" borderId="0" xfId="0" applyNumberFormat="1" applyFill="1" applyAlignment="1">
      <alignment vertical="center"/>
    </xf>
    <xf numFmtId="181" fontId="0" fillId="0" borderId="0" xfId="0" applyNumberFormat="1" applyFill="1" applyAlignment="1">
      <alignment horizontal="right" vertical="center"/>
    </xf>
    <xf numFmtId="0" fontId="23" fillId="0" borderId="0" xfId="0" applyFont="1" applyFill="1" applyAlignment="1">
      <alignment horizontal="center" vertical="center"/>
    </xf>
    <xf numFmtId="0" fontId="12" fillId="0" borderId="0" xfId="0" applyFont="1" applyFill="1" applyAlignment="1">
      <alignment horizontal="center" vertical="center"/>
    </xf>
    <xf numFmtId="189" fontId="12" fillId="0" borderId="0" xfId="0" applyNumberFormat="1" applyFont="1" applyFill="1" applyAlignment="1">
      <alignment horizontal="center" vertical="center"/>
    </xf>
    <xf numFmtId="181" fontId="12" fillId="0" borderId="0" xfId="0" applyNumberFormat="1" applyFont="1" applyFill="1" applyAlignment="1">
      <alignment horizontal="center" vertical="center"/>
    </xf>
    <xf numFmtId="192" fontId="12" fillId="0" borderId="0" xfId="0" applyNumberFormat="1" applyFont="1" applyFill="1" applyAlignment="1">
      <alignment horizontal="center" vertical="center"/>
    </xf>
    <xf numFmtId="181" fontId="12" fillId="0" borderId="0" xfId="0" applyNumberFormat="1" applyFont="1" applyFill="1" applyAlignment="1">
      <alignment horizontal="right" vertical="center"/>
    </xf>
    <xf numFmtId="0" fontId="2" fillId="0" borderId="28" xfId="0" applyFont="1" applyFill="1" applyBorder="1" applyAlignment="1">
      <alignment horizontal="center" vertical="center" textRotation="255"/>
    </xf>
    <xf numFmtId="0" fontId="2" fillId="0" borderId="0" xfId="0" applyFont="1" applyFill="1" applyBorder="1" applyAlignment="1">
      <alignment horizontal="center" vertical="center" textRotation="255"/>
    </xf>
    <xf numFmtId="0" fontId="16" fillId="0" borderId="18" xfId="0" applyFont="1" applyFill="1" applyBorder="1" applyAlignment="1">
      <alignment vertical="center"/>
    </xf>
    <xf numFmtId="189" fontId="16" fillId="0" borderId="81" xfId="0" applyNumberFormat="1" applyFont="1" applyFill="1" applyBorder="1" applyAlignment="1">
      <alignment horizontal="center" vertical="center"/>
    </xf>
    <xf numFmtId="181" fontId="18" fillId="0" borderId="56" xfId="0" applyNumberFormat="1" applyFont="1" applyFill="1" applyBorder="1" applyAlignment="1">
      <alignment horizontal="left" vertical="center" wrapText="1"/>
    </xf>
    <xf numFmtId="0" fontId="16" fillId="0" borderId="18" xfId="0" applyFont="1" applyFill="1" applyBorder="1" applyAlignment="1">
      <alignment horizontal="center" vertical="center"/>
    </xf>
    <xf numFmtId="192" fontId="16" fillId="0" borderId="81" xfId="0" applyNumberFormat="1" applyFont="1" applyFill="1" applyBorder="1" applyAlignment="1">
      <alignment horizontal="center" vertical="center"/>
    </xf>
    <xf numFmtId="181" fontId="18" fillId="0" borderId="82" xfId="0" applyNumberFormat="1" applyFont="1" applyFill="1" applyBorder="1" applyAlignment="1">
      <alignment horizontal="left" vertical="center" wrapText="1"/>
    </xf>
    <xf numFmtId="192" fontId="16" fillId="0" borderId="18" xfId="0" applyNumberFormat="1" applyFont="1" applyFill="1" applyBorder="1" applyAlignment="1">
      <alignment horizontal="center" vertical="center"/>
    </xf>
    <xf numFmtId="192" fontId="18" fillId="0" borderId="83" xfId="0" applyNumberFormat="1" applyFont="1" applyFill="1" applyBorder="1" applyAlignment="1">
      <alignment horizontal="left" vertical="center" wrapText="1"/>
    </xf>
    <xf numFmtId="0" fontId="7" fillId="0" borderId="18" xfId="0" applyFont="1" applyFill="1" applyBorder="1" applyAlignment="1">
      <alignment horizontal="center" vertical="center"/>
    </xf>
    <xf numFmtId="0" fontId="18" fillId="0" borderId="21" xfId="0" applyFont="1" applyFill="1" applyBorder="1" applyAlignment="1">
      <alignment vertical="center" wrapText="1"/>
    </xf>
    <xf numFmtId="0" fontId="7" fillId="0" borderId="27" xfId="0" applyFont="1" applyFill="1" applyBorder="1" applyAlignment="1">
      <alignment horizontal="center" vertical="center"/>
    </xf>
    <xf numFmtId="0" fontId="34" fillId="0" borderId="30" xfId="0" applyFont="1" applyFill="1" applyBorder="1" applyAlignment="1">
      <alignment vertical="center"/>
    </xf>
    <xf numFmtId="0" fontId="7" fillId="0" borderId="43" xfId="0" applyFont="1" applyFill="1" applyBorder="1" applyAlignment="1">
      <alignment horizontal="center" vertical="center"/>
    </xf>
    <xf numFmtId="38" fontId="16" fillId="0" borderId="30" xfId="49" applyNumberFormat="1" applyFont="1" applyFill="1" applyBorder="1" applyAlignment="1">
      <alignment vertical="center"/>
    </xf>
    <xf numFmtId="189" fontId="16" fillId="0" borderId="84" xfId="0" applyNumberFormat="1" applyFont="1" applyFill="1" applyBorder="1" applyAlignment="1">
      <alignment vertical="center"/>
    </xf>
    <xf numFmtId="181" fontId="16" fillId="0" borderId="45" xfId="0" applyNumberFormat="1" applyFont="1" applyFill="1" applyBorder="1" applyAlignment="1">
      <alignment vertical="center"/>
    </xf>
    <xf numFmtId="38" fontId="16" fillId="0" borderId="43" xfId="49" applyNumberFormat="1" applyFont="1" applyFill="1" applyBorder="1" applyAlignment="1">
      <alignment vertical="center"/>
    </xf>
    <xf numFmtId="192" fontId="16" fillId="0" borderId="84" xfId="0" applyNumberFormat="1" applyFont="1" applyFill="1" applyBorder="1" applyAlignment="1">
      <alignment vertical="center"/>
    </xf>
    <xf numFmtId="181" fontId="16" fillId="0" borderId="85" xfId="0" applyNumberFormat="1" applyFont="1" applyFill="1" applyBorder="1" applyAlignment="1">
      <alignment horizontal="right" vertical="center"/>
    </xf>
    <xf numFmtId="192" fontId="16" fillId="0" borderId="43" xfId="49" applyNumberFormat="1" applyFont="1" applyFill="1" applyBorder="1" applyAlignment="1">
      <alignment vertical="center"/>
    </xf>
    <xf numFmtId="181" fontId="16" fillId="0" borderId="86" xfId="0" applyNumberFormat="1" applyFont="1" applyFill="1" applyBorder="1" applyAlignment="1">
      <alignment horizontal="right" vertical="center"/>
    </xf>
    <xf numFmtId="181" fontId="16" fillId="0" borderId="85" xfId="49" applyNumberFormat="1" applyFont="1" applyFill="1" applyBorder="1" applyAlignment="1">
      <alignment horizontal="right" vertical="center"/>
    </xf>
    <xf numFmtId="188" fontId="16" fillId="0" borderId="85" xfId="49" applyNumberFormat="1" applyFont="1" applyFill="1" applyBorder="1" applyAlignment="1">
      <alignment horizontal="right" vertical="center"/>
    </xf>
    <xf numFmtId="181" fontId="16" fillId="0" borderId="45" xfId="0" applyNumberFormat="1" applyFont="1" applyFill="1" applyBorder="1" applyAlignment="1">
      <alignment horizontal="right" vertical="center"/>
    </xf>
    <xf numFmtId="0" fontId="34" fillId="0" borderId="48" xfId="0" applyFont="1" applyFill="1" applyBorder="1" applyAlignment="1">
      <alignment vertical="center"/>
    </xf>
    <xf numFmtId="0" fontId="16" fillId="0" borderId="49" xfId="0" applyFont="1" applyFill="1" applyBorder="1" applyAlignment="1">
      <alignment horizontal="center" vertical="center"/>
    </xf>
    <xf numFmtId="38" fontId="16" fillId="0" borderId="51" xfId="49" applyNumberFormat="1" applyFont="1" applyFill="1" applyBorder="1" applyAlignment="1">
      <alignment vertical="center"/>
    </xf>
    <xf numFmtId="189" fontId="16" fillId="0" borderId="87" xfId="0" applyNumberFormat="1" applyFont="1" applyFill="1" applyBorder="1" applyAlignment="1">
      <alignment vertical="center"/>
    </xf>
    <xf numFmtId="181" fontId="16" fillId="0" borderId="26" xfId="0" applyNumberFormat="1" applyFont="1" applyFill="1" applyBorder="1" applyAlignment="1">
      <alignment vertical="center"/>
    </xf>
    <xf numFmtId="38" fontId="16" fillId="0" borderId="49" xfId="49" applyNumberFormat="1" applyFont="1" applyFill="1" applyBorder="1" applyAlignment="1">
      <alignment vertical="center"/>
    </xf>
    <xf numFmtId="192" fontId="16" fillId="0" borderId="87" xfId="0" applyNumberFormat="1" applyFont="1" applyFill="1" applyBorder="1" applyAlignment="1">
      <alignment vertical="center"/>
    </xf>
    <xf numFmtId="181" fontId="16" fillId="0" borderId="88" xfId="0" applyNumberFormat="1" applyFont="1" applyFill="1" applyBorder="1" applyAlignment="1">
      <alignment horizontal="right" vertical="center"/>
    </xf>
    <xf numFmtId="181" fontId="16" fillId="0" borderId="89" xfId="0" applyNumberFormat="1" applyFont="1" applyFill="1" applyBorder="1" applyAlignment="1">
      <alignment horizontal="right" vertical="center"/>
    </xf>
    <xf numFmtId="181" fontId="16" fillId="0" borderId="90" xfId="49" applyNumberFormat="1" applyFont="1" applyFill="1" applyBorder="1" applyAlignment="1">
      <alignment horizontal="right" vertical="center"/>
    </xf>
    <xf numFmtId="188" fontId="16" fillId="0" borderId="91" xfId="49" applyNumberFormat="1" applyFont="1" applyFill="1" applyBorder="1" applyAlignment="1">
      <alignment horizontal="right" vertical="center"/>
    </xf>
    <xf numFmtId="188" fontId="16" fillId="0" borderId="90" xfId="49" applyNumberFormat="1" applyFont="1" applyFill="1" applyBorder="1" applyAlignment="1">
      <alignment horizontal="right" vertical="center"/>
    </xf>
    <xf numFmtId="0" fontId="16" fillId="0" borderId="16" xfId="0" applyFont="1" applyFill="1" applyBorder="1" applyAlignment="1">
      <alignment horizontal="center" vertical="center" textRotation="255" wrapText="1"/>
    </xf>
    <xf numFmtId="189" fontId="16" fillId="0" borderId="92" xfId="0" applyNumberFormat="1" applyFont="1" applyFill="1" applyBorder="1" applyAlignment="1">
      <alignment vertical="center"/>
    </xf>
    <xf numFmtId="181" fontId="16" fillId="0" borderId="19" xfId="0" applyNumberFormat="1" applyFont="1" applyFill="1" applyBorder="1" applyAlignment="1">
      <alignment vertical="center"/>
    </xf>
    <xf numFmtId="192" fontId="16" fillId="0" borderId="92" xfId="0" applyNumberFormat="1" applyFont="1" applyFill="1" applyBorder="1" applyAlignment="1">
      <alignment vertical="center"/>
    </xf>
    <xf numFmtId="181" fontId="16" fillId="0" borderId="19" xfId="0" applyNumberFormat="1" applyFont="1" applyFill="1" applyBorder="1" applyAlignment="1">
      <alignment horizontal="right" vertical="center"/>
    </xf>
    <xf numFmtId="181" fontId="16" fillId="0" borderId="93" xfId="0" applyNumberFormat="1" applyFont="1" applyFill="1" applyBorder="1" applyAlignment="1">
      <alignment horizontal="right" vertical="center"/>
    </xf>
    <xf numFmtId="188" fontId="16" fillId="0" borderId="19" xfId="49" applyNumberFormat="1" applyFont="1" applyFill="1" applyBorder="1" applyAlignment="1">
      <alignment horizontal="right" vertical="center"/>
    </xf>
    <xf numFmtId="0" fontId="16" fillId="0" borderId="48" xfId="0" applyFont="1" applyFill="1" applyBorder="1" applyAlignment="1">
      <alignment horizontal="center" vertical="center" textRotation="255" wrapText="1"/>
    </xf>
    <xf numFmtId="0" fontId="16" fillId="0" borderId="94" xfId="0" applyFont="1" applyFill="1" applyBorder="1" applyAlignment="1">
      <alignment vertical="center" wrapText="1"/>
    </xf>
    <xf numFmtId="0" fontId="16" fillId="0" borderId="19" xfId="0" applyFont="1" applyFill="1" applyBorder="1" applyAlignment="1">
      <alignment vertical="center" wrapText="1"/>
    </xf>
    <xf numFmtId="189" fontId="16" fillId="0" borderId="92" xfId="0" applyNumberFormat="1" applyFont="1" applyFill="1" applyBorder="1" applyAlignment="1">
      <alignment horizontal="right" vertical="center"/>
    </xf>
    <xf numFmtId="0" fontId="16" fillId="0" borderId="95" xfId="0" applyFont="1" applyFill="1" applyBorder="1" applyAlignment="1">
      <alignment vertical="center" wrapText="1"/>
    </xf>
    <xf numFmtId="0" fontId="16" fillId="0" borderId="90" xfId="0" applyFont="1" applyFill="1" applyBorder="1" applyAlignment="1">
      <alignment vertical="center" wrapText="1"/>
    </xf>
    <xf numFmtId="0" fontId="16" fillId="0" borderId="96" xfId="0" applyFont="1" applyFill="1" applyBorder="1" applyAlignment="1">
      <alignment vertical="center" wrapText="1"/>
    </xf>
    <xf numFmtId="181" fontId="16" fillId="0" borderId="90" xfId="0" applyNumberFormat="1" applyFont="1" applyFill="1" applyBorder="1" applyAlignment="1">
      <alignment horizontal="right" vertical="center"/>
    </xf>
    <xf numFmtId="38" fontId="16" fillId="0" borderId="33" xfId="49" applyNumberFormat="1" applyFont="1" applyFill="1" applyBorder="1" applyAlignment="1">
      <alignment vertical="center"/>
    </xf>
    <xf numFmtId="38" fontId="16" fillId="0" borderId="46" xfId="49" applyNumberFormat="1" applyFont="1" applyFill="1" applyBorder="1" applyAlignment="1">
      <alignment vertical="center"/>
    </xf>
    <xf numFmtId="181" fontId="16" fillId="0" borderId="19" xfId="49" applyNumberFormat="1" applyFont="1" applyFill="1" applyBorder="1" applyAlignment="1">
      <alignment horizontal="right" vertical="center"/>
    </xf>
    <xf numFmtId="0" fontId="16" fillId="0" borderId="43" xfId="0" applyFont="1" applyFill="1" applyBorder="1" applyAlignment="1">
      <alignment vertical="center"/>
    </xf>
    <xf numFmtId="0" fontId="16" fillId="0" borderId="43" xfId="0" applyFont="1" applyFill="1" applyBorder="1" applyAlignment="1">
      <alignment horizontal="center" vertical="center"/>
    </xf>
    <xf numFmtId="0" fontId="34" fillId="0" borderId="18" xfId="0" applyFont="1" applyFill="1" applyBorder="1" applyAlignment="1">
      <alignment vertical="center"/>
    </xf>
    <xf numFmtId="0" fontId="16" fillId="0" borderId="27" xfId="0" applyFont="1" applyFill="1" applyBorder="1" applyAlignment="1">
      <alignment horizontal="center" vertical="center" wrapText="1"/>
    </xf>
    <xf numFmtId="38" fontId="16" fillId="0" borderId="18" xfId="49" applyNumberFormat="1" applyFont="1" applyFill="1" applyBorder="1" applyAlignment="1">
      <alignment vertical="center"/>
    </xf>
    <xf numFmtId="38" fontId="16" fillId="0" borderId="27" xfId="49" applyNumberFormat="1" applyFont="1" applyFill="1" applyBorder="1" applyAlignment="1">
      <alignment vertical="center"/>
    </xf>
    <xf numFmtId="181" fontId="16" fillId="0" borderId="71" xfId="49" applyNumberFormat="1" applyFont="1" applyFill="1" applyBorder="1" applyAlignment="1">
      <alignment horizontal="right" vertical="center"/>
    </xf>
    <xf numFmtId="0" fontId="34" fillId="0" borderId="15" xfId="0" applyFont="1" applyFill="1" applyBorder="1" applyAlignment="1">
      <alignment vertical="center"/>
    </xf>
    <xf numFmtId="0" fontId="16" fillId="0" borderId="97" xfId="0" applyFont="1" applyFill="1" applyBorder="1" applyAlignment="1">
      <alignment horizontal="center" vertical="center"/>
    </xf>
    <xf numFmtId="38" fontId="16" fillId="0" borderId="32" xfId="49" applyNumberFormat="1" applyFont="1" applyFill="1" applyBorder="1" applyAlignment="1">
      <alignment vertical="center"/>
    </xf>
    <xf numFmtId="38" fontId="16" fillId="0" borderId="97" xfId="49" applyNumberFormat="1" applyFont="1" applyFill="1" applyBorder="1" applyAlignment="1">
      <alignment vertical="center"/>
    </xf>
    <xf numFmtId="192" fontId="16" fillId="0" borderId="25" xfId="49" applyNumberFormat="1" applyFont="1" applyFill="1" applyBorder="1" applyAlignment="1">
      <alignment vertical="center"/>
    </xf>
    <xf numFmtId="181" fontId="16" fillId="0" borderId="91" xfId="49" applyNumberFormat="1" applyFont="1" applyFill="1" applyBorder="1" applyAlignment="1">
      <alignment horizontal="right" vertical="center"/>
    </xf>
    <xf numFmtId="0" fontId="16" fillId="0" borderId="16" xfId="0" applyFont="1" applyFill="1" applyBorder="1" applyAlignment="1">
      <alignment vertical="center"/>
    </xf>
    <xf numFmtId="192" fontId="16" fillId="0" borderId="98" xfId="49" applyNumberFormat="1" applyFont="1" applyFill="1" applyBorder="1" applyAlignment="1">
      <alignment vertical="center"/>
    </xf>
    <xf numFmtId="0" fontId="4" fillId="0" borderId="18" xfId="0" applyFont="1" applyFill="1" applyBorder="1" applyAlignment="1">
      <alignment vertical="center"/>
    </xf>
    <xf numFmtId="189" fontId="16" fillId="0" borderId="99" xfId="0" applyNumberFormat="1" applyFont="1" applyFill="1" applyBorder="1" applyAlignment="1">
      <alignment vertical="center"/>
    </xf>
    <xf numFmtId="181" fontId="16" fillId="0" borderId="14" xfId="0" applyNumberFormat="1" applyFont="1" applyFill="1" applyBorder="1" applyAlignment="1">
      <alignment vertical="center"/>
    </xf>
    <xf numFmtId="192" fontId="16" fillId="0" borderId="99" xfId="0" applyNumberFormat="1" applyFont="1" applyFill="1" applyBorder="1" applyAlignment="1">
      <alignment vertical="center"/>
    </xf>
    <xf numFmtId="181" fontId="16" fillId="0" borderId="71" xfId="0" applyNumberFormat="1" applyFont="1" applyFill="1" applyBorder="1" applyAlignment="1">
      <alignment horizontal="right" vertical="center"/>
    </xf>
    <xf numFmtId="192" fontId="16" fillId="0" borderId="27" xfId="49" applyNumberFormat="1" applyFont="1" applyFill="1" applyBorder="1" applyAlignment="1">
      <alignment vertical="center"/>
    </xf>
    <xf numFmtId="181" fontId="16" fillId="0" borderId="100" xfId="0" applyNumberFormat="1" applyFont="1" applyFill="1" applyBorder="1" applyAlignment="1">
      <alignment horizontal="right" vertical="center"/>
    </xf>
    <xf numFmtId="188" fontId="16" fillId="0" borderId="71" xfId="49" applyNumberFormat="1" applyFont="1" applyFill="1" applyBorder="1" applyAlignment="1">
      <alignment horizontal="right" vertical="center"/>
    </xf>
    <xf numFmtId="38" fontId="16" fillId="0" borderId="30" xfId="0" applyNumberFormat="1" applyFont="1" applyFill="1" applyBorder="1" applyAlignment="1">
      <alignment vertical="center"/>
    </xf>
    <xf numFmtId="38" fontId="16" fillId="0" borderId="43" xfId="0" applyNumberFormat="1" applyFont="1" applyFill="1" applyBorder="1" applyAlignment="1">
      <alignment vertical="center"/>
    </xf>
    <xf numFmtId="189" fontId="16" fillId="0" borderId="84" xfId="0" applyNumberFormat="1" applyFont="1" applyFill="1" applyBorder="1" applyAlignment="1">
      <alignment horizontal="right" vertical="center"/>
    </xf>
    <xf numFmtId="38" fontId="16" fillId="0" borderId="16" xfId="0" applyNumberFormat="1" applyFont="1" applyFill="1" applyBorder="1" applyAlignment="1">
      <alignment vertical="center"/>
    </xf>
    <xf numFmtId="181" fontId="16" fillId="0" borderId="101" xfId="0" applyNumberFormat="1" applyFont="1" applyFill="1" applyBorder="1" applyAlignment="1">
      <alignment horizontal="right" vertical="center"/>
    </xf>
    <xf numFmtId="38" fontId="16" fillId="0" borderId="0" xfId="0" applyNumberFormat="1" applyFont="1" applyFill="1" applyBorder="1" applyAlignment="1">
      <alignment vertical="center"/>
    </xf>
    <xf numFmtId="188" fontId="16" fillId="0" borderId="88" xfId="49" applyNumberFormat="1" applyFont="1" applyFill="1" applyBorder="1" applyAlignment="1">
      <alignment horizontal="right" vertical="center"/>
    </xf>
    <xf numFmtId="38" fontId="16" fillId="0" borderId="0" xfId="49" applyNumberFormat="1" applyFont="1" applyFill="1" applyBorder="1" applyAlignment="1">
      <alignment vertical="center"/>
    </xf>
    <xf numFmtId="0" fontId="34" fillId="0" borderId="16" xfId="0" applyFont="1" applyFill="1" applyBorder="1" applyAlignment="1">
      <alignment vertical="center"/>
    </xf>
    <xf numFmtId="38" fontId="16" fillId="0" borderId="51" xfId="0" applyNumberFormat="1" applyFont="1" applyFill="1" applyBorder="1" applyAlignment="1">
      <alignment vertical="center"/>
    </xf>
    <xf numFmtId="189" fontId="16" fillId="0" borderId="94" xfId="0" applyNumberFormat="1" applyFont="1" applyFill="1" applyBorder="1" applyAlignment="1">
      <alignment vertical="center"/>
    </xf>
    <xf numFmtId="181" fontId="16" fillId="0" borderId="17" xfId="0" applyNumberFormat="1" applyFont="1" applyFill="1" applyBorder="1" applyAlignment="1">
      <alignment vertical="center"/>
    </xf>
    <xf numFmtId="38" fontId="16" fillId="0" borderId="49" xfId="0" applyNumberFormat="1" applyFont="1" applyFill="1" applyBorder="1" applyAlignment="1">
      <alignment vertical="center"/>
    </xf>
    <xf numFmtId="192" fontId="16" fillId="0" borderId="94" xfId="0" applyNumberFormat="1" applyFont="1" applyFill="1" applyBorder="1" applyAlignment="1">
      <alignment vertical="center"/>
    </xf>
    <xf numFmtId="192" fontId="16" fillId="0" borderId="0" xfId="49" applyNumberFormat="1" applyFont="1" applyFill="1" applyBorder="1" applyAlignment="1">
      <alignment vertical="center"/>
    </xf>
    <xf numFmtId="181" fontId="16" fillId="0" borderId="102" xfId="0" applyNumberFormat="1" applyFont="1" applyFill="1" applyBorder="1" applyAlignment="1">
      <alignment horizontal="right" vertical="center"/>
    </xf>
    <xf numFmtId="38" fontId="16" fillId="0" borderId="33" xfId="0" applyNumberFormat="1" applyFont="1" applyFill="1" applyBorder="1" applyAlignment="1">
      <alignment vertical="center"/>
    </xf>
    <xf numFmtId="38" fontId="16" fillId="0" borderId="46" xfId="0" applyNumberFormat="1" applyFont="1" applyFill="1" applyBorder="1" applyAlignment="1">
      <alignment vertical="center"/>
    </xf>
    <xf numFmtId="0" fontId="16" fillId="0" borderId="43" xfId="0" applyFont="1" applyFill="1" applyBorder="1" applyAlignment="1">
      <alignment vertical="center" wrapText="1"/>
    </xf>
    <xf numFmtId="0" fontId="16" fillId="0" borderId="0" xfId="0" applyFont="1" applyFill="1" applyBorder="1" applyAlignment="1">
      <alignment vertical="center" wrapText="1"/>
    </xf>
    <xf numFmtId="38" fontId="16" fillId="0" borderId="103" xfId="0" applyNumberFormat="1" applyFont="1" applyFill="1" applyBorder="1" applyAlignment="1">
      <alignment vertical="center"/>
    </xf>
    <xf numFmtId="181" fontId="16" fillId="0" borderId="104" xfId="0" applyNumberFormat="1" applyFont="1" applyFill="1" applyBorder="1" applyAlignment="1">
      <alignment vertical="center"/>
    </xf>
    <xf numFmtId="192" fontId="16" fillId="0" borderId="105" xfId="0" applyNumberFormat="1" applyFont="1" applyFill="1" applyBorder="1" applyAlignment="1">
      <alignment vertical="center"/>
    </xf>
    <xf numFmtId="181" fontId="16" fillId="0" borderId="106" xfId="0" applyNumberFormat="1" applyFont="1" applyFill="1" applyBorder="1" applyAlignment="1">
      <alignment horizontal="right" vertical="center"/>
    </xf>
    <xf numFmtId="181" fontId="16" fillId="0" borderId="107" xfId="0" applyNumberFormat="1" applyFont="1" applyFill="1" applyBorder="1" applyAlignment="1">
      <alignment horizontal="right" vertical="center"/>
    </xf>
    <xf numFmtId="0" fontId="0" fillId="0" borderId="0" xfId="0"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189" fontId="16" fillId="0" borderId="0" xfId="0" applyNumberFormat="1" applyFont="1" applyFill="1" applyBorder="1" applyAlignment="1">
      <alignment vertical="center"/>
    </xf>
    <xf numFmtId="181" fontId="16" fillId="0" borderId="0" xfId="0" applyNumberFormat="1" applyFont="1" applyFill="1" applyBorder="1" applyAlignment="1">
      <alignment vertical="center"/>
    </xf>
    <xf numFmtId="192" fontId="16" fillId="0" borderId="0" xfId="0" applyNumberFormat="1" applyFont="1" applyFill="1" applyBorder="1" applyAlignment="1">
      <alignment vertical="center"/>
    </xf>
    <xf numFmtId="181" fontId="16" fillId="0" borderId="0" xfId="0" applyNumberFormat="1" applyFont="1" applyFill="1" applyBorder="1" applyAlignment="1">
      <alignment horizontal="right" vertical="center"/>
    </xf>
    <xf numFmtId="181" fontId="16" fillId="0" borderId="43" xfId="0" applyNumberFormat="1" applyFont="1" applyFill="1" applyBorder="1" applyAlignment="1">
      <alignment horizontal="right" vertical="center"/>
    </xf>
    <xf numFmtId="188" fontId="16" fillId="0" borderId="43" xfId="0" applyNumberFormat="1" applyFont="1" applyFill="1" applyBorder="1" applyAlignment="1">
      <alignment vertical="center"/>
    </xf>
    <xf numFmtId="0" fontId="34" fillId="0" borderId="108" xfId="0" applyFont="1" applyFill="1" applyBorder="1" applyAlignment="1">
      <alignment vertical="center"/>
    </xf>
    <xf numFmtId="0" fontId="16" fillId="0" borderId="109" xfId="0" applyFont="1" applyFill="1" applyBorder="1" applyAlignment="1">
      <alignment horizontal="center" vertical="center"/>
    </xf>
    <xf numFmtId="38" fontId="16" fillId="0" borderId="108" xfId="0" applyNumberFormat="1" applyFont="1" applyFill="1" applyBorder="1" applyAlignment="1">
      <alignment vertical="center"/>
    </xf>
    <xf numFmtId="189" fontId="16" fillId="0" borderId="110" xfId="0" applyNumberFormat="1" applyFont="1" applyFill="1" applyBorder="1" applyAlignment="1">
      <alignment vertical="center"/>
    </xf>
    <xf numFmtId="181" fontId="16" fillId="0" borderId="111" xfId="0" applyNumberFormat="1" applyFont="1" applyFill="1" applyBorder="1" applyAlignment="1">
      <alignment vertical="center"/>
    </xf>
    <xf numFmtId="38" fontId="16" fillId="0" borderId="109" xfId="0" applyNumberFormat="1" applyFont="1" applyFill="1" applyBorder="1" applyAlignment="1">
      <alignment vertical="center"/>
    </xf>
    <xf numFmtId="192" fontId="16" fillId="0" borderId="110" xfId="0" applyNumberFormat="1" applyFont="1" applyFill="1" applyBorder="1" applyAlignment="1">
      <alignment vertical="center"/>
    </xf>
    <xf numFmtId="181" fontId="16" fillId="0" borderId="112" xfId="0" applyNumberFormat="1" applyFont="1" applyFill="1" applyBorder="1" applyAlignment="1">
      <alignment horizontal="right" vertical="center"/>
    </xf>
    <xf numFmtId="192" fontId="16" fillId="0" borderId="109" xfId="49" applyNumberFormat="1" applyFont="1" applyFill="1" applyBorder="1" applyAlignment="1">
      <alignment vertical="center"/>
    </xf>
    <xf numFmtId="181" fontId="16" fillId="0" borderId="113" xfId="0" applyNumberFormat="1" applyFont="1" applyFill="1" applyBorder="1" applyAlignment="1">
      <alignment horizontal="right" vertical="center"/>
    </xf>
    <xf numFmtId="188" fontId="16" fillId="0" borderId="85" xfId="0" applyNumberFormat="1" applyFont="1" applyFill="1" applyBorder="1" applyAlignment="1">
      <alignment horizontal="right" vertical="center"/>
    </xf>
    <xf numFmtId="0" fontId="16" fillId="0" borderId="27" xfId="0" applyFont="1" applyFill="1" applyBorder="1" applyAlignment="1">
      <alignment horizontal="center" vertical="center"/>
    </xf>
    <xf numFmtId="38" fontId="16" fillId="0" borderId="18" xfId="0" applyNumberFormat="1" applyFont="1" applyFill="1" applyBorder="1" applyAlignment="1">
      <alignment vertical="center"/>
    </xf>
    <xf numFmtId="38" fontId="16" fillId="0" borderId="27" xfId="0" applyNumberFormat="1" applyFont="1" applyFill="1" applyBorder="1" applyAlignment="1">
      <alignment vertical="center"/>
    </xf>
    <xf numFmtId="38" fontId="16" fillId="0" borderId="103" xfId="49" applyNumberFormat="1" applyFont="1" applyFill="1" applyBorder="1" applyAlignment="1">
      <alignment vertical="center"/>
    </xf>
    <xf numFmtId="181" fontId="16" fillId="0" borderId="114" xfId="0" applyNumberFormat="1" applyFont="1" applyFill="1" applyBorder="1" applyAlignment="1">
      <alignment vertical="center"/>
    </xf>
    <xf numFmtId="38" fontId="16" fillId="0" borderId="115" xfId="49" applyNumberFormat="1" applyFont="1" applyFill="1" applyBorder="1" applyAlignment="1">
      <alignment vertical="center"/>
    </xf>
    <xf numFmtId="181" fontId="16" fillId="0" borderId="116" xfId="0" applyNumberFormat="1" applyFont="1" applyFill="1" applyBorder="1" applyAlignment="1">
      <alignment horizontal="right" vertical="center"/>
    </xf>
    <xf numFmtId="192" fontId="16" fillId="0" borderId="115" xfId="49" applyNumberFormat="1" applyFont="1" applyFill="1" applyBorder="1" applyAlignment="1">
      <alignment vertical="center"/>
    </xf>
    <xf numFmtId="181" fontId="16" fillId="0" borderId="117" xfId="0" applyNumberFormat="1" applyFont="1" applyFill="1" applyBorder="1" applyAlignment="1">
      <alignment horizontal="right" vertical="center"/>
    </xf>
    <xf numFmtId="0" fontId="2" fillId="0" borderId="0" xfId="0" applyFont="1" applyFill="1" applyBorder="1" applyAlignment="1">
      <alignment horizontal="center" vertical="center"/>
    </xf>
    <xf numFmtId="38" fontId="2" fillId="0" borderId="0" xfId="49" applyNumberFormat="1" applyFont="1" applyFill="1" applyBorder="1" applyAlignment="1">
      <alignment vertical="center"/>
    </xf>
    <xf numFmtId="38" fontId="14" fillId="0" borderId="0" xfId="49" applyNumberFormat="1" applyFont="1" applyFill="1" applyBorder="1" applyAlignment="1">
      <alignment vertical="center"/>
    </xf>
    <xf numFmtId="38" fontId="2" fillId="0" borderId="43" xfId="49" applyNumberFormat="1" applyFont="1" applyFill="1" applyBorder="1" applyAlignment="1">
      <alignment vertical="center"/>
    </xf>
    <xf numFmtId="181" fontId="14" fillId="0" borderId="43" xfId="49" applyNumberFormat="1" applyFont="1" applyFill="1" applyBorder="1" applyAlignment="1">
      <alignment horizontal="right" vertical="center"/>
    </xf>
    <xf numFmtId="38" fontId="14" fillId="0" borderId="43" xfId="49" applyNumberFormat="1" applyFont="1" applyFill="1" applyBorder="1" applyAlignment="1">
      <alignment vertical="center"/>
    </xf>
    <xf numFmtId="188" fontId="14" fillId="0" borderId="43" xfId="49" applyNumberFormat="1" applyFont="1" applyFill="1" applyBorder="1" applyAlignment="1">
      <alignment vertical="center"/>
    </xf>
    <xf numFmtId="0" fontId="34" fillId="0" borderId="109" xfId="0" applyFont="1" applyFill="1" applyBorder="1" applyAlignment="1">
      <alignment vertical="center"/>
    </xf>
    <xf numFmtId="0" fontId="34" fillId="0" borderId="43" xfId="0" applyFont="1" applyFill="1" applyBorder="1" applyAlignment="1">
      <alignment vertical="center"/>
    </xf>
    <xf numFmtId="0" fontId="34" fillId="0" borderId="27" xfId="0" applyFont="1" applyFill="1" applyBorder="1" applyAlignment="1">
      <alignment vertical="center"/>
    </xf>
    <xf numFmtId="192" fontId="16" fillId="0" borderId="118" xfId="49" applyNumberFormat="1" applyFont="1" applyFill="1" applyBorder="1" applyAlignment="1">
      <alignment vertical="center"/>
    </xf>
    <xf numFmtId="38" fontId="2" fillId="0" borderId="0" xfId="49" applyFont="1" applyFill="1" applyBorder="1" applyAlignment="1">
      <alignment vertical="center"/>
    </xf>
    <xf numFmtId="189" fontId="2" fillId="0" borderId="0" xfId="49" applyNumberFormat="1" applyFont="1" applyFill="1" applyBorder="1" applyAlignment="1">
      <alignment vertical="center"/>
    </xf>
    <xf numFmtId="181" fontId="2" fillId="0" borderId="0" xfId="49" applyNumberFormat="1" applyFont="1" applyFill="1" applyBorder="1" applyAlignment="1">
      <alignment vertical="center"/>
    </xf>
    <xf numFmtId="192" fontId="2" fillId="0" borderId="0" xfId="49" applyNumberFormat="1" applyFont="1" applyFill="1" applyBorder="1" applyAlignment="1">
      <alignment vertical="center"/>
    </xf>
    <xf numFmtId="181" fontId="2" fillId="0" borderId="0" xfId="49" applyNumberFormat="1" applyFont="1" applyFill="1" applyBorder="1" applyAlignment="1">
      <alignment horizontal="right" vertical="center"/>
    </xf>
    <xf numFmtId="0" fontId="14" fillId="0" borderId="0" xfId="0" applyFont="1" applyFill="1" applyBorder="1" applyAlignment="1">
      <alignment vertical="center"/>
    </xf>
    <xf numFmtId="0" fontId="38" fillId="0" borderId="0" xfId="0" applyFont="1" applyFill="1" applyBorder="1" applyAlignment="1">
      <alignment vertical="center"/>
    </xf>
    <xf numFmtId="0" fontId="4" fillId="0" borderId="0" xfId="0" applyFont="1" applyFill="1" applyAlignment="1">
      <alignment vertical="center"/>
    </xf>
    <xf numFmtId="189" fontId="4" fillId="0" borderId="0" xfId="0" applyNumberFormat="1" applyFont="1" applyFill="1" applyAlignment="1">
      <alignment vertical="center"/>
    </xf>
    <xf numFmtId="181" fontId="4" fillId="0" borderId="0" xfId="0" applyNumberFormat="1" applyFont="1" applyFill="1" applyAlignment="1">
      <alignment vertical="center"/>
    </xf>
    <xf numFmtId="192" fontId="4" fillId="0" borderId="0" xfId="0" applyNumberFormat="1" applyFont="1" applyFill="1" applyAlignment="1">
      <alignment vertical="center"/>
    </xf>
    <xf numFmtId="181" fontId="4" fillId="0" borderId="0" xfId="0" applyNumberFormat="1" applyFont="1" applyFill="1" applyAlignment="1">
      <alignment horizontal="right" vertical="center"/>
    </xf>
    <xf numFmtId="0" fontId="14" fillId="0" borderId="0" xfId="0" applyFont="1" applyFill="1" applyAlignment="1">
      <alignment vertical="center"/>
    </xf>
    <xf numFmtId="0" fontId="38" fillId="0" borderId="0" xfId="0" applyFont="1" applyFill="1" applyBorder="1" applyAlignment="1">
      <alignment horizontal="left" vertical="center"/>
    </xf>
    <xf numFmtId="0" fontId="4" fillId="0" borderId="0" xfId="0" applyFont="1" applyFill="1" applyBorder="1" applyAlignment="1">
      <alignment vertical="center"/>
    </xf>
    <xf numFmtId="0" fontId="5" fillId="0" borderId="0" xfId="0" applyFont="1" applyFill="1" applyAlignment="1">
      <alignment vertical="center"/>
    </xf>
    <xf numFmtId="189" fontId="5" fillId="0" borderId="0" xfId="0" applyNumberFormat="1" applyFont="1" applyFill="1" applyAlignment="1">
      <alignment vertical="center"/>
    </xf>
    <xf numFmtId="181" fontId="5" fillId="0" borderId="0" xfId="0" applyNumberFormat="1" applyFont="1" applyFill="1" applyAlignment="1">
      <alignment vertical="center"/>
    </xf>
    <xf numFmtId="192" fontId="5" fillId="0" borderId="0" xfId="0" applyNumberFormat="1" applyFont="1" applyFill="1" applyAlignment="1">
      <alignment vertical="center"/>
    </xf>
    <xf numFmtId="181" fontId="5" fillId="0" borderId="0" xfId="0" applyNumberFormat="1" applyFont="1" applyFill="1" applyAlignment="1">
      <alignment horizontal="right" vertical="center"/>
    </xf>
    <xf numFmtId="192" fontId="38" fillId="0" borderId="0" xfId="0" applyNumberFormat="1" applyFont="1" applyFill="1" applyAlignment="1">
      <alignment vertical="center"/>
    </xf>
    <xf numFmtId="0" fontId="2" fillId="0" borderId="0" xfId="0" applyFont="1" applyFill="1" applyAlignment="1">
      <alignment vertical="center"/>
    </xf>
    <xf numFmtId="0" fontId="36" fillId="0" borderId="0" xfId="0" applyFont="1" applyFill="1" applyBorder="1" applyAlignment="1">
      <alignment vertical="center"/>
    </xf>
    <xf numFmtId="0" fontId="38" fillId="0" borderId="0" xfId="0" applyFont="1" applyFill="1" applyAlignment="1">
      <alignment vertical="center"/>
    </xf>
    <xf numFmtId="192" fontId="16" fillId="0" borderId="30" xfId="49" applyNumberFormat="1" applyFont="1" applyFill="1" applyBorder="1" applyAlignment="1">
      <alignment vertical="center"/>
    </xf>
    <xf numFmtId="192" fontId="16" fillId="0" borderId="51" xfId="49" applyNumberFormat="1" applyFont="1" applyFill="1" applyBorder="1" applyAlignment="1">
      <alignment vertical="center"/>
    </xf>
    <xf numFmtId="0" fontId="16" fillId="0" borderId="119" xfId="0" applyFont="1" applyFill="1" applyBorder="1" applyAlignment="1">
      <alignment vertical="center" wrapText="1"/>
    </xf>
    <xf numFmtId="0" fontId="16" fillId="0" borderId="82" xfId="0" applyFont="1" applyFill="1" applyBorder="1" applyAlignment="1">
      <alignment vertical="center" wrapText="1"/>
    </xf>
    <xf numFmtId="0" fontId="0" fillId="0" borderId="0" xfId="0" applyAlignment="1">
      <alignment vertical="top"/>
    </xf>
    <xf numFmtId="38" fontId="37" fillId="24" borderId="69" xfId="49" applyFont="1" applyFill="1" applyBorder="1" applyAlignment="1">
      <alignment vertical="center"/>
    </xf>
    <xf numFmtId="38" fontId="37" fillId="24" borderId="120" xfId="49" applyFont="1" applyFill="1" applyBorder="1" applyAlignment="1">
      <alignment vertical="center"/>
    </xf>
    <xf numFmtId="182" fontId="37" fillId="24" borderId="78" xfId="0" applyNumberFormat="1" applyFont="1" applyFill="1" applyBorder="1" applyAlignment="1">
      <alignment vertical="center"/>
    </xf>
    <xf numFmtId="194" fontId="37" fillId="24" borderId="69" xfId="49" applyNumberFormat="1" applyFont="1" applyFill="1" applyBorder="1" applyAlignment="1">
      <alignment vertical="center"/>
    </xf>
    <xf numFmtId="188" fontId="37" fillId="24" borderId="120" xfId="49" applyNumberFormat="1" applyFont="1" applyFill="1" applyBorder="1" applyAlignment="1">
      <alignment vertical="center"/>
    </xf>
    <xf numFmtId="188" fontId="37" fillId="24" borderId="67" xfId="49" applyNumberFormat="1" applyFont="1" applyFill="1" applyBorder="1" applyAlignment="1">
      <alignment vertical="center"/>
    </xf>
    <xf numFmtId="188" fontId="37" fillId="24" borderId="40" xfId="49" applyNumberFormat="1" applyFont="1" applyFill="1" applyBorder="1" applyAlignment="1">
      <alignment vertical="center"/>
    </xf>
    <xf numFmtId="0" fontId="36" fillId="24" borderId="13" xfId="0" applyFont="1" applyFill="1" applyBorder="1" applyAlignment="1">
      <alignment horizontal="center" vertical="center" textRotation="255"/>
    </xf>
    <xf numFmtId="0" fontId="36" fillId="24" borderId="12" xfId="0" applyFont="1" applyFill="1" applyBorder="1" applyAlignment="1">
      <alignment horizontal="center" vertical="center" textRotation="255"/>
    </xf>
    <xf numFmtId="0" fontId="47" fillId="24" borderId="0" xfId="0" applyFont="1" applyFill="1" applyBorder="1" applyAlignment="1">
      <alignment horizontal="left" vertical="center" wrapText="1"/>
    </xf>
    <xf numFmtId="0" fontId="47" fillId="24" borderId="17" xfId="0" applyFont="1" applyFill="1" applyBorder="1" applyAlignment="1">
      <alignment horizontal="left" vertical="center" wrapText="1"/>
    </xf>
    <xf numFmtId="0" fontId="36" fillId="24" borderId="0" xfId="0" applyFont="1" applyFill="1" applyBorder="1" applyAlignment="1">
      <alignment horizontal="distributed" vertical="center"/>
    </xf>
    <xf numFmtId="0" fontId="3" fillId="24" borderId="0" xfId="0" applyFont="1" applyFill="1" applyAlignment="1">
      <alignment horizontal="center" vertical="center"/>
    </xf>
    <xf numFmtId="0" fontId="36" fillId="24" borderId="11" xfId="0" applyFont="1" applyFill="1" applyBorder="1" applyAlignment="1">
      <alignment horizontal="center" vertical="center" textRotation="255"/>
    </xf>
    <xf numFmtId="0" fontId="36" fillId="24" borderId="25" xfId="0" applyFont="1" applyFill="1" applyBorder="1" applyAlignment="1">
      <alignment horizontal="center" vertical="center"/>
    </xf>
    <xf numFmtId="58" fontId="36" fillId="24" borderId="27" xfId="0" applyNumberFormat="1" applyFont="1" applyFill="1" applyBorder="1" applyAlignment="1">
      <alignment horizontal="center" vertical="center"/>
    </xf>
    <xf numFmtId="58" fontId="36" fillId="24" borderId="27" xfId="0" applyNumberFormat="1" applyFont="1" applyFill="1" applyBorder="1" applyAlignment="1" quotePrefix="1">
      <alignment horizontal="center" vertical="center"/>
    </xf>
    <xf numFmtId="0" fontId="37" fillId="24" borderId="0" xfId="0" applyFont="1" applyFill="1" applyBorder="1" applyAlignment="1">
      <alignment horizontal="distributed" vertical="center"/>
    </xf>
    <xf numFmtId="0" fontId="39" fillId="24" borderId="0" xfId="0" applyFont="1" applyFill="1" applyBorder="1" applyAlignment="1">
      <alignment horizontal="left" vertical="top" wrapText="1"/>
    </xf>
    <xf numFmtId="0" fontId="39" fillId="24" borderId="17" xfId="0" applyFont="1" applyFill="1" applyBorder="1" applyAlignment="1">
      <alignment horizontal="left" vertical="top" wrapText="1"/>
    </xf>
    <xf numFmtId="58" fontId="36" fillId="24" borderId="0" xfId="0" applyNumberFormat="1" applyFont="1" applyFill="1" applyBorder="1" applyAlignment="1">
      <alignment horizontal="center" vertical="center"/>
    </xf>
    <xf numFmtId="58" fontId="36" fillId="24" borderId="0" xfId="0" applyNumberFormat="1" applyFont="1" applyFill="1" applyBorder="1" applyAlignment="1" quotePrefix="1">
      <alignment horizontal="center" vertical="center"/>
    </xf>
    <xf numFmtId="0" fontId="36" fillId="24" borderId="0" xfId="0" applyFont="1" applyFill="1" applyBorder="1" applyAlignment="1">
      <alignment horizontal="distributed" vertical="distributed"/>
    </xf>
    <xf numFmtId="0" fontId="12" fillId="24" borderId="0" xfId="0" applyFont="1" applyFill="1" applyAlignment="1">
      <alignment horizontal="center" vertical="center"/>
    </xf>
    <xf numFmtId="0" fontId="0" fillId="24" borderId="36" xfId="0" applyFont="1" applyFill="1" applyBorder="1" applyAlignment="1">
      <alignment horizontal="right" vertical="center"/>
    </xf>
    <xf numFmtId="0" fontId="22" fillId="24" borderId="12" xfId="0" applyFont="1" applyFill="1" applyBorder="1" applyAlignment="1">
      <alignment horizontal="center" vertical="center"/>
    </xf>
    <xf numFmtId="0" fontId="22" fillId="24" borderId="11" xfId="0" applyFont="1" applyFill="1" applyBorder="1" applyAlignment="1">
      <alignment horizontal="center" vertical="center"/>
    </xf>
    <xf numFmtId="0" fontId="5" fillId="24" borderId="121" xfId="0" applyFont="1" applyFill="1" applyBorder="1" applyAlignment="1">
      <alignment horizontal="center" vertical="center"/>
    </xf>
    <xf numFmtId="0" fontId="5" fillId="24" borderId="122" xfId="0" applyFont="1" applyFill="1" applyBorder="1" applyAlignment="1">
      <alignment horizontal="center" vertical="center"/>
    </xf>
    <xf numFmtId="0" fontId="5" fillId="24" borderId="123" xfId="0" applyFont="1" applyFill="1" applyBorder="1" applyAlignment="1">
      <alignment horizontal="center" vertical="center"/>
    </xf>
    <xf numFmtId="0" fontId="5" fillId="24" borderId="124" xfId="0" applyFont="1" applyFill="1" applyBorder="1" applyAlignment="1">
      <alignment horizontal="center" vertical="center"/>
    </xf>
    <xf numFmtId="0" fontId="22" fillId="24" borderId="125" xfId="0" applyFont="1" applyFill="1" applyBorder="1" applyAlignment="1">
      <alignment horizontal="center" vertical="center"/>
    </xf>
    <xf numFmtId="0" fontId="22" fillId="24" borderId="38" xfId="0" applyFont="1" applyFill="1" applyBorder="1" applyAlignment="1">
      <alignment horizontal="center" vertical="center"/>
    </xf>
    <xf numFmtId="0" fontId="22" fillId="24" borderId="0" xfId="0" applyFont="1" applyFill="1" applyBorder="1" applyAlignment="1">
      <alignment horizontal="center" vertical="center"/>
    </xf>
    <xf numFmtId="0" fontId="22" fillId="24" borderId="27" xfId="0" applyFont="1" applyFill="1" applyBorder="1" applyAlignment="1">
      <alignment horizontal="center" vertical="center"/>
    </xf>
    <xf numFmtId="0" fontId="22" fillId="24" borderId="12" xfId="0" applyFont="1" applyFill="1" applyBorder="1" applyAlignment="1">
      <alignment horizontal="center" vertical="center" textRotation="255" wrapText="1"/>
    </xf>
    <xf numFmtId="0" fontId="22" fillId="24" borderId="13" xfId="0" applyFont="1" applyFill="1" applyBorder="1" applyAlignment="1">
      <alignment horizontal="center" vertical="center" textRotation="255" wrapText="1"/>
    </xf>
    <xf numFmtId="0" fontId="22" fillId="24" borderId="11" xfId="0" applyFont="1" applyFill="1" applyBorder="1" applyAlignment="1">
      <alignment horizontal="center" vertical="center" textRotation="255" wrapText="1"/>
    </xf>
    <xf numFmtId="0" fontId="29" fillId="24" borderId="12" xfId="0" applyFont="1" applyFill="1" applyBorder="1" applyAlignment="1">
      <alignment vertical="center" textRotation="255" wrapText="1"/>
    </xf>
    <xf numFmtId="0" fontId="29" fillId="24" borderId="13" xfId="0" applyFont="1" applyFill="1" applyBorder="1" applyAlignment="1">
      <alignment vertical="center" textRotation="255" wrapText="1"/>
    </xf>
    <xf numFmtId="0" fontId="29" fillId="24" borderId="11" xfId="0" applyFont="1" applyFill="1" applyBorder="1" applyAlignment="1">
      <alignment vertical="center" textRotation="255" wrapText="1"/>
    </xf>
    <xf numFmtId="0" fontId="22" fillId="24" borderId="30" xfId="0" applyFont="1" applyFill="1" applyBorder="1" applyAlignment="1">
      <alignment horizontal="center" vertical="center"/>
    </xf>
    <xf numFmtId="0" fontId="22" fillId="24" borderId="45" xfId="0" applyFont="1" applyFill="1" applyBorder="1" applyAlignment="1">
      <alignment horizontal="center" vertical="center"/>
    </xf>
    <xf numFmtId="0" fontId="28" fillId="24" borderId="12" xfId="0" applyFont="1" applyFill="1" applyBorder="1" applyAlignment="1">
      <alignment horizontal="center" vertical="center" textRotation="255" wrapText="1"/>
    </xf>
    <xf numFmtId="0" fontId="28" fillId="24" borderId="13" xfId="0" applyFont="1" applyFill="1" applyBorder="1" applyAlignment="1">
      <alignment horizontal="center" vertical="center" textRotation="255" wrapText="1"/>
    </xf>
    <xf numFmtId="0" fontId="28" fillId="24" borderId="11" xfId="0" applyFont="1" applyFill="1" applyBorder="1" applyAlignment="1">
      <alignment horizontal="center" vertical="center" textRotation="255" wrapText="1"/>
    </xf>
    <xf numFmtId="0" fontId="0" fillId="24" borderId="0" xfId="0" applyFill="1" applyBorder="1" applyAlignment="1">
      <alignment horizontal="right"/>
    </xf>
    <xf numFmtId="0" fontId="0" fillId="24" borderId="27" xfId="0" applyFill="1" applyBorder="1" applyAlignment="1">
      <alignment horizontal="right"/>
    </xf>
    <xf numFmtId="0" fontId="5" fillId="24" borderId="126" xfId="0" applyFont="1" applyFill="1" applyBorder="1" applyAlignment="1">
      <alignment horizontal="center" vertical="center"/>
    </xf>
    <xf numFmtId="0" fontId="5" fillId="24" borderId="127" xfId="0" applyFont="1" applyFill="1" applyBorder="1" applyAlignment="1">
      <alignment horizontal="center" vertical="center"/>
    </xf>
    <xf numFmtId="0" fontId="39" fillId="24" borderId="32" xfId="0" applyFont="1" applyFill="1" applyBorder="1" applyAlignment="1">
      <alignment horizontal="center" vertical="center"/>
    </xf>
    <xf numFmtId="0" fontId="39" fillId="24" borderId="128" xfId="0" applyFont="1" applyFill="1" applyBorder="1" applyAlignment="1">
      <alignment horizontal="center" vertical="center"/>
    </xf>
    <xf numFmtId="0" fontId="15" fillId="24" borderId="0" xfId="0" applyFont="1" applyFill="1" applyAlignment="1">
      <alignment horizontal="center" vertical="center"/>
    </xf>
    <xf numFmtId="0" fontId="39" fillId="24" borderId="33" xfId="0" applyFont="1" applyFill="1" applyBorder="1" applyAlignment="1">
      <alignment horizontal="center" vertical="center"/>
    </xf>
    <xf numFmtId="0" fontId="39" fillId="24" borderId="35" xfId="0" applyFont="1" applyFill="1" applyBorder="1" applyAlignment="1">
      <alignment horizontal="center" vertical="center"/>
    </xf>
    <xf numFmtId="0" fontId="39" fillId="24" borderId="63" xfId="0" applyFont="1" applyFill="1" applyBorder="1" applyAlignment="1">
      <alignment horizontal="center" vertical="center"/>
    </xf>
    <xf numFmtId="0" fontId="39" fillId="24" borderId="46" xfId="0" applyFont="1" applyFill="1" applyBorder="1" applyAlignment="1">
      <alignment horizontal="center" vertical="center"/>
    </xf>
    <xf numFmtId="0" fontId="22" fillId="24" borderId="12" xfId="0" applyFont="1" applyFill="1" applyBorder="1" applyAlignment="1">
      <alignment vertical="center" textRotation="255" wrapText="1"/>
    </xf>
    <xf numFmtId="0" fontId="22" fillId="24" borderId="13" xfId="0" applyFont="1" applyFill="1" applyBorder="1" applyAlignment="1">
      <alignment vertical="center" textRotation="255" wrapText="1"/>
    </xf>
    <xf numFmtId="0" fontId="22" fillId="24" borderId="11" xfId="0" applyFont="1" applyFill="1" applyBorder="1" applyAlignment="1">
      <alignment vertical="center" textRotation="255" wrapText="1"/>
    </xf>
    <xf numFmtId="0" fontId="41" fillId="24" borderId="59" xfId="0" applyFont="1" applyFill="1" applyBorder="1" applyAlignment="1">
      <alignment horizontal="center" vertical="center"/>
    </xf>
    <xf numFmtId="0" fontId="41" fillId="24" borderId="13" xfId="0" applyFont="1" applyFill="1" applyBorder="1" applyAlignment="1">
      <alignment horizontal="center" vertical="center"/>
    </xf>
    <xf numFmtId="0" fontId="41" fillId="24" borderId="11" xfId="0" applyFont="1" applyFill="1" applyBorder="1" applyAlignment="1">
      <alignment horizontal="center" vertical="center"/>
    </xf>
    <xf numFmtId="0" fontId="41" fillId="24" borderId="12" xfId="0" applyFont="1" applyFill="1" applyBorder="1" applyAlignment="1">
      <alignment horizontal="center" vertical="center"/>
    </xf>
    <xf numFmtId="0" fontId="41" fillId="24" borderId="39" xfId="0" applyFont="1" applyFill="1" applyBorder="1" applyAlignment="1">
      <alignment horizontal="center" vertical="center"/>
    </xf>
    <xf numFmtId="0" fontId="0" fillId="24" borderId="12" xfId="0" applyFont="1" applyFill="1" applyBorder="1" applyAlignment="1">
      <alignment horizontal="center" vertical="center" textRotation="255" wrapText="1"/>
    </xf>
    <xf numFmtId="0" fontId="0" fillId="24" borderId="13" xfId="0" applyFont="1" applyFill="1" applyBorder="1" applyAlignment="1">
      <alignment horizontal="center" vertical="center" textRotation="255" wrapText="1"/>
    </xf>
    <xf numFmtId="0" fontId="0" fillId="24" borderId="11" xfId="0" applyFont="1" applyFill="1" applyBorder="1" applyAlignment="1">
      <alignment horizontal="center" vertical="center" textRotation="255" wrapText="1"/>
    </xf>
    <xf numFmtId="0" fontId="0" fillId="24" borderId="30" xfId="0" applyFont="1" applyFill="1" applyBorder="1" applyAlignment="1">
      <alignment horizontal="center" vertical="center"/>
    </xf>
    <xf numFmtId="0" fontId="0" fillId="24" borderId="43" xfId="0" applyFont="1" applyFill="1" applyBorder="1" applyAlignment="1">
      <alignment horizontal="center" vertical="center"/>
    </xf>
    <xf numFmtId="0" fontId="0" fillId="24" borderId="45" xfId="0" applyFont="1" applyFill="1" applyBorder="1" applyAlignment="1">
      <alignment vertical="center"/>
    </xf>
    <xf numFmtId="0" fontId="0" fillId="24" borderId="121" xfId="0" applyFont="1" applyFill="1" applyBorder="1" applyAlignment="1">
      <alignment horizontal="center" vertical="center"/>
    </xf>
    <xf numFmtId="0" fontId="0" fillId="24" borderId="129" xfId="0" applyFont="1" applyFill="1" applyBorder="1" applyAlignment="1">
      <alignment horizontal="center" vertical="center"/>
    </xf>
    <xf numFmtId="0" fontId="0" fillId="24" borderId="122" xfId="0" applyFont="1" applyFill="1" applyBorder="1" applyAlignment="1">
      <alignment horizontal="center" vertical="center"/>
    </xf>
    <xf numFmtId="0" fontId="0" fillId="24" borderId="123" xfId="0" applyFont="1" applyFill="1" applyBorder="1" applyAlignment="1">
      <alignment horizontal="center" vertical="center"/>
    </xf>
    <xf numFmtId="0" fontId="0" fillId="24" borderId="130" xfId="0" applyFont="1" applyFill="1" applyBorder="1" applyAlignment="1">
      <alignment horizontal="center" vertical="center"/>
    </xf>
    <xf numFmtId="0" fontId="0" fillId="24" borderId="124" xfId="0" applyFont="1" applyFill="1" applyBorder="1" applyAlignment="1">
      <alignment horizontal="center" vertical="center"/>
    </xf>
    <xf numFmtId="0" fontId="0" fillId="24" borderId="15" xfId="0" applyFont="1" applyFill="1" applyBorder="1" applyAlignment="1">
      <alignment horizontal="center" vertical="center" textRotation="255"/>
    </xf>
    <xf numFmtId="0" fontId="0" fillId="24" borderId="16" xfId="0" applyFont="1" applyFill="1" applyBorder="1" applyAlignment="1">
      <alignment horizontal="center" vertical="center" textRotation="255"/>
    </xf>
    <xf numFmtId="0" fontId="0" fillId="24" borderId="18" xfId="0" applyFont="1" applyFill="1" applyBorder="1" applyAlignment="1">
      <alignment horizontal="center" vertical="center" textRotation="255"/>
    </xf>
    <xf numFmtId="0" fontId="0" fillId="24" borderId="45" xfId="0" applyFont="1" applyFill="1" applyBorder="1" applyAlignment="1">
      <alignment horizontal="center" vertical="center"/>
    </xf>
    <xf numFmtId="0" fontId="22" fillId="24" borderId="131" xfId="0" applyFont="1" applyFill="1" applyBorder="1" applyAlignment="1">
      <alignment horizontal="center" vertical="center"/>
    </xf>
    <xf numFmtId="0" fontId="22" fillId="24" borderId="132" xfId="0" applyFont="1" applyFill="1" applyBorder="1" applyAlignment="1">
      <alignment horizontal="center" vertical="center"/>
    </xf>
    <xf numFmtId="0" fontId="7" fillId="24" borderId="0" xfId="0" applyFont="1" applyFill="1" applyBorder="1" applyAlignment="1">
      <alignment vertical="center"/>
    </xf>
    <xf numFmtId="0" fontId="40" fillId="24" borderId="0" xfId="0" applyFont="1" applyFill="1" applyAlignment="1">
      <alignment horizontal="center" vertical="center"/>
    </xf>
    <xf numFmtId="0" fontId="0" fillId="24" borderId="15" xfId="0" applyFont="1" applyFill="1" applyBorder="1" applyAlignment="1">
      <alignment horizontal="center" vertical="center" textRotation="255" wrapText="1"/>
    </xf>
    <xf numFmtId="0" fontId="0" fillId="24" borderId="16" xfId="0" applyFont="1" applyFill="1" applyBorder="1" applyAlignment="1">
      <alignment horizontal="center" vertical="center" textRotation="255" wrapText="1"/>
    </xf>
    <xf numFmtId="0" fontId="0" fillId="24" borderId="18" xfId="0" applyFont="1" applyFill="1" applyBorder="1" applyAlignment="1">
      <alignment horizontal="center" vertical="center" textRotation="255" wrapText="1"/>
    </xf>
    <xf numFmtId="0" fontId="6" fillId="0" borderId="30"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5"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26" xfId="0" applyFont="1" applyFill="1" applyBorder="1" applyAlignment="1">
      <alignment horizontal="center" vertical="center"/>
    </xf>
    <xf numFmtId="0" fontId="2" fillId="0" borderId="133" xfId="0" applyFont="1" applyFill="1" applyBorder="1" applyAlignment="1">
      <alignment horizontal="center" vertical="center" textRotation="255"/>
    </xf>
    <xf numFmtId="0" fontId="2" fillId="0" borderId="79" xfId="0" applyFont="1" applyFill="1" applyBorder="1" applyAlignment="1">
      <alignment horizontal="center" vertical="center" textRotation="255"/>
    </xf>
    <xf numFmtId="0" fontId="2" fillId="0" borderId="80" xfId="0" applyFont="1" applyFill="1" applyBorder="1" applyAlignment="1">
      <alignment horizontal="center" vertical="center" textRotation="255"/>
    </xf>
    <xf numFmtId="0" fontId="23" fillId="0" borderId="0" xfId="0" applyFont="1" applyFill="1" applyAlignment="1">
      <alignment horizontal="center" vertical="center"/>
    </xf>
    <xf numFmtId="0" fontId="0" fillId="0" borderId="0" xfId="0" applyFill="1" applyBorder="1" applyAlignment="1">
      <alignment horizontal="right" vertical="center"/>
    </xf>
    <xf numFmtId="0" fontId="2" fillId="0" borderId="134" xfId="0" applyFont="1" applyFill="1" applyBorder="1" applyAlignment="1">
      <alignment horizontal="center" vertical="center" textRotation="255"/>
    </xf>
    <xf numFmtId="0" fontId="2" fillId="0" borderId="135" xfId="0" applyFont="1" applyFill="1" applyBorder="1" applyAlignment="1">
      <alignment horizontal="center" vertical="center" textRotation="255"/>
    </xf>
    <xf numFmtId="0" fontId="2" fillId="0" borderId="136" xfId="0" applyFont="1" applyFill="1" applyBorder="1" applyAlignment="1">
      <alignment horizontal="center" vertical="center" textRotation="255"/>
    </xf>
    <xf numFmtId="0" fontId="2" fillId="0" borderId="137" xfId="0" applyFont="1" applyFill="1" applyBorder="1" applyAlignment="1">
      <alignment horizontal="center" vertical="center" textRotation="255"/>
    </xf>
    <xf numFmtId="0" fontId="6" fillId="0" borderId="138" xfId="0" applyFont="1" applyFill="1" applyBorder="1" applyAlignment="1">
      <alignment horizontal="center" vertical="center"/>
    </xf>
    <xf numFmtId="192" fontId="6" fillId="0" borderId="138" xfId="0" applyNumberFormat="1" applyFont="1" applyFill="1" applyBorder="1" applyAlignment="1">
      <alignment horizontal="center" vertical="center"/>
    </xf>
    <xf numFmtId="192" fontId="6" fillId="0" borderId="139" xfId="0" applyNumberFormat="1" applyFont="1" applyFill="1" applyBorder="1" applyAlignment="1">
      <alignment horizontal="center" vertical="center"/>
    </xf>
    <xf numFmtId="0" fontId="34" fillId="0" borderId="140" xfId="0" applyFont="1" applyFill="1" applyBorder="1" applyAlignment="1">
      <alignment horizontal="center" vertical="center"/>
    </xf>
    <xf numFmtId="0" fontId="34" fillId="0" borderId="115" xfId="0" applyFont="1" applyFill="1" applyBorder="1" applyAlignment="1">
      <alignment horizontal="center" vertical="center"/>
    </xf>
    <xf numFmtId="0" fontId="34" fillId="0" borderId="104" xfId="0" applyFont="1" applyFill="1" applyBorder="1" applyAlignment="1">
      <alignment horizontal="center" vertical="center"/>
    </xf>
    <xf numFmtId="0" fontId="2" fillId="0" borderId="141" xfId="0" applyFont="1" applyFill="1" applyBorder="1" applyAlignment="1">
      <alignment horizontal="center" vertical="center" textRotation="255"/>
    </xf>
    <xf numFmtId="0" fontId="16" fillId="0" borderId="119" xfId="0" applyFont="1" applyFill="1" applyBorder="1" applyAlignment="1">
      <alignment horizontal="left" vertical="center" wrapText="1"/>
    </xf>
    <xf numFmtId="0" fontId="16" fillId="0" borderId="35" xfId="0" applyFont="1" applyFill="1" applyBorder="1" applyAlignment="1">
      <alignment horizontal="left" vertical="center" wrapText="1"/>
    </xf>
    <xf numFmtId="0" fontId="16" fillId="0" borderId="82" xfId="0" applyFont="1" applyFill="1" applyBorder="1" applyAlignment="1">
      <alignment horizontal="left" vertical="center" wrapText="1"/>
    </xf>
    <xf numFmtId="0" fontId="16" fillId="0" borderId="56"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9.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13975"/>
          <c:w val="0.9665"/>
          <c:h val="0.86025"/>
        </c:manualLayout>
      </c:layout>
      <c:barChart>
        <c:barDir val="col"/>
        <c:grouping val="clustered"/>
        <c:varyColors val="0"/>
        <c:ser>
          <c:idx val="1"/>
          <c:order val="0"/>
          <c:tx>
            <c:strRef>
              <c:f>'第１面用データ'!$A$2</c:f>
              <c:strCache>
                <c:ptCount val="1"/>
                <c:pt idx="0">
                  <c:v>求職者数（人）</c:v>
                </c:pt>
              </c:strCache>
            </c:strRef>
          </c:tx>
          <c:spPr>
            <a:gradFill rotWithShape="1">
              <a:gsLst>
                <a:gs pos="0">
                  <a:srgbClr val="182F76"/>
                </a:gs>
                <a:gs pos="50000">
                  <a:srgbClr val="3366FF"/>
                </a:gs>
                <a:gs pos="100000">
                  <a:srgbClr val="182F7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'第１面用データ'!$B$1:$K$1</c:f>
              <c:strCache>
                <c:ptCount val="10"/>
                <c:pt idx="0">
                  <c:v>13.3卒</c:v>
                </c:pt>
                <c:pt idx="1">
                  <c:v>14.3卒</c:v>
                </c:pt>
                <c:pt idx="2">
                  <c:v>15.3卒</c:v>
                </c:pt>
                <c:pt idx="3">
                  <c:v>16.3卒</c:v>
                </c:pt>
                <c:pt idx="4">
                  <c:v>17.3卒</c:v>
                </c:pt>
                <c:pt idx="5">
                  <c:v>18.3卒</c:v>
                </c:pt>
                <c:pt idx="6">
                  <c:v>19.3卒</c:v>
                </c:pt>
                <c:pt idx="7">
                  <c:v>20.3卒</c:v>
                </c:pt>
                <c:pt idx="8">
                  <c:v>21.3卒</c:v>
                </c:pt>
                <c:pt idx="9">
                  <c:v>22.3卒</c:v>
                </c:pt>
              </c:strCache>
            </c:strRef>
          </c:cat>
          <c:val>
            <c:numRef>
              <c:f>'第１面用データ'!$B$2:$K$2</c:f>
              <c:numCache>
                <c:ptCount val="10"/>
                <c:pt idx="0">
                  <c:v>6964</c:v>
                </c:pt>
                <c:pt idx="1">
                  <c:v>6159</c:v>
                </c:pt>
                <c:pt idx="2">
                  <c:v>5818</c:v>
                </c:pt>
                <c:pt idx="3">
                  <c:v>6122</c:v>
                </c:pt>
                <c:pt idx="4">
                  <c:v>6092</c:v>
                </c:pt>
                <c:pt idx="5">
                  <c:v>5840</c:v>
                </c:pt>
                <c:pt idx="6">
                  <c:v>5918</c:v>
                </c:pt>
                <c:pt idx="7">
                  <c:v>5910</c:v>
                </c:pt>
                <c:pt idx="8">
                  <c:v>5671</c:v>
                </c:pt>
                <c:pt idx="9">
                  <c:v>4989</c:v>
                </c:pt>
              </c:numCache>
            </c:numRef>
          </c:val>
        </c:ser>
        <c:ser>
          <c:idx val="0"/>
          <c:order val="1"/>
          <c:tx>
            <c:strRef>
              <c:f>'第１面用データ'!$A$3</c:f>
              <c:strCache>
                <c:ptCount val="1"/>
                <c:pt idx="0">
                  <c:v>求人数（人）</c:v>
                </c:pt>
              </c:strCache>
            </c:strRef>
          </c:tx>
          <c:spPr>
            <a:pattFill prst="wdUpDiag">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'第１面用データ'!$B$1:$K$1</c:f>
              <c:strCache>
                <c:ptCount val="10"/>
                <c:pt idx="0">
                  <c:v>13.3卒</c:v>
                </c:pt>
                <c:pt idx="1">
                  <c:v>14.3卒</c:v>
                </c:pt>
                <c:pt idx="2">
                  <c:v>15.3卒</c:v>
                </c:pt>
                <c:pt idx="3">
                  <c:v>16.3卒</c:v>
                </c:pt>
                <c:pt idx="4">
                  <c:v>17.3卒</c:v>
                </c:pt>
                <c:pt idx="5">
                  <c:v>18.3卒</c:v>
                </c:pt>
                <c:pt idx="6">
                  <c:v>19.3卒</c:v>
                </c:pt>
                <c:pt idx="7">
                  <c:v>20.3卒</c:v>
                </c:pt>
                <c:pt idx="8">
                  <c:v>21.3卒</c:v>
                </c:pt>
                <c:pt idx="9">
                  <c:v>22.3卒</c:v>
                </c:pt>
              </c:strCache>
            </c:strRef>
          </c:cat>
          <c:val>
            <c:numRef>
              <c:f>'第１面用データ'!$B$3:$K$3</c:f>
              <c:numCache>
                <c:ptCount val="10"/>
                <c:pt idx="0">
                  <c:v>5826</c:v>
                </c:pt>
                <c:pt idx="1">
                  <c:v>4191</c:v>
                </c:pt>
                <c:pt idx="2">
                  <c:v>3516</c:v>
                </c:pt>
                <c:pt idx="3">
                  <c:v>4612</c:v>
                </c:pt>
                <c:pt idx="4">
                  <c:v>5533</c:v>
                </c:pt>
                <c:pt idx="5">
                  <c:v>5829</c:v>
                </c:pt>
                <c:pt idx="6">
                  <c:v>6725</c:v>
                </c:pt>
                <c:pt idx="7">
                  <c:v>6394</c:v>
                </c:pt>
                <c:pt idx="8">
                  <c:v>5775</c:v>
                </c:pt>
                <c:pt idx="9">
                  <c:v>3278</c:v>
                </c:pt>
              </c:numCache>
            </c:numRef>
          </c:val>
        </c:ser>
        <c:axId val="237976"/>
        <c:axId val="2141785"/>
      </c:barChart>
      <c:lineChart>
        <c:grouping val="standard"/>
        <c:varyColors val="0"/>
        <c:ser>
          <c:idx val="2"/>
          <c:order val="2"/>
          <c:tx>
            <c:strRef>
              <c:f>'第１面用データ'!$A$4</c:f>
              <c:strCache>
                <c:ptCount val="1"/>
                <c:pt idx="0">
                  <c:v>就職内定率（％）</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'第１面用データ'!$B$1:$K$1</c:f>
              <c:strCache>
                <c:ptCount val="10"/>
                <c:pt idx="0">
                  <c:v>13.3卒</c:v>
                </c:pt>
                <c:pt idx="1">
                  <c:v>14.3卒</c:v>
                </c:pt>
                <c:pt idx="2">
                  <c:v>15.3卒</c:v>
                </c:pt>
                <c:pt idx="3">
                  <c:v>16.3卒</c:v>
                </c:pt>
                <c:pt idx="4">
                  <c:v>17.3卒</c:v>
                </c:pt>
                <c:pt idx="5">
                  <c:v>18.3卒</c:v>
                </c:pt>
                <c:pt idx="6">
                  <c:v>19.3卒</c:v>
                </c:pt>
                <c:pt idx="7">
                  <c:v>20.3卒</c:v>
                </c:pt>
                <c:pt idx="8">
                  <c:v>21.3卒</c:v>
                </c:pt>
                <c:pt idx="9">
                  <c:v>22.3卒</c:v>
                </c:pt>
              </c:strCache>
            </c:strRef>
          </c:cat>
          <c:val>
            <c:numRef>
              <c:f>'第１面用データ'!$B$4:$K$4</c:f>
              <c:numCache>
                <c:ptCount val="10"/>
                <c:pt idx="0">
                  <c:v>80.7</c:v>
                </c:pt>
                <c:pt idx="1">
                  <c:v>69</c:v>
                </c:pt>
                <c:pt idx="2">
                  <c:v>63.1</c:v>
                </c:pt>
                <c:pt idx="3">
                  <c:v>70.5</c:v>
                </c:pt>
                <c:pt idx="4">
                  <c:v>76.8</c:v>
                </c:pt>
                <c:pt idx="5">
                  <c:v>84.6</c:v>
                </c:pt>
                <c:pt idx="6">
                  <c:v>91.8</c:v>
                </c:pt>
                <c:pt idx="7">
                  <c:v>93.1</c:v>
                </c:pt>
                <c:pt idx="8">
                  <c:v>89.7</c:v>
                </c:pt>
                <c:pt idx="9">
                  <c:v>76.7</c:v>
                </c:pt>
              </c:numCache>
            </c:numRef>
          </c:val>
          <c:smooth val="0"/>
        </c:ser>
        <c:axId val="19276066"/>
        <c:axId val="39266867"/>
      </c:lineChart>
      <c:catAx>
        <c:axId val="237976"/>
        <c:scaling>
          <c:orientation val="minMax"/>
        </c:scaling>
        <c:axPos val="b"/>
        <c:delete val="0"/>
        <c:numFmt formatCode="General" sourceLinked="1"/>
        <c:majorTickMark val="in"/>
        <c:minorTickMark val="none"/>
        <c:tickLblPos val="nextTo"/>
        <c:spPr>
          <a:ln w="3175">
            <a:solidFill>
              <a:srgbClr val="000000"/>
            </a:solidFill>
          </a:ln>
        </c:spPr>
        <c:crossAx val="2141785"/>
        <c:crosses val="autoZero"/>
        <c:auto val="0"/>
        <c:lblOffset val="100"/>
        <c:tickLblSkip val="1"/>
        <c:noMultiLvlLbl val="0"/>
      </c:catAx>
      <c:valAx>
        <c:axId val="2141785"/>
        <c:scaling>
          <c:orientation val="minMax"/>
          <c:max val="11000"/>
          <c:min val="0"/>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a:t>
                </a:r>
              </a:p>
            </c:rich>
          </c:tx>
          <c:layout>
            <c:manualLayout>
              <c:xMode val="factor"/>
              <c:yMode val="factor"/>
              <c:x val="0.0165"/>
              <c:y val="0.1725"/>
            </c:manualLayout>
          </c:layout>
          <c:overlay val="0"/>
          <c:spPr>
            <a:noFill/>
            <a:ln>
              <a:noFill/>
            </a:ln>
          </c:spPr>
        </c:title>
        <c:delete val="0"/>
        <c:numFmt formatCode="General" sourceLinked="1"/>
        <c:majorTickMark val="in"/>
        <c:minorTickMark val="none"/>
        <c:tickLblPos val="nextTo"/>
        <c:spPr>
          <a:ln w="3175">
            <a:solidFill>
              <a:srgbClr val="000000"/>
            </a:solidFill>
          </a:ln>
        </c:spPr>
        <c:crossAx val="237976"/>
        <c:crossesAt val="1"/>
        <c:crossBetween val="between"/>
        <c:dispUnits/>
      </c:valAx>
      <c:catAx>
        <c:axId val="19276066"/>
        <c:scaling>
          <c:orientation val="minMax"/>
        </c:scaling>
        <c:axPos val="b"/>
        <c:delete val="1"/>
        <c:majorTickMark val="out"/>
        <c:minorTickMark val="none"/>
        <c:tickLblPos val="none"/>
        <c:crossAx val="39266867"/>
        <c:crosses val="autoZero"/>
        <c:auto val="0"/>
        <c:lblOffset val="100"/>
        <c:tickLblSkip val="1"/>
        <c:noMultiLvlLbl val="0"/>
      </c:catAx>
      <c:valAx>
        <c:axId val="39266867"/>
        <c:scaling>
          <c:orientation val="minMax"/>
          <c:max val="100"/>
          <c:min val="50"/>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275"/>
              <c:y val="0.1725"/>
            </c:manualLayout>
          </c:layout>
          <c:overlay val="0"/>
          <c:spPr>
            <a:noFill/>
            <a:ln>
              <a:noFill/>
            </a:ln>
          </c:spPr>
        </c:title>
        <c:delete val="0"/>
        <c:numFmt formatCode="General" sourceLinked="1"/>
        <c:majorTickMark val="in"/>
        <c:minorTickMark val="none"/>
        <c:tickLblPos val="nextTo"/>
        <c:spPr>
          <a:ln w="3175">
            <a:solidFill>
              <a:srgbClr val="000000"/>
            </a:solidFill>
          </a:ln>
        </c:spPr>
        <c:crossAx val="19276066"/>
        <c:crosses val="max"/>
        <c:crossBetween val="between"/>
        <c:dispUnits/>
        <c:majorUnit val="10"/>
      </c:valAx>
      <c:spPr>
        <a:blipFill>
          <a:blip r:embed="rId1"/>
          <a:srcRect/>
          <a:tile sx="100000" sy="100000" flip="none" algn="tl"/>
        </a:blipFill>
        <a:ln w="12700">
          <a:solidFill>
            <a:srgbClr val="808080"/>
          </a:solidFill>
        </a:ln>
      </c:spPr>
    </c:plotArea>
    <c:legend>
      <c:legendPos val="r"/>
      <c:layout>
        <c:manualLayout>
          <c:xMode val="edge"/>
          <c:yMode val="edge"/>
          <c:x val="0.226"/>
          <c:y val="0.022"/>
          <c:w val="0.551"/>
          <c:h val="0.127"/>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3.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161925</xdr:rowOff>
    </xdr:from>
    <xdr:to>
      <xdr:col>36</xdr:col>
      <xdr:colOff>0</xdr:colOff>
      <xdr:row>64</xdr:row>
      <xdr:rowOff>66675</xdr:rowOff>
    </xdr:to>
    <xdr:graphicFrame>
      <xdr:nvGraphicFramePr>
        <xdr:cNvPr id="1" name="Chart 1"/>
        <xdr:cNvGraphicFramePr/>
      </xdr:nvGraphicFramePr>
      <xdr:xfrm>
        <a:off x="9525" y="7629525"/>
        <a:ext cx="7000875" cy="180975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52</xdr:row>
      <xdr:rowOff>133350</xdr:rowOff>
    </xdr:from>
    <xdr:to>
      <xdr:col>35</xdr:col>
      <xdr:colOff>66675</xdr:colOff>
      <xdr:row>54</xdr:row>
      <xdr:rowOff>104775</xdr:rowOff>
    </xdr:to>
    <xdr:sp>
      <xdr:nvSpPr>
        <xdr:cNvPr id="2" name="Text Box 4"/>
        <xdr:cNvSpPr txBox="1">
          <a:spLocks noChangeArrowheads="1"/>
        </xdr:cNvSpPr>
      </xdr:nvSpPr>
      <xdr:spPr>
        <a:xfrm>
          <a:off x="142875" y="7267575"/>
          <a:ext cx="6648450" cy="30480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新規高卒者の年度別職業紹介状況（１月末現在）
</a:t>
          </a:r>
          <a:r>
            <a:rPr lang="en-US" cap="none" sz="1600" b="0" i="0" u="none" baseline="0">
              <a:solidFill>
                <a:srgbClr val="000000"/>
              </a:solidFill>
              <a:latin typeface="ＭＳ Ｐゴシック"/>
              <a:ea typeface="ＭＳ Ｐゴシック"/>
              <a:cs typeface="ＭＳ Ｐゴシック"/>
            </a:rPr>
            <a:t>月末現在）</a:t>
          </a:r>
        </a:p>
      </xdr:txBody>
    </xdr:sp>
    <xdr:clientData/>
  </xdr:twoCellAnchor>
  <xdr:twoCellAnchor>
    <xdr:from>
      <xdr:col>0</xdr:col>
      <xdr:colOff>19050</xdr:colOff>
      <xdr:row>0</xdr:row>
      <xdr:rowOff>19050</xdr:rowOff>
    </xdr:from>
    <xdr:to>
      <xdr:col>2</xdr:col>
      <xdr:colOff>28575</xdr:colOff>
      <xdr:row>2</xdr:row>
      <xdr:rowOff>0</xdr:rowOff>
    </xdr:to>
    <xdr:pic>
      <xdr:nvPicPr>
        <xdr:cNvPr id="3" name="Picture 13"/>
        <xdr:cNvPicPr preferRelativeResize="1">
          <a:picLocks noChangeAspect="1"/>
        </xdr:cNvPicPr>
      </xdr:nvPicPr>
      <xdr:blipFill>
        <a:blip r:embed="rId2"/>
        <a:stretch>
          <a:fillRect/>
        </a:stretch>
      </xdr:blipFill>
      <xdr:spPr>
        <a:xfrm>
          <a:off x="19050" y="19050"/>
          <a:ext cx="314325" cy="285750"/>
        </a:xfrm>
        <a:prstGeom prst="rect">
          <a:avLst/>
        </a:prstGeom>
        <a:noFill/>
        <a:ln w="9525" cmpd="sng">
          <a:noFill/>
        </a:ln>
      </xdr:spPr>
    </xdr:pic>
    <xdr:clientData/>
  </xdr:twoCellAnchor>
  <xdr:twoCellAnchor editAs="oneCell">
    <xdr:from>
      <xdr:col>0</xdr:col>
      <xdr:colOff>19050</xdr:colOff>
      <xdr:row>64</xdr:row>
      <xdr:rowOff>95250</xdr:rowOff>
    </xdr:from>
    <xdr:to>
      <xdr:col>35</xdr:col>
      <xdr:colOff>266700</xdr:colOff>
      <xdr:row>69</xdr:row>
      <xdr:rowOff>19050</xdr:rowOff>
    </xdr:to>
    <xdr:pic>
      <xdr:nvPicPr>
        <xdr:cNvPr id="4" name="Picture 55"/>
        <xdr:cNvPicPr preferRelativeResize="1">
          <a:picLocks noChangeAspect="1"/>
        </xdr:cNvPicPr>
      </xdr:nvPicPr>
      <xdr:blipFill>
        <a:blip r:embed="rId3"/>
        <a:stretch>
          <a:fillRect/>
        </a:stretch>
      </xdr:blipFill>
      <xdr:spPr>
        <a:xfrm>
          <a:off x="19050" y="9467850"/>
          <a:ext cx="69723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104775</xdr:rowOff>
    </xdr:from>
    <xdr:to>
      <xdr:col>1</xdr:col>
      <xdr:colOff>666750</xdr:colOff>
      <xdr:row>2</xdr:row>
      <xdr:rowOff>38100</xdr:rowOff>
    </xdr:to>
    <xdr:sp>
      <xdr:nvSpPr>
        <xdr:cNvPr id="1" name="Text Box 1"/>
        <xdr:cNvSpPr txBox="1">
          <a:spLocks noChangeArrowheads="1"/>
        </xdr:cNvSpPr>
      </xdr:nvSpPr>
      <xdr:spPr>
        <a:xfrm>
          <a:off x="9525" y="104775"/>
          <a:ext cx="981075" cy="3714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別表１</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123825</xdr:rowOff>
    </xdr:from>
    <xdr:to>
      <xdr:col>2</xdr:col>
      <xdr:colOff>619125</xdr:colOff>
      <xdr:row>2</xdr:row>
      <xdr:rowOff>0</xdr:rowOff>
    </xdr:to>
    <xdr:sp>
      <xdr:nvSpPr>
        <xdr:cNvPr id="1" name="Text Box 1"/>
        <xdr:cNvSpPr txBox="1">
          <a:spLocks noChangeArrowheads="1"/>
        </xdr:cNvSpPr>
      </xdr:nvSpPr>
      <xdr:spPr>
        <a:xfrm>
          <a:off x="19050" y="123825"/>
          <a:ext cx="1085850" cy="4095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別表２</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4</xdr:row>
      <xdr:rowOff>57150</xdr:rowOff>
    </xdr:from>
    <xdr:to>
      <xdr:col>14</xdr:col>
      <xdr:colOff>19050</xdr:colOff>
      <xdr:row>39</xdr:row>
      <xdr:rowOff>104775</xdr:rowOff>
    </xdr:to>
    <xdr:pic>
      <xdr:nvPicPr>
        <xdr:cNvPr id="1" name="Picture 1"/>
        <xdr:cNvPicPr preferRelativeResize="1">
          <a:picLocks noChangeAspect="1"/>
        </xdr:cNvPicPr>
      </xdr:nvPicPr>
      <xdr:blipFill>
        <a:blip r:embed="rId1"/>
        <a:stretch>
          <a:fillRect/>
        </a:stretch>
      </xdr:blipFill>
      <xdr:spPr>
        <a:xfrm>
          <a:off x="123825" y="962025"/>
          <a:ext cx="9496425" cy="6048375"/>
        </a:xfrm>
        <a:prstGeom prst="rect">
          <a:avLst/>
        </a:prstGeom>
        <a:solidFill>
          <a:srgbClr val="FFFFFF"/>
        </a:solidFill>
        <a:ln w="9525" cmpd="sng">
          <a:noFill/>
        </a:ln>
      </xdr:spPr>
    </xdr:pic>
    <xdr:clientData/>
  </xdr:twoCellAnchor>
  <xdr:twoCellAnchor>
    <xdr:from>
      <xdr:col>2</xdr:col>
      <xdr:colOff>390525</xdr:colOff>
      <xdr:row>7</xdr:row>
      <xdr:rowOff>19050</xdr:rowOff>
    </xdr:from>
    <xdr:to>
      <xdr:col>4</xdr:col>
      <xdr:colOff>400050</xdr:colOff>
      <xdr:row>9</xdr:row>
      <xdr:rowOff>47625</xdr:rowOff>
    </xdr:to>
    <xdr:sp>
      <xdr:nvSpPr>
        <xdr:cNvPr id="2" name="Rectangle 3"/>
        <xdr:cNvSpPr>
          <a:spLocks/>
        </xdr:cNvSpPr>
      </xdr:nvSpPr>
      <xdr:spPr>
        <a:xfrm>
          <a:off x="1762125" y="1438275"/>
          <a:ext cx="1381125" cy="3714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会津地域</a:t>
          </a:r>
        </a:p>
      </xdr:txBody>
    </xdr:sp>
    <xdr:clientData/>
  </xdr:twoCellAnchor>
  <xdr:twoCellAnchor>
    <xdr:from>
      <xdr:col>11</xdr:col>
      <xdr:colOff>76200</xdr:colOff>
      <xdr:row>7</xdr:row>
      <xdr:rowOff>28575</xdr:rowOff>
    </xdr:from>
    <xdr:to>
      <xdr:col>13</xdr:col>
      <xdr:colOff>114300</xdr:colOff>
      <xdr:row>9</xdr:row>
      <xdr:rowOff>38100</xdr:rowOff>
    </xdr:to>
    <xdr:sp>
      <xdr:nvSpPr>
        <xdr:cNvPr id="3" name="Rectangle 4"/>
        <xdr:cNvSpPr>
          <a:spLocks/>
        </xdr:cNvSpPr>
      </xdr:nvSpPr>
      <xdr:spPr>
        <a:xfrm>
          <a:off x="7620000" y="1447800"/>
          <a:ext cx="1409700" cy="3524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浜通り地域</a:t>
          </a:r>
        </a:p>
      </xdr:txBody>
    </xdr:sp>
    <xdr:clientData/>
  </xdr:twoCellAnchor>
  <xdr:twoCellAnchor>
    <xdr:from>
      <xdr:col>6</xdr:col>
      <xdr:colOff>523875</xdr:colOff>
      <xdr:row>7</xdr:row>
      <xdr:rowOff>0</xdr:rowOff>
    </xdr:from>
    <xdr:to>
      <xdr:col>8</xdr:col>
      <xdr:colOff>533400</xdr:colOff>
      <xdr:row>9</xdr:row>
      <xdr:rowOff>28575</xdr:rowOff>
    </xdr:to>
    <xdr:sp>
      <xdr:nvSpPr>
        <xdr:cNvPr id="4" name="Rectangle 10"/>
        <xdr:cNvSpPr>
          <a:spLocks/>
        </xdr:cNvSpPr>
      </xdr:nvSpPr>
      <xdr:spPr>
        <a:xfrm>
          <a:off x="4638675" y="1419225"/>
          <a:ext cx="1381125" cy="3714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中通り地域</a:t>
          </a:r>
        </a:p>
      </xdr:txBody>
    </xdr:sp>
    <xdr:clientData/>
  </xdr:twoCellAnchor>
  <xdr:twoCellAnchor>
    <xdr:from>
      <xdr:col>0</xdr:col>
      <xdr:colOff>19050</xdr:colOff>
      <xdr:row>0</xdr:row>
      <xdr:rowOff>123825</xdr:rowOff>
    </xdr:from>
    <xdr:to>
      <xdr:col>1</xdr:col>
      <xdr:colOff>333375</xdr:colOff>
      <xdr:row>2</xdr:row>
      <xdr:rowOff>180975</xdr:rowOff>
    </xdr:to>
    <xdr:sp>
      <xdr:nvSpPr>
        <xdr:cNvPr id="5" name="Text Box 14"/>
        <xdr:cNvSpPr txBox="1">
          <a:spLocks noChangeArrowheads="1"/>
        </xdr:cNvSpPr>
      </xdr:nvSpPr>
      <xdr:spPr>
        <a:xfrm>
          <a:off x="19050" y="123825"/>
          <a:ext cx="1000125" cy="4000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別表３</a:t>
          </a:r>
        </a:p>
      </xdr:txBody>
    </xdr:sp>
    <xdr:clientData/>
  </xdr:twoCellAnchor>
  <xdr:twoCellAnchor>
    <xdr:from>
      <xdr:col>8</xdr:col>
      <xdr:colOff>609600</xdr:colOff>
      <xdr:row>9</xdr:row>
      <xdr:rowOff>152400</xdr:rowOff>
    </xdr:from>
    <xdr:to>
      <xdr:col>9</xdr:col>
      <xdr:colOff>266700</xdr:colOff>
      <xdr:row>11</xdr:row>
      <xdr:rowOff>47625</xdr:rowOff>
    </xdr:to>
    <xdr:sp fLocksText="0">
      <xdr:nvSpPr>
        <xdr:cNvPr id="6" name="Text Box 15"/>
        <xdr:cNvSpPr txBox="1">
          <a:spLocks noChangeArrowheads="1"/>
        </xdr:cNvSpPr>
      </xdr:nvSpPr>
      <xdr:spPr>
        <a:xfrm>
          <a:off x="6096000" y="1914525"/>
          <a:ext cx="342900" cy="2381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428625</xdr:colOff>
      <xdr:row>34</xdr:row>
      <xdr:rowOff>28575</xdr:rowOff>
    </xdr:from>
    <xdr:to>
      <xdr:col>10</xdr:col>
      <xdr:colOff>438150</xdr:colOff>
      <xdr:row>36</xdr:row>
      <xdr:rowOff>57150</xdr:rowOff>
    </xdr:to>
    <xdr:sp>
      <xdr:nvSpPr>
        <xdr:cNvPr id="7" name="Rectangle 20"/>
        <xdr:cNvSpPr>
          <a:spLocks/>
        </xdr:cNvSpPr>
      </xdr:nvSpPr>
      <xdr:spPr>
        <a:xfrm>
          <a:off x="5915025" y="6076950"/>
          <a:ext cx="1381125" cy="3714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県　計</a:t>
          </a:r>
        </a:p>
      </xdr:txBody>
    </xdr:sp>
    <xdr:clientData/>
  </xdr:twoCellAnchor>
  <xdr:twoCellAnchor>
    <xdr:from>
      <xdr:col>2</xdr:col>
      <xdr:colOff>247650</xdr:colOff>
      <xdr:row>32</xdr:row>
      <xdr:rowOff>28575</xdr:rowOff>
    </xdr:from>
    <xdr:to>
      <xdr:col>8</xdr:col>
      <xdr:colOff>85725</xdr:colOff>
      <xdr:row>39</xdr:row>
      <xdr:rowOff>57150</xdr:rowOff>
    </xdr:to>
    <xdr:sp>
      <xdr:nvSpPr>
        <xdr:cNvPr id="8" name="Text Box 28"/>
        <xdr:cNvSpPr txBox="1">
          <a:spLocks noChangeArrowheads="1"/>
        </xdr:cNvSpPr>
      </xdr:nvSpPr>
      <xdr:spPr>
        <a:xfrm>
          <a:off x="1619250" y="5734050"/>
          <a:ext cx="3952875" cy="1228725"/>
        </a:xfrm>
        <a:prstGeom prst="rect">
          <a:avLst/>
        </a:prstGeom>
        <a:solidFill>
          <a:srgbClr val="FFFFFF"/>
        </a:solidFill>
        <a:ln w="9525" cmpd="sng">
          <a:noFill/>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○県内、県外に就職を希望する生徒の採用内定の状況、県内事業所　
</a:t>
          </a:r>
          <a:r>
            <a:rPr lang="en-US" cap="none" sz="900" b="0" i="0" u="none" baseline="0">
              <a:solidFill>
                <a:srgbClr val="000000"/>
              </a:solidFill>
              <a:latin typeface="ＭＳ Ｐゴシック"/>
              <a:ea typeface="ＭＳ Ｐゴシック"/>
              <a:cs typeface="ＭＳ Ｐゴシック"/>
            </a:rPr>
            <a:t>　から申し込まれた求人の状況などを地域別にまとめたもの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求職者数</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県内、県外に就職を希望する生徒数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求人数</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県内事業所から申し込まれた求人数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求人倍率</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県内求人数</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求職者数（県内希望者＋県外希望者）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就職内定者数</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求職者数（県内希望者＋県外希望者）に係る内定者数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就職内定率</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求職者数（県内希望者＋県外希望者）に係る内定率</a:t>
          </a:r>
        </a:p>
      </xdr:txBody>
    </xdr:sp>
    <xdr:clientData/>
  </xdr:twoCellAnchor>
  <xdr:twoCellAnchor editAs="oneCell">
    <xdr:from>
      <xdr:col>32</xdr:col>
      <xdr:colOff>0</xdr:colOff>
      <xdr:row>49</xdr:row>
      <xdr:rowOff>0</xdr:rowOff>
    </xdr:from>
    <xdr:to>
      <xdr:col>34</xdr:col>
      <xdr:colOff>628650</xdr:colOff>
      <xdr:row>68</xdr:row>
      <xdr:rowOff>104775</xdr:rowOff>
    </xdr:to>
    <xdr:pic>
      <xdr:nvPicPr>
        <xdr:cNvPr id="9" name="Picture 309"/>
        <xdr:cNvPicPr preferRelativeResize="1">
          <a:picLocks noChangeAspect="1"/>
        </xdr:cNvPicPr>
      </xdr:nvPicPr>
      <xdr:blipFill>
        <a:blip r:embed="rId2"/>
        <a:stretch>
          <a:fillRect/>
        </a:stretch>
      </xdr:blipFill>
      <xdr:spPr>
        <a:xfrm>
          <a:off x="21564600" y="8620125"/>
          <a:ext cx="2000250" cy="3362325"/>
        </a:xfrm>
        <a:prstGeom prst="rect">
          <a:avLst/>
        </a:prstGeom>
        <a:noFill/>
        <a:ln w="9525" cmpd="sng">
          <a:noFill/>
        </a:ln>
      </xdr:spPr>
    </xdr:pic>
    <xdr:clientData/>
  </xdr:twoCellAnchor>
  <xdr:twoCellAnchor editAs="oneCell">
    <xdr:from>
      <xdr:col>32</xdr:col>
      <xdr:colOff>0</xdr:colOff>
      <xdr:row>49</xdr:row>
      <xdr:rowOff>0</xdr:rowOff>
    </xdr:from>
    <xdr:to>
      <xdr:col>34</xdr:col>
      <xdr:colOff>628650</xdr:colOff>
      <xdr:row>68</xdr:row>
      <xdr:rowOff>104775</xdr:rowOff>
    </xdr:to>
    <xdr:pic>
      <xdr:nvPicPr>
        <xdr:cNvPr id="10" name="Picture 310"/>
        <xdr:cNvPicPr preferRelativeResize="1">
          <a:picLocks noChangeAspect="1"/>
        </xdr:cNvPicPr>
      </xdr:nvPicPr>
      <xdr:blipFill>
        <a:blip r:embed="rId2"/>
        <a:stretch>
          <a:fillRect/>
        </a:stretch>
      </xdr:blipFill>
      <xdr:spPr>
        <a:xfrm>
          <a:off x="21564600" y="8620125"/>
          <a:ext cx="2000250" cy="3362325"/>
        </a:xfrm>
        <a:prstGeom prst="rect">
          <a:avLst/>
        </a:prstGeom>
        <a:noFill/>
        <a:ln w="9525" cmpd="sng">
          <a:noFill/>
        </a:ln>
      </xdr:spPr>
    </xdr:pic>
    <xdr:clientData/>
  </xdr:twoCellAnchor>
  <xdr:twoCellAnchor editAs="oneCell">
    <xdr:from>
      <xdr:col>1</xdr:col>
      <xdr:colOff>495300</xdr:colOff>
      <xdr:row>9</xdr:row>
      <xdr:rowOff>142875</xdr:rowOff>
    </xdr:from>
    <xdr:to>
      <xdr:col>4</xdr:col>
      <xdr:colOff>438150</xdr:colOff>
      <xdr:row>30</xdr:row>
      <xdr:rowOff>85725</xdr:rowOff>
    </xdr:to>
    <xdr:pic>
      <xdr:nvPicPr>
        <xdr:cNvPr id="11" name="Picture 311"/>
        <xdr:cNvPicPr preferRelativeResize="1">
          <a:picLocks noChangeAspect="1"/>
        </xdr:cNvPicPr>
      </xdr:nvPicPr>
      <xdr:blipFill>
        <a:blip r:embed="rId2"/>
        <a:stretch>
          <a:fillRect/>
        </a:stretch>
      </xdr:blipFill>
      <xdr:spPr>
        <a:xfrm>
          <a:off x="1181100" y="1905000"/>
          <a:ext cx="2000250" cy="3543300"/>
        </a:xfrm>
        <a:prstGeom prst="rect">
          <a:avLst/>
        </a:prstGeom>
        <a:solidFill>
          <a:srgbClr val="FFFFFF"/>
        </a:solidFill>
        <a:ln w="9525" cmpd="sng">
          <a:noFill/>
        </a:ln>
      </xdr:spPr>
    </xdr:pic>
    <xdr:clientData/>
  </xdr:twoCellAnchor>
  <xdr:twoCellAnchor editAs="oneCell">
    <xdr:from>
      <xdr:col>6</xdr:col>
      <xdr:colOff>104775</xdr:colOff>
      <xdr:row>9</xdr:row>
      <xdr:rowOff>114300</xdr:rowOff>
    </xdr:from>
    <xdr:to>
      <xdr:col>9</xdr:col>
      <xdr:colOff>276225</xdr:colOff>
      <xdr:row>30</xdr:row>
      <xdr:rowOff>57150</xdr:rowOff>
    </xdr:to>
    <xdr:pic>
      <xdr:nvPicPr>
        <xdr:cNvPr id="12" name="Picture 312"/>
        <xdr:cNvPicPr preferRelativeResize="1">
          <a:picLocks noChangeAspect="1"/>
        </xdr:cNvPicPr>
      </xdr:nvPicPr>
      <xdr:blipFill>
        <a:blip r:embed="rId3"/>
        <a:stretch>
          <a:fillRect/>
        </a:stretch>
      </xdr:blipFill>
      <xdr:spPr>
        <a:xfrm>
          <a:off x="4219575" y="1876425"/>
          <a:ext cx="2228850" cy="3543300"/>
        </a:xfrm>
        <a:prstGeom prst="rect">
          <a:avLst/>
        </a:prstGeom>
        <a:solidFill>
          <a:srgbClr val="FFFFFF"/>
        </a:solidFill>
        <a:ln w="9525" cmpd="sng">
          <a:noFill/>
        </a:ln>
      </xdr:spPr>
    </xdr:pic>
    <xdr:clientData/>
  </xdr:twoCellAnchor>
  <xdr:twoCellAnchor editAs="oneCell">
    <xdr:from>
      <xdr:col>11</xdr:col>
      <xdr:colOff>85725</xdr:colOff>
      <xdr:row>9</xdr:row>
      <xdr:rowOff>114300</xdr:rowOff>
    </xdr:from>
    <xdr:to>
      <xdr:col>14</xdr:col>
      <xdr:colOff>123825</xdr:colOff>
      <xdr:row>30</xdr:row>
      <xdr:rowOff>85725</xdr:rowOff>
    </xdr:to>
    <xdr:pic>
      <xdr:nvPicPr>
        <xdr:cNvPr id="13" name="Picture 313"/>
        <xdr:cNvPicPr preferRelativeResize="1">
          <a:picLocks noChangeAspect="1"/>
        </xdr:cNvPicPr>
      </xdr:nvPicPr>
      <xdr:blipFill>
        <a:blip r:embed="rId4"/>
        <a:stretch>
          <a:fillRect/>
        </a:stretch>
      </xdr:blipFill>
      <xdr:spPr>
        <a:xfrm>
          <a:off x="7629525" y="1876425"/>
          <a:ext cx="2095500" cy="3571875"/>
        </a:xfrm>
        <a:prstGeom prst="rect">
          <a:avLst/>
        </a:prstGeom>
        <a:solidFill>
          <a:srgbClr val="FFFFFF"/>
        </a:solidFill>
        <a:ln w="9525" cmpd="sng">
          <a:noFill/>
        </a:ln>
      </xdr:spPr>
    </xdr:pic>
    <xdr:clientData/>
  </xdr:twoCellAnchor>
  <xdr:twoCellAnchor editAs="oneCell">
    <xdr:from>
      <xdr:col>11</xdr:col>
      <xdr:colOff>85725</xdr:colOff>
      <xdr:row>34</xdr:row>
      <xdr:rowOff>28575</xdr:rowOff>
    </xdr:from>
    <xdr:to>
      <xdr:col>14</xdr:col>
      <xdr:colOff>123825</xdr:colOff>
      <xdr:row>38</xdr:row>
      <xdr:rowOff>142875</xdr:rowOff>
    </xdr:to>
    <xdr:pic>
      <xdr:nvPicPr>
        <xdr:cNvPr id="14" name="Picture 315"/>
        <xdr:cNvPicPr preferRelativeResize="1">
          <a:picLocks noChangeAspect="1"/>
        </xdr:cNvPicPr>
      </xdr:nvPicPr>
      <xdr:blipFill>
        <a:blip r:embed="rId5"/>
        <a:stretch>
          <a:fillRect/>
        </a:stretch>
      </xdr:blipFill>
      <xdr:spPr>
        <a:xfrm>
          <a:off x="7629525" y="6076950"/>
          <a:ext cx="2095500" cy="80010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1</xdr:col>
      <xdr:colOff>609600</xdr:colOff>
      <xdr:row>2</xdr:row>
      <xdr:rowOff>142875</xdr:rowOff>
    </xdr:to>
    <xdr:sp>
      <xdr:nvSpPr>
        <xdr:cNvPr id="1" name="Text Box 1"/>
        <xdr:cNvSpPr txBox="1">
          <a:spLocks noChangeArrowheads="1"/>
        </xdr:cNvSpPr>
      </xdr:nvSpPr>
      <xdr:spPr>
        <a:xfrm>
          <a:off x="9525" y="28575"/>
          <a:ext cx="1047750" cy="4286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別表４</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104775</xdr:rowOff>
    </xdr:from>
    <xdr:to>
      <xdr:col>2</xdr:col>
      <xdr:colOff>400050</xdr:colOff>
      <xdr:row>1</xdr:row>
      <xdr:rowOff>142875</xdr:rowOff>
    </xdr:to>
    <xdr:sp>
      <xdr:nvSpPr>
        <xdr:cNvPr id="1" name="Text Box 1"/>
        <xdr:cNvSpPr txBox="1">
          <a:spLocks noChangeArrowheads="1"/>
        </xdr:cNvSpPr>
      </xdr:nvSpPr>
      <xdr:spPr>
        <a:xfrm>
          <a:off x="0" y="104775"/>
          <a:ext cx="857250"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別表５</a:t>
          </a:r>
        </a:p>
      </xdr:txBody>
    </xdr:sp>
    <xdr:clientData/>
  </xdr:twoCellAnchor>
  <xdr:twoCellAnchor>
    <xdr:from>
      <xdr:col>0</xdr:col>
      <xdr:colOff>0</xdr:colOff>
      <xdr:row>0</xdr:row>
      <xdr:rowOff>104775</xdr:rowOff>
    </xdr:from>
    <xdr:to>
      <xdr:col>2</xdr:col>
      <xdr:colOff>590550</xdr:colOff>
      <xdr:row>1</xdr:row>
      <xdr:rowOff>142875</xdr:rowOff>
    </xdr:to>
    <xdr:sp>
      <xdr:nvSpPr>
        <xdr:cNvPr id="2" name="Text Box 2"/>
        <xdr:cNvSpPr txBox="1">
          <a:spLocks noChangeArrowheads="1"/>
        </xdr:cNvSpPr>
      </xdr:nvSpPr>
      <xdr:spPr>
        <a:xfrm>
          <a:off x="0" y="104775"/>
          <a:ext cx="1047750"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別表５</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104775</xdr:rowOff>
    </xdr:from>
    <xdr:to>
      <xdr:col>1</xdr:col>
      <xdr:colOff>723900</xdr:colOff>
      <xdr:row>2</xdr:row>
      <xdr:rowOff>66675</xdr:rowOff>
    </xdr:to>
    <xdr:sp>
      <xdr:nvSpPr>
        <xdr:cNvPr id="1" name="Text Box 1"/>
        <xdr:cNvSpPr txBox="1">
          <a:spLocks noChangeArrowheads="1"/>
        </xdr:cNvSpPr>
      </xdr:nvSpPr>
      <xdr:spPr>
        <a:xfrm>
          <a:off x="0" y="104775"/>
          <a:ext cx="1047750" cy="4286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別表６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AM340"/>
  <sheetViews>
    <sheetView tabSelected="1" view="pageBreakPreview" zoomScaleNormal="110" zoomScaleSheetLayoutView="100" zoomScalePageLayoutView="0" workbookViewId="0" topLeftCell="A1">
      <selection activeCell="AO1" sqref="AO1"/>
    </sheetView>
  </sheetViews>
  <sheetFormatPr defaultColWidth="9.00390625" defaultRowHeight="13.5"/>
  <cols>
    <col min="1" max="1" width="1.37890625" style="0" customWidth="1"/>
    <col min="2" max="12" width="2.625" style="0" customWidth="1"/>
    <col min="13" max="13" width="1.625" style="0" customWidth="1"/>
    <col min="14" max="14" width="1.4921875" style="0" customWidth="1"/>
    <col min="15" max="18" width="2.625" style="0" customWidth="1"/>
    <col min="19" max="19" width="3.375" style="0" customWidth="1"/>
    <col min="20" max="34" width="2.625" style="0" customWidth="1"/>
    <col min="35" max="35" width="1.625" style="0" customWidth="1"/>
    <col min="36" max="36" width="3.75390625" style="0" customWidth="1"/>
    <col min="37" max="37" width="2.625" style="0" customWidth="1"/>
  </cols>
  <sheetData>
    <row r="1" spans="1:37" ht="12" customHeight="1">
      <c r="A1" s="59"/>
      <c r="B1" s="47"/>
      <c r="C1" s="604" t="s">
        <v>157</v>
      </c>
      <c r="D1" s="604"/>
      <c r="E1" s="604"/>
      <c r="F1" s="604"/>
      <c r="G1" s="604"/>
      <c r="H1" s="604"/>
      <c r="I1" s="604"/>
      <c r="J1" s="604"/>
      <c r="K1" s="604"/>
      <c r="L1" s="60"/>
      <c r="M1" s="51"/>
      <c r="N1" s="61"/>
      <c r="O1" s="61"/>
      <c r="P1" s="62"/>
      <c r="Q1" s="63"/>
      <c r="R1" s="63"/>
      <c r="S1" s="598" t="s">
        <v>0</v>
      </c>
      <c r="T1" s="47"/>
      <c r="U1" s="47" t="s">
        <v>217</v>
      </c>
      <c r="V1" s="48"/>
      <c r="W1" s="48"/>
      <c r="X1" s="49"/>
      <c r="Y1" s="49"/>
      <c r="Z1" s="49"/>
      <c r="AA1" s="48"/>
      <c r="AB1" s="48"/>
      <c r="AC1" s="50"/>
      <c r="AD1" s="48"/>
      <c r="AE1" s="48"/>
      <c r="AF1" s="48"/>
      <c r="AG1" s="48"/>
      <c r="AH1" s="48"/>
      <c r="AI1" s="48"/>
      <c r="AJ1" s="50"/>
      <c r="AK1" s="37"/>
    </row>
    <row r="2" spans="1:37" ht="12" customHeight="1">
      <c r="A2" s="64"/>
      <c r="B2" s="65"/>
      <c r="C2" s="605" t="s">
        <v>218</v>
      </c>
      <c r="D2" s="606"/>
      <c r="E2" s="606"/>
      <c r="F2" s="606"/>
      <c r="G2" s="606"/>
      <c r="H2" s="606"/>
      <c r="I2" s="606"/>
      <c r="J2" s="606"/>
      <c r="K2" s="606"/>
      <c r="L2" s="66"/>
      <c r="M2" s="67"/>
      <c r="N2" s="68"/>
      <c r="O2" s="68"/>
      <c r="P2" s="69"/>
      <c r="Q2" s="63"/>
      <c r="R2" s="63"/>
      <c r="S2" s="597"/>
      <c r="T2" s="51"/>
      <c r="U2" s="612" t="s">
        <v>89</v>
      </c>
      <c r="V2" s="612"/>
      <c r="W2" s="612"/>
      <c r="X2" s="612"/>
      <c r="Y2" s="612"/>
      <c r="Z2" s="612"/>
      <c r="AA2" s="52"/>
      <c r="AB2" s="601" t="s">
        <v>144</v>
      </c>
      <c r="AC2" s="601"/>
      <c r="AD2" s="601"/>
      <c r="AE2" s="601"/>
      <c r="AF2" s="601"/>
      <c r="AG2" s="53"/>
      <c r="AH2" s="53"/>
      <c r="AI2" s="52"/>
      <c r="AJ2" s="70"/>
      <c r="AK2" s="37"/>
    </row>
    <row r="3" spans="1:37" ht="12" customHeight="1">
      <c r="A3" s="71"/>
      <c r="B3" s="71"/>
      <c r="C3" s="604" t="s">
        <v>156</v>
      </c>
      <c r="D3" s="604"/>
      <c r="E3" s="604"/>
      <c r="F3" s="604"/>
      <c r="G3" s="604"/>
      <c r="H3" s="604"/>
      <c r="I3" s="604"/>
      <c r="J3" s="604"/>
      <c r="K3" s="604"/>
      <c r="L3" s="51"/>
      <c r="M3" s="71"/>
      <c r="N3" s="63"/>
      <c r="O3" s="63"/>
      <c r="P3" s="63"/>
      <c r="Q3" s="63"/>
      <c r="R3" s="63"/>
      <c r="S3" s="597"/>
      <c r="T3" s="51"/>
      <c r="U3" s="601" t="s">
        <v>145</v>
      </c>
      <c r="V3" s="601"/>
      <c r="W3" s="601"/>
      <c r="X3" s="601"/>
      <c r="Y3" s="601"/>
      <c r="Z3" s="601"/>
      <c r="AA3" s="52"/>
      <c r="AB3" s="601" t="s">
        <v>166</v>
      </c>
      <c r="AC3" s="607"/>
      <c r="AD3" s="607"/>
      <c r="AE3" s="607"/>
      <c r="AF3" s="607"/>
      <c r="AG3" s="54"/>
      <c r="AH3" s="54"/>
      <c r="AI3" s="52"/>
      <c r="AJ3" s="70"/>
      <c r="AK3" s="37"/>
    </row>
    <row r="4" spans="1:37" ht="12" customHeight="1">
      <c r="A4" s="71"/>
      <c r="B4" s="71"/>
      <c r="C4" s="610" t="s">
        <v>213</v>
      </c>
      <c r="D4" s="611"/>
      <c r="E4" s="611"/>
      <c r="F4" s="611"/>
      <c r="G4" s="611"/>
      <c r="H4" s="611"/>
      <c r="I4" s="611"/>
      <c r="J4" s="611"/>
      <c r="K4" s="611"/>
      <c r="L4" s="57"/>
      <c r="M4" s="71"/>
      <c r="N4" s="63"/>
      <c r="O4" s="63"/>
      <c r="P4" s="63"/>
      <c r="Q4" s="63"/>
      <c r="R4" s="63"/>
      <c r="S4" s="597"/>
      <c r="T4" s="51"/>
      <c r="U4" s="601" t="s">
        <v>90</v>
      </c>
      <c r="V4" s="601"/>
      <c r="W4" s="601"/>
      <c r="X4" s="601"/>
      <c r="Y4" s="601"/>
      <c r="Z4" s="601"/>
      <c r="AA4" s="52"/>
      <c r="AB4" s="601" t="s">
        <v>167</v>
      </c>
      <c r="AC4" s="607"/>
      <c r="AD4" s="607"/>
      <c r="AE4" s="607"/>
      <c r="AF4" s="607"/>
      <c r="AG4" s="54"/>
      <c r="AH4" s="54"/>
      <c r="AI4" s="52"/>
      <c r="AJ4" s="70"/>
      <c r="AK4" s="37"/>
    </row>
    <row r="5" spans="1:37" ht="12" customHeight="1">
      <c r="A5" s="71"/>
      <c r="B5" s="71"/>
      <c r="C5" s="71"/>
      <c r="D5" s="71"/>
      <c r="E5" s="71"/>
      <c r="F5" s="71"/>
      <c r="G5" s="71"/>
      <c r="H5" s="71"/>
      <c r="I5" s="71"/>
      <c r="J5" s="71"/>
      <c r="K5" s="71"/>
      <c r="L5" s="71"/>
      <c r="M5" s="63"/>
      <c r="N5" s="63"/>
      <c r="O5" s="63"/>
      <c r="P5" s="63"/>
      <c r="Q5" s="63"/>
      <c r="R5" s="63"/>
      <c r="S5" s="603"/>
      <c r="T5" s="55"/>
      <c r="U5" s="55" t="s">
        <v>121</v>
      </c>
      <c r="V5" s="55"/>
      <c r="W5" s="55"/>
      <c r="X5" s="55"/>
      <c r="Y5" s="55"/>
      <c r="Z5" s="55"/>
      <c r="AA5" s="55"/>
      <c r="AB5" s="55"/>
      <c r="AC5" s="56"/>
      <c r="AD5" s="56"/>
      <c r="AE5" s="56"/>
      <c r="AF5" s="56"/>
      <c r="AG5" s="56"/>
      <c r="AH5" s="56"/>
      <c r="AI5" s="56"/>
      <c r="AJ5" s="72"/>
      <c r="AK5" s="37"/>
    </row>
    <row r="6" spans="1:36" ht="12.75" customHeight="1">
      <c r="A6" s="71"/>
      <c r="B6" s="71"/>
      <c r="C6" s="71"/>
      <c r="D6" s="71"/>
      <c r="E6" s="71"/>
      <c r="F6" s="71"/>
      <c r="G6" s="71"/>
      <c r="H6" s="71"/>
      <c r="I6" s="71"/>
      <c r="J6" s="71"/>
      <c r="K6" s="71"/>
      <c r="L6" s="71"/>
      <c r="M6" s="63"/>
      <c r="N6" s="63"/>
      <c r="O6" s="63"/>
      <c r="P6" s="63"/>
      <c r="Q6" s="63"/>
      <c r="R6" s="63"/>
      <c r="S6" s="63"/>
      <c r="T6" s="63"/>
      <c r="U6" s="63"/>
      <c r="V6" s="63"/>
      <c r="W6" s="63"/>
      <c r="X6" s="63"/>
      <c r="Y6" s="63"/>
      <c r="Z6" s="63"/>
      <c r="AA6" s="63"/>
      <c r="AB6" s="63"/>
      <c r="AC6" s="71"/>
      <c r="AD6" s="71"/>
      <c r="AE6" s="71"/>
      <c r="AF6" s="71"/>
      <c r="AG6" s="71"/>
      <c r="AH6" s="71"/>
      <c r="AI6" s="71"/>
      <c r="AJ6" s="71"/>
    </row>
    <row r="7" spans="1:36" ht="17.25">
      <c r="A7" s="602" t="s">
        <v>165</v>
      </c>
      <c r="B7" s="602"/>
      <c r="C7" s="602"/>
      <c r="D7" s="602"/>
      <c r="E7" s="602"/>
      <c r="F7" s="602"/>
      <c r="G7" s="602"/>
      <c r="H7" s="602"/>
      <c r="I7" s="602"/>
      <c r="J7" s="602"/>
      <c r="K7" s="602"/>
      <c r="L7" s="602"/>
      <c r="M7" s="602"/>
      <c r="N7" s="602"/>
      <c r="O7" s="602"/>
      <c r="P7" s="602"/>
      <c r="Q7" s="602"/>
      <c r="R7" s="602"/>
      <c r="S7" s="602"/>
      <c r="T7" s="602"/>
      <c r="U7" s="602"/>
      <c r="V7" s="602"/>
      <c r="W7" s="602"/>
      <c r="X7" s="602"/>
      <c r="Y7" s="602"/>
      <c r="Z7" s="602"/>
      <c r="AA7" s="602"/>
      <c r="AB7" s="602"/>
      <c r="AC7" s="602"/>
      <c r="AD7" s="602"/>
      <c r="AE7" s="602"/>
      <c r="AF7" s="602"/>
      <c r="AG7" s="602"/>
      <c r="AH7" s="602"/>
      <c r="AI7" s="602"/>
      <c r="AJ7" s="602"/>
    </row>
    <row r="8" spans="1:36" ht="17.25">
      <c r="A8" s="602" t="s">
        <v>163</v>
      </c>
      <c r="B8" s="602"/>
      <c r="C8" s="602"/>
      <c r="D8" s="602"/>
      <c r="E8" s="602"/>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2"/>
    </row>
    <row r="9" spans="1:36" ht="7.5" customHeight="1">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71"/>
      <c r="AD9" s="71"/>
      <c r="AE9" s="71"/>
      <c r="AF9" s="71"/>
      <c r="AG9" s="71"/>
      <c r="AH9" s="71"/>
      <c r="AI9" s="71"/>
      <c r="AJ9" s="71"/>
    </row>
    <row r="10" spans="1:36" ht="5.25" customHeight="1">
      <c r="A10" s="63"/>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71"/>
      <c r="AD10" s="71"/>
      <c r="AE10" s="71"/>
      <c r="AF10" s="71"/>
      <c r="AG10" s="71"/>
      <c r="AH10" s="71"/>
      <c r="AI10" s="71"/>
      <c r="AJ10" s="71"/>
    </row>
    <row r="11" spans="1:37" ht="12" customHeight="1">
      <c r="A11" s="73" t="s">
        <v>164</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4"/>
    </row>
    <row r="12" spans="1:37" ht="12" customHeight="1">
      <c r="A12" s="73" t="s">
        <v>115</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4"/>
    </row>
    <row r="13" spans="1:37" ht="12" customHeight="1">
      <c r="A13" s="73"/>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4"/>
    </row>
    <row r="14" spans="1:37" ht="5.25" customHeight="1">
      <c r="A14" s="75"/>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7"/>
      <c r="AK14" s="4"/>
    </row>
    <row r="15" spans="1:37" ht="15" customHeight="1">
      <c r="A15" s="78"/>
      <c r="B15" s="599" t="s">
        <v>229</v>
      </c>
      <c r="C15" s="599"/>
      <c r="D15" s="599"/>
      <c r="E15" s="599"/>
      <c r="F15" s="599"/>
      <c r="G15" s="599"/>
      <c r="H15" s="599"/>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600"/>
      <c r="AK15" s="43"/>
    </row>
    <row r="16" spans="1:37" ht="15" customHeight="1">
      <c r="A16" s="79"/>
      <c r="B16" s="599"/>
      <c r="C16" s="599"/>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600"/>
      <c r="AK16" s="43"/>
    </row>
    <row r="17" spans="1:37" ht="15" customHeight="1">
      <c r="A17" s="79"/>
      <c r="B17" s="599"/>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600"/>
      <c r="AK17" s="43"/>
    </row>
    <row r="18" spans="1:37" ht="5.25" customHeight="1">
      <c r="A18" s="80"/>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2"/>
      <c r="AK18" s="43"/>
    </row>
    <row r="19" spans="1:37" ht="6.75" customHeight="1">
      <c r="A19" s="74"/>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4"/>
    </row>
    <row r="20" spans="1:37" ht="9" customHeight="1">
      <c r="A20" s="83"/>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7"/>
      <c r="AK20" s="36"/>
    </row>
    <row r="21" spans="1:37" ht="18" customHeight="1">
      <c r="A21" s="84" t="s">
        <v>72</v>
      </c>
      <c r="B21" s="71"/>
      <c r="C21" s="85"/>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7"/>
      <c r="AK21" s="36"/>
    </row>
    <row r="22" spans="1:37" ht="13.5" customHeight="1">
      <c r="A22" s="88"/>
      <c r="B22" s="89" t="s">
        <v>219</v>
      </c>
      <c r="C22" s="85"/>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7"/>
      <c r="AK22" s="36"/>
    </row>
    <row r="23" spans="1:37" ht="13.5" customHeight="1">
      <c r="A23" s="88"/>
      <c r="B23" s="89" t="s">
        <v>220</v>
      </c>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7"/>
      <c r="AK23" s="36"/>
    </row>
    <row r="24" spans="1:37" ht="13.5" customHeight="1">
      <c r="A24" s="88"/>
      <c r="B24" s="89" t="s">
        <v>221</v>
      </c>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7"/>
      <c r="AK24" s="36"/>
    </row>
    <row r="25" spans="1:37" ht="6" customHeight="1">
      <c r="A25" s="88"/>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7"/>
      <c r="AK25" s="36"/>
    </row>
    <row r="26" spans="1:37" ht="15.75" customHeight="1">
      <c r="A26" s="88"/>
      <c r="B26" s="89" t="s">
        <v>222</v>
      </c>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7"/>
      <c r="AK26" s="36"/>
    </row>
    <row r="27" spans="1:37" ht="4.5" customHeight="1">
      <c r="A27" s="88"/>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7"/>
      <c r="AK27" s="36"/>
    </row>
    <row r="28" spans="1:37" ht="13.5" customHeight="1">
      <c r="A28" s="88"/>
      <c r="B28" s="89" t="s">
        <v>223</v>
      </c>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7"/>
      <c r="AK28" s="36"/>
    </row>
    <row r="29" spans="1:37" ht="4.5" customHeight="1">
      <c r="A29" s="88"/>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7"/>
      <c r="AK29" s="36"/>
    </row>
    <row r="30" spans="1:37" ht="13.5" customHeight="1">
      <c r="A30" s="88"/>
      <c r="B30" s="89" t="s">
        <v>224</v>
      </c>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7"/>
      <c r="AK30" s="36"/>
    </row>
    <row r="31" spans="1:37" ht="8.25" customHeight="1">
      <c r="A31" s="88"/>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7"/>
      <c r="AK31" s="36"/>
    </row>
    <row r="32" spans="1:39" ht="18" customHeight="1">
      <c r="A32" s="84" t="s">
        <v>139</v>
      </c>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7"/>
      <c r="AK32" s="36"/>
      <c r="AM32" s="589"/>
    </row>
    <row r="33" spans="1:37" ht="13.5">
      <c r="A33" s="88"/>
      <c r="B33" s="89" t="s">
        <v>225</v>
      </c>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7"/>
      <c r="AK33" s="36"/>
    </row>
    <row r="34" spans="1:37" ht="4.5" customHeight="1">
      <c r="A34" s="88"/>
      <c r="B34" s="89"/>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7"/>
      <c r="AK34" s="36"/>
    </row>
    <row r="35" spans="1:37" ht="13.5">
      <c r="A35" s="88"/>
      <c r="B35" s="89" t="s">
        <v>226</v>
      </c>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7"/>
      <c r="AK35" s="36"/>
    </row>
    <row r="36" spans="1:37" ht="4.5" customHeight="1">
      <c r="A36" s="88"/>
      <c r="B36" s="89"/>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7"/>
      <c r="AK36" s="36"/>
    </row>
    <row r="37" spans="1:37" ht="13.5">
      <c r="A37" s="88"/>
      <c r="B37" s="89" t="s">
        <v>227</v>
      </c>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7"/>
      <c r="AK37" s="36"/>
    </row>
    <row r="38" spans="1:37" ht="9" customHeight="1">
      <c r="A38" s="88"/>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7"/>
      <c r="AK38" s="36"/>
    </row>
    <row r="39" spans="1:37" ht="18" customHeight="1">
      <c r="A39" s="84" t="s">
        <v>214</v>
      </c>
      <c r="B39" s="71"/>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7"/>
      <c r="AK39" s="36"/>
    </row>
    <row r="40" spans="1:37" ht="4.5" customHeight="1">
      <c r="A40" s="84"/>
      <c r="B40" s="71"/>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7"/>
      <c r="AK40" s="36"/>
    </row>
    <row r="41" spans="1:37" ht="9.75" customHeight="1">
      <c r="A41" s="88"/>
      <c r="B41" s="608" t="s">
        <v>230</v>
      </c>
      <c r="C41" s="608"/>
      <c r="D41" s="608"/>
      <c r="E41" s="608"/>
      <c r="F41" s="608"/>
      <c r="G41" s="608"/>
      <c r="H41" s="608"/>
      <c r="I41" s="608"/>
      <c r="J41" s="608"/>
      <c r="K41" s="608"/>
      <c r="L41" s="608"/>
      <c r="M41" s="608"/>
      <c r="N41" s="608"/>
      <c r="O41" s="608"/>
      <c r="P41" s="608"/>
      <c r="Q41" s="608"/>
      <c r="R41" s="608"/>
      <c r="S41" s="608"/>
      <c r="T41" s="608"/>
      <c r="U41" s="608"/>
      <c r="V41" s="608"/>
      <c r="W41" s="608"/>
      <c r="X41" s="608"/>
      <c r="Y41" s="608"/>
      <c r="Z41" s="608"/>
      <c r="AA41" s="608"/>
      <c r="AB41" s="608"/>
      <c r="AC41" s="608"/>
      <c r="AD41" s="608"/>
      <c r="AE41" s="608"/>
      <c r="AF41" s="608"/>
      <c r="AG41" s="608"/>
      <c r="AH41" s="608"/>
      <c r="AI41" s="608"/>
      <c r="AJ41" s="609"/>
      <c r="AK41" s="36"/>
    </row>
    <row r="42" spans="1:37" ht="9.75" customHeight="1">
      <c r="A42" s="88"/>
      <c r="B42" s="608"/>
      <c r="C42" s="608"/>
      <c r="D42" s="608"/>
      <c r="E42" s="608"/>
      <c r="F42" s="608"/>
      <c r="G42" s="608"/>
      <c r="H42" s="608"/>
      <c r="I42" s="608"/>
      <c r="J42" s="608"/>
      <c r="K42" s="608"/>
      <c r="L42" s="608"/>
      <c r="M42" s="608"/>
      <c r="N42" s="608"/>
      <c r="O42" s="608"/>
      <c r="P42" s="608"/>
      <c r="Q42" s="608"/>
      <c r="R42" s="608"/>
      <c r="S42" s="608"/>
      <c r="T42" s="608"/>
      <c r="U42" s="608"/>
      <c r="V42" s="608"/>
      <c r="W42" s="608"/>
      <c r="X42" s="608"/>
      <c r="Y42" s="608"/>
      <c r="Z42" s="608"/>
      <c r="AA42" s="608"/>
      <c r="AB42" s="608"/>
      <c r="AC42" s="608"/>
      <c r="AD42" s="608"/>
      <c r="AE42" s="608"/>
      <c r="AF42" s="608"/>
      <c r="AG42" s="608"/>
      <c r="AH42" s="608"/>
      <c r="AI42" s="608"/>
      <c r="AJ42" s="609"/>
      <c r="AK42" s="36"/>
    </row>
    <row r="43" spans="1:37" ht="9.75" customHeight="1">
      <c r="A43" s="88"/>
      <c r="B43" s="608"/>
      <c r="C43" s="608"/>
      <c r="D43" s="608"/>
      <c r="E43" s="608"/>
      <c r="F43" s="608"/>
      <c r="G43" s="608"/>
      <c r="H43" s="608"/>
      <c r="I43" s="608"/>
      <c r="J43" s="608"/>
      <c r="K43" s="608"/>
      <c r="L43" s="608"/>
      <c r="M43" s="608"/>
      <c r="N43" s="608"/>
      <c r="O43" s="608"/>
      <c r="P43" s="608"/>
      <c r="Q43" s="608"/>
      <c r="R43" s="608"/>
      <c r="S43" s="608"/>
      <c r="T43" s="608"/>
      <c r="U43" s="608"/>
      <c r="V43" s="608"/>
      <c r="W43" s="608"/>
      <c r="X43" s="608"/>
      <c r="Y43" s="608"/>
      <c r="Z43" s="608"/>
      <c r="AA43" s="608"/>
      <c r="AB43" s="608"/>
      <c r="AC43" s="608"/>
      <c r="AD43" s="608"/>
      <c r="AE43" s="608"/>
      <c r="AF43" s="608"/>
      <c r="AG43" s="608"/>
      <c r="AH43" s="608"/>
      <c r="AI43" s="608"/>
      <c r="AJ43" s="609"/>
      <c r="AK43" s="36"/>
    </row>
    <row r="44" spans="1:37" ht="9.75" customHeight="1">
      <c r="A44" s="88"/>
      <c r="B44" s="608"/>
      <c r="C44" s="608"/>
      <c r="D44" s="608"/>
      <c r="E44" s="608"/>
      <c r="F44" s="608"/>
      <c r="G44" s="608"/>
      <c r="H44" s="608"/>
      <c r="I44" s="608"/>
      <c r="J44" s="608"/>
      <c r="K44" s="608"/>
      <c r="L44" s="608"/>
      <c r="M44" s="608"/>
      <c r="N44" s="608"/>
      <c r="O44" s="608"/>
      <c r="P44" s="608"/>
      <c r="Q44" s="608"/>
      <c r="R44" s="608"/>
      <c r="S44" s="608"/>
      <c r="T44" s="608"/>
      <c r="U44" s="608"/>
      <c r="V44" s="608"/>
      <c r="W44" s="608"/>
      <c r="X44" s="608"/>
      <c r="Y44" s="608"/>
      <c r="Z44" s="608"/>
      <c r="AA44" s="608"/>
      <c r="AB44" s="608"/>
      <c r="AC44" s="608"/>
      <c r="AD44" s="608"/>
      <c r="AE44" s="608"/>
      <c r="AF44" s="608"/>
      <c r="AG44" s="608"/>
      <c r="AH44" s="608"/>
      <c r="AI44" s="608"/>
      <c r="AJ44" s="609"/>
      <c r="AK44" s="36"/>
    </row>
    <row r="45" spans="1:37" ht="9.75" customHeight="1">
      <c r="A45" s="88"/>
      <c r="B45" s="608"/>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9"/>
      <c r="AK45" s="36"/>
    </row>
    <row r="46" spans="1:37" ht="6" customHeight="1">
      <c r="A46" s="88"/>
      <c r="B46" s="608"/>
      <c r="C46" s="608"/>
      <c r="D46" s="608"/>
      <c r="E46" s="608"/>
      <c r="F46" s="608"/>
      <c r="G46" s="608"/>
      <c r="H46" s="608"/>
      <c r="I46" s="608"/>
      <c r="J46" s="608"/>
      <c r="K46" s="608"/>
      <c r="L46" s="608"/>
      <c r="M46" s="608"/>
      <c r="N46" s="608"/>
      <c r="O46" s="608"/>
      <c r="P46" s="608"/>
      <c r="Q46" s="608"/>
      <c r="R46" s="608"/>
      <c r="S46" s="608"/>
      <c r="T46" s="608"/>
      <c r="U46" s="608"/>
      <c r="V46" s="608"/>
      <c r="W46" s="608"/>
      <c r="X46" s="608"/>
      <c r="Y46" s="608"/>
      <c r="Z46" s="608"/>
      <c r="AA46" s="608"/>
      <c r="AB46" s="608"/>
      <c r="AC46" s="608"/>
      <c r="AD46" s="608"/>
      <c r="AE46" s="608"/>
      <c r="AF46" s="608"/>
      <c r="AG46" s="608"/>
      <c r="AH46" s="608"/>
      <c r="AI46" s="608"/>
      <c r="AJ46" s="609"/>
      <c r="AK46" s="36"/>
    </row>
    <row r="47" spans="1:37" ht="6" customHeight="1">
      <c r="A47" s="88"/>
      <c r="B47" s="608"/>
      <c r="C47" s="608"/>
      <c r="D47" s="608"/>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8"/>
      <c r="AH47" s="608"/>
      <c r="AI47" s="608"/>
      <c r="AJ47" s="609"/>
      <c r="AK47" s="36"/>
    </row>
    <row r="48" spans="1:37" ht="5.25" customHeight="1">
      <c r="A48" s="90"/>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2"/>
      <c r="AK48" s="36"/>
    </row>
    <row r="49" spans="1:37" ht="4.5" customHeight="1">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4"/>
    </row>
    <row r="50" spans="1:37" ht="13.5" customHeight="1">
      <c r="A50" s="93" t="s">
        <v>91</v>
      </c>
      <c r="B50" s="71"/>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4"/>
    </row>
    <row r="51" spans="1:37" ht="13.5" customHeight="1">
      <c r="A51" s="93" t="s">
        <v>228</v>
      </c>
      <c r="B51" s="71"/>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4"/>
    </row>
    <row r="52" spans="1:37" ht="13.5" customHeight="1">
      <c r="A52" s="93" t="s">
        <v>215</v>
      </c>
      <c r="B52" s="71"/>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4"/>
    </row>
    <row r="53" spans="1:37" ht="11.25" customHeight="1">
      <c r="A53" s="93"/>
      <c r="B53" s="71"/>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4"/>
    </row>
    <row r="54" spans="1:37" ht="15" customHeight="1">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4"/>
    </row>
    <row r="55" spans="1:37" ht="15" customHeight="1">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4"/>
    </row>
    <row r="56" spans="1:37" ht="15" customHeight="1">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4"/>
    </row>
    <row r="57" spans="1:37" ht="15" customHeight="1">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4"/>
    </row>
    <row r="58" spans="1:37" ht="15" customHeight="1">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4"/>
    </row>
    <row r="59" spans="1:37" ht="15" customHeight="1">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4"/>
    </row>
    <row r="60" spans="1:37" ht="15" customHeight="1">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4"/>
    </row>
    <row r="61" spans="1:37" ht="15"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4"/>
    </row>
    <row r="62" spans="1:37" ht="15" customHeight="1">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4"/>
    </row>
    <row r="63" spans="1:37" ht="15" customHeight="1">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4"/>
    </row>
    <row r="64" spans="1:37" ht="15" customHeight="1">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4"/>
    </row>
    <row r="65" spans="1:37" ht="15" customHeight="1">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4"/>
    </row>
    <row r="66" spans="1:36" ht="12.75" customHeight="1">
      <c r="A66" s="86"/>
      <c r="B66" s="94"/>
      <c r="C66" s="9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row>
    <row r="67" spans="1:36" ht="12.75" customHeight="1">
      <c r="A67" s="86"/>
      <c r="B67" s="94"/>
      <c r="C67" s="9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row>
    <row r="68" spans="1:36" ht="12.75" customHeight="1">
      <c r="A68" s="86"/>
      <c r="B68" s="94"/>
      <c r="C68" s="9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row>
    <row r="69" spans="1:36" ht="7.5" customHeight="1">
      <c r="A69" s="86"/>
      <c r="B69" s="94"/>
      <c r="C69" s="9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row>
    <row r="70" spans="1:37" ht="13.5" customHeight="1">
      <c r="A70" s="93" t="s">
        <v>70</v>
      </c>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5"/>
    </row>
    <row r="71" spans="1:37" ht="13.5" customHeight="1">
      <c r="A71" s="93" t="s">
        <v>71</v>
      </c>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4"/>
    </row>
    <row r="72" spans="1:37" ht="13.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4"/>
    </row>
    <row r="73" spans="1:37" ht="13.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4"/>
    </row>
    <row r="74" spans="1:37" ht="13.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4"/>
    </row>
    <row r="75" spans="1:36" ht="13.5">
      <c r="A75" s="3"/>
      <c r="B75" s="3"/>
      <c r="C75" s="3"/>
      <c r="D75" s="3"/>
      <c r="E75" s="3"/>
      <c r="F75" s="3"/>
      <c r="G75" s="3"/>
      <c r="H75" s="3"/>
      <c r="I75" s="3"/>
      <c r="J75" s="3"/>
      <c r="K75" s="3"/>
      <c r="L75" s="3"/>
      <c r="M75" s="3"/>
      <c r="N75" s="3"/>
      <c r="O75" s="3"/>
      <c r="P75" s="2"/>
      <c r="Q75" s="2"/>
      <c r="R75" s="2"/>
      <c r="S75" s="2"/>
      <c r="T75" s="2"/>
      <c r="U75" s="2"/>
      <c r="V75" s="2"/>
      <c r="W75" s="2"/>
      <c r="X75" s="2"/>
      <c r="Y75" s="2"/>
      <c r="Z75" s="3"/>
      <c r="AA75" s="3"/>
      <c r="AB75" s="3"/>
      <c r="AC75" s="3"/>
      <c r="AD75" s="3"/>
      <c r="AE75" s="3"/>
      <c r="AF75" s="3"/>
      <c r="AG75" s="3"/>
      <c r="AH75" s="3"/>
      <c r="AI75" s="3"/>
      <c r="AJ75" s="3"/>
    </row>
    <row r="76" spans="1:36" ht="13.5">
      <c r="A76" s="3"/>
      <c r="B76" s="3"/>
      <c r="C76" s="3"/>
      <c r="D76" s="3"/>
      <c r="E76" s="3"/>
      <c r="F76" s="3"/>
      <c r="G76" s="3"/>
      <c r="H76" s="3"/>
      <c r="I76" s="3"/>
      <c r="J76" s="3"/>
      <c r="K76" s="3"/>
      <c r="L76" s="3"/>
      <c r="M76" s="3"/>
      <c r="N76" s="3"/>
      <c r="O76" s="3"/>
      <c r="P76" s="2"/>
      <c r="Q76" s="2"/>
      <c r="R76" s="2"/>
      <c r="S76" s="2"/>
      <c r="T76" s="2"/>
      <c r="U76" s="2"/>
      <c r="V76" s="2"/>
      <c r="W76" s="2"/>
      <c r="X76" s="2"/>
      <c r="Y76" s="2"/>
      <c r="Z76" s="3"/>
      <c r="AA76" s="3"/>
      <c r="AB76" s="3"/>
      <c r="AC76" s="3"/>
      <c r="AD76" s="3"/>
      <c r="AE76" s="3"/>
      <c r="AF76" s="3"/>
      <c r="AG76" s="3"/>
      <c r="AH76" s="3"/>
      <c r="AI76" s="3"/>
      <c r="AJ76" s="3"/>
    </row>
    <row r="77" spans="1:36" ht="13.5">
      <c r="A77" s="3"/>
      <c r="B77" s="3"/>
      <c r="C77" s="3"/>
      <c r="D77" s="3"/>
      <c r="E77" s="3"/>
      <c r="F77" s="3"/>
      <c r="G77" s="3"/>
      <c r="H77" s="3"/>
      <c r="I77" s="3"/>
      <c r="J77" s="3"/>
      <c r="K77" s="3"/>
      <c r="L77" s="3"/>
      <c r="M77" s="3"/>
      <c r="N77" s="3"/>
      <c r="O77" s="3"/>
      <c r="P77" s="2"/>
      <c r="Q77" s="2"/>
      <c r="R77" s="2"/>
      <c r="S77" s="2"/>
      <c r="T77" s="2"/>
      <c r="U77" s="2"/>
      <c r="V77" s="2"/>
      <c r="W77" s="2"/>
      <c r="X77" s="2"/>
      <c r="Y77" s="2"/>
      <c r="Z77" s="3"/>
      <c r="AA77" s="3"/>
      <c r="AB77" s="3"/>
      <c r="AC77" s="3"/>
      <c r="AD77" s="3"/>
      <c r="AE77" s="3"/>
      <c r="AF77" s="3"/>
      <c r="AG77" s="3"/>
      <c r="AH77" s="3"/>
      <c r="AI77" s="3"/>
      <c r="AJ77" s="3"/>
    </row>
    <row r="78" spans="1:36" ht="13.5">
      <c r="A78" s="3"/>
      <c r="B78" s="3"/>
      <c r="C78" s="3"/>
      <c r="D78" s="3"/>
      <c r="E78" s="3"/>
      <c r="F78" s="3"/>
      <c r="G78" s="3"/>
      <c r="H78" s="3"/>
      <c r="I78" s="3"/>
      <c r="J78" s="3"/>
      <c r="K78" s="3"/>
      <c r="L78" s="3"/>
      <c r="M78" s="3"/>
      <c r="N78" s="3"/>
      <c r="O78" s="3"/>
      <c r="P78" s="2"/>
      <c r="Q78" s="2"/>
      <c r="R78" s="2"/>
      <c r="S78" s="2"/>
      <c r="T78" s="2"/>
      <c r="U78" s="2"/>
      <c r="V78" s="2"/>
      <c r="W78" s="2"/>
      <c r="X78" s="2"/>
      <c r="Y78" s="2"/>
      <c r="Z78" s="3"/>
      <c r="AA78" s="3"/>
      <c r="AB78" s="3"/>
      <c r="AC78" s="3"/>
      <c r="AD78" s="3"/>
      <c r="AE78" s="3"/>
      <c r="AF78" s="3"/>
      <c r="AG78" s="3"/>
      <c r="AH78" s="3"/>
      <c r="AI78" s="3"/>
      <c r="AJ78" s="3"/>
    </row>
    <row r="79" spans="1:36" ht="13.5">
      <c r="A79" s="3"/>
      <c r="B79" s="3"/>
      <c r="C79" s="3"/>
      <c r="D79" s="3"/>
      <c r="E79" s="3"/>
      <c r="F79" s="3"/>
      <c r="G79" s="3"/>
      <c r="H79" s="3"/>
      <c r="I79" s="3"/>
      <c r="J79" s="3"/>
      <c r="K79" s="3"/>
      <c r="L79" s="3"/>
      <c r="M79" s="3"/>
      <c r="N79" s="3"/>
      <c r="O79" s="3"/>
      <c r="P79" s="2"/>
      <c r="Q79" s="2"/>
      <c r="R79" s="2"/>
      <c r="S79" s="2"/>
      <c r="T79" s="2"/>
      <c r="U79" s="2"/>
      <c r="V79" s="2"/>
      <c r="W79" s="2"/>
      <c r="X79" s="2"/>
      <c r="Y79" s="2"/>
      <c r="Z79" s="3"/>
      <c r="AA79" s="3"/>
      <c r="AB79" s="3"/>
      <c r="AC79" s="3"/>
      <c r="AD79" s="3"/>
      <c r="AE79" s="3"/>
      <c r="AF79" s="3"/>
      <c r="AG79" s="3"/>
      <c r="AH79" s="3"/>
      <c r="AI79" s="3"/>
      <c r="AJ79" s="3"/>
    </row>
    <row r="80" spans="1:36" ht="13.5">
      <c r="A80" s="3"/>
      <c r="B80" s="3"/>
      <c r="C80" s="3"/>
      <c r="D80" s="3"/>
      <c r="E80" s="3"/>
      <c r="F80" s="3"/>
      <c r="G80" s="3"/>
      <c r="H80" s="3"/>
      <c r="I80" s="3"/>
      <c r="J80" s="3"/>
      <c r="K80" s="3"/>
      <c r="L80" s="3"/>
      <c r="M80" s="3"/>
      <c r="N80" s="3"/>
      <c r="O80" s="3"/>
      <c r="P80" s="2"/>
      <c r="Q80" s="2"/>
      <c r="R80" s="2"/>
      <c r="S80" s="2"/>
      <c r="T80" s="2"/>
      <c r="U80" s="2"/>
      <c r="V80" s="2"/>
      <c r="W80" s="2"/>
      <c r="X80" s="2"/>
      <c r="Y80" s="2"/>
      <c r="Z80" s="3"/>
      <c r="AA80" s="3"/>
      <c r="AB80" s="3"/>
      <c r="AC80" s="3"/>
      <c r="AD80" s="3"/>
      <c r="AE80" s="3"/>
      <c r="AF80" s="3"/>
      <c r="AG80" s="3"/>
      <c r="AH80" s="3"/>
      <c r="AI80" s="3"/>
      <c r="AJ80" s="3"/>
    </row>
    <row r="81" spans="1:36" ht="13.5">
      <c r="A81" s="3"/>
      <c r="B81" s="3"/>
      <c r="C81" s="3"/>
      <c r="D81" s="3"/>
      <c r="E81" s="3"/>
      <c r="F81" s="3"/>
      <c r="G81" s="3"/>
      <c r="H81" s="3"/>
      <c r="I81" s="3"/>
      <c r="J81" s="3"/>
      <c r="K81" s="3"/>
      <c r="L81" s="3"/>
      <c r="M81" s="3"/>
      <c r="N81" s="3"/>
      <c r="O81" s="3"/>
      <c r="P81" s="2"/>
      <c r="Q81" s="2"/>
      <c r="R81" s="2"/>
      <c r="S81" s="2"/>
      <c r="T81" s="2"/>
      <c r="U81" s="2"/>
      <c r="V81" s="2"/>
      <c r="W81" s="2"/>
      <c r="X81" s="2"/>
      <c r="Y81" s="2"/>
      <c r="Z81" s="3"/>
      <c r="AA81" s="3"/>
      <c r="AB81" s="3"/>
      <c r="AC81" s="3"/>
      <c r="AD81" s="3"/>
      <c r="AE81" s="3"/>
      <c r="AF81" s="3"/>
      <c r="AG81" s="3"/>
      <c r="AH81" s="3"/>
      <c r="AI81" s="3"/>
      <c r="AJ81" s="3"/>
    </row>
    <row r="82" spans="1:36" ht="13.5">
      <c r="A82" s="3"/>
      <c r="B82" s="3"/>
      <c r="C82" s="3"/>
      <c r="D82" s="3"/>
      <c r="E82" s="3"/>
      <c r="F82" s="3"/>
      <c r="G82" s="3"/>
      <c r="H82" s="3"/>
      <c r="I82" s="3"/>
      <c r="J82" s="3"/>
      <c r="K82" s="3"/>
      <c r="L82" s="3"/>
      <c r="M82" s="3"/>
      <c r="N82" s="3"/>
      <c r="O82" s="3"/>
      <c r="P82" s="2"/>
      <c r="Q82" s="2"/>
      <c r="R82" s="2"/>
      <c r="S82" s="2"/>
      <c r="T82" s="2"/>
      <c r="U82" s="2"/>
      <c r="V82" s="2"/>
      <c r="W82" s="2"/>
      <c r="X82" s="2"/>
      <c r="Y82" s="2"/>
      <c r="Z82" s="3"/>
      <c r="AA82" s="3"/>
      <c r="AB82" s="3"/>
      <c r="AC82" s="3"/>
      <c r="AD82" s="3"/>
      <c r="AE82" s="3"/>
      <c r="AF82" s="3"/>
      <c r="AG82" s="3"/>
      <c r="AH82" s="3"/>
      <c r="AI82" s="3"/>
      <c r="AJ82" s="3"/>
    </row>
    <row r="83" spans="1:36" ht="13.5">
      <c r="A83" s="3"/>
      <c r="B83" s="3"/>
      <c r="C83" s="3"/>
      <c r="D83" s="3"/>
      <c r="E83" s="3"/>
      <c r="F83" s="3"/>
      <c r="G83" s="3"/>
      <c r="H83" s="3"/>
      <c r="I83" s="3"/>
      <c r="J83" s="3"/>
      <c r="K83" s="3"/>
      <c r="L83" s="3"/>
      <c r="M83" s="3"/>
      <c r="N83" s="3"/>
      <c r="O83" s="3"/>
      <c r="P83" s="2"/>
      <c r="Q83" s="2"/>
      <c r="R83" s="2"/>
      <c r="S83" s="2"/>
      <c r="T83" s="2"/>
      <c r="U83" s="2"/>
      <c r="V83" s="2"/>
      <c r="W83" s="2"/>
      <c r="X83" s="2"/>
      <c r="Y83" s="2"/>
      <c r="Z83" s="3"/>
      <c r="AA83" s="3"/>
      <c r="AB83" s="3"/>
      <c r="AC83" s="3"/>
      <c r="AD83" s="3"/>
      <c r="AE83" s="3"/>
      <c r="AF83" s="3"/>
      <c r="AG83" s="3"/>
      <c r="AH83" s="3"/>
      <c r="AI83" s="3"/>
      <c r="AJ83" s="3"/>
    </row>
    <row r="84" spans="1:36" ht="13.5">
      <c r="A84" s="3"/>
      <c r="B84" s="3"/>
      <c r="C84" s="3"/>
      <c r="D84" s="3"/>
      <c r="E84" s="3"/>
      <c r="F84" s="3"/>
      <c r="G84" s="3"/>
      <c r="H84" s="3"/>
      <c r="I84" s="3"/>
      <c r="J84" s="3"/>
      <c r="K84" s="3"/>
      <c r="L84" s="3"/>
      <c r="M84" s="3"/>
      <c r="N84" s="3"/>
      <c r="O84" s="3"/>
      <c r="P84" s="2"/>
      <c r="Q84" s="2"/>
      <c r="R84" s="2"/>
      <c r="S84" s="2"/>
      <c r="T84" s="2"/>
      <c r="U84" s="2"/>
      <c r="V84" s="2"/>
      <c r="W84" s="2"/>
      <c r="X84" s="2"/>
      <c r="Y84" s="2"/>
      <c r="Z84" s="3"/>
      <c r="AA84" s="3"/>
      <c r="AB84" s="3"/>
      <c r="AC84" s="3"/>
      <c r="AD84" s="3"/>
      <c r="AE84" s="3"/>
      <c r="AF84" s="3"/>
      <c r="AG84" s="3"/>
      <c r="AH84" s="3"/>
      <c r="AI84" s="3"/>
      <c r="AJ84" s="3"/>
    </row>
    <row r="85" spans="1:36" ht="13.5">
      <c r="A85" s="3"/>
      <c r="B85" s="3"/>
      <c r="C85" s="3"/>
      <c r="D85" s="3"/>
      <c r="E85" s="3"/>
      <c r="F85" s="3"/>
      <c r="G85" s="3"/>
      <c r="H85" s="3"/>
      <c r="I85" s="3"/>
      <c r="J85" s="3"/>
      <c r="K85" s="3"/>
      <c r="L85" s="3"/>
      <c r="M85" s="3"/>
      <c r="N85" s="3"/>
      <c r="O85" s="3"/>
      <c r="P85" s="2"/>
      <c r="Q85" s="2"/>
      <c r="R85" s="2"/>
      <c r="S85" s="2"/>
      <c r="T85" s="2"/>
      <c r="U85" s="2"/>
      <c r="V85" s="2"/>
      <c r="W85" s="2"/>
      <c r="X85" s="2"/>
      <c r="Y85" s="2"/>
      <c r="Z85" s="3"/>
      <c r="AA85" s="3"/>
      <c r="AB85" s="3"/>
      <c r="AC85" s="3"/>
      <c r="AD85" s="3"/>
      <c r="AE85" s="3"/>
      <c r="AF85" s="3"/>
      <c r="AG85" s="3"/>
      <c r="AH85" s="3"/>
      <c r="AI85" s="3"/>
      <c r="AJ85" s="3"/>
    </row>
    <row r="86" spans="1:36" ht="13.5">
      <c r="A86" s="3"/>
      <c r="B86" s="3"/>
      <c r="C86" s="3"/>
      <c r="D86" s="3"/>
      <c r="E86" s="3"/>
      <c r="F86" s="3"/>
      <c r="G86" s="3"/>
      <c r="H86" s="3"/>
      <c r="I86" s="3"/>
      <c r="J86" s="3"/>
      <c r="K86" s="3"/>
      <c r="L86" s="3"/>
      <c r="M86" s="3"/>
      <c r="N86" s="3"/>
      <c r="O86" s="3"/>
      <c r="P86" s="2"/>
      <c r="Q86" s="2"/>
      <c r="R86" s="2"/>
      <c r="S86" s="2"/>
      <c r="T86" s="2"/>
      <c r="U86" s="2"/>
      <c r="V86" s="2"/>
      <c r="W86" s="2"/>
      <c r="X86" s="2"/>
      <c r="Y86" s="2"/>
      <c r="Z86" s="3"/>
      <c r="AA86" s="3"/>
      <c r="AB86" s="3"/>
      <c r="AC86" s="3"/>
      <c r="AD86" s="3"/>
      <c r="AE86" s="3"/>
      <c r="AF86" s="3"/>
      <c r="AG86" s="3"/>
      <c r="AH86" s="3"/>
      <c r="AI86" s="3"/>
      <c r="AJ86" s="3"/>
    </row>
    <row r="87" spans="1:36" ht="13.5">
      <c r="A87" s="3"/>
      <c r="B87" s="3"/>
      <c r="C87" s="3"/>
      <c r="D87" s="3"/>
      <c r="E87" s="3"/>
      <c r="F87" s="3"/>
      <c r="G87" s="3"/>
      <c r="H87" s="3"/>
      <c r="I87" s="3"/>
      <c r="J87" s="3"/>
      <c r="K87" s="3"/>
      <c r="L87" s="3"/>
      <c r="M87" s="3"/>
      <c r="N87" s="3"/>
      <c r="O87" s="3"/>
      <c r="P87" s="2"/>
      <c r="Q87" s="2"/>
      <c r="R87" s="2"/>
      <c r="S87" s="2"/>
      <c r="T87" s="2"/>
      <c r="U87" s="2"/>
      <c r="V87" s="2"/>
      <c r="W87" s="2"/>
      <c r="X87" s="2"/>
      <c r="Y87" s="2"/>
      <c r="Z87" s="3"/>
      <c r="AA87" s="3"/>
      <c r="AB87" s="3"/>
      <c r="AC87" s="3"/>
      <c r="AD87" s="3"/>
      <c r="AE87" s="3"/>
      <c r="AF87" s="3"/>
      <c r="AG87" s="3"/>
      <c r="AH87" s="3"/>
      <c r="AI87" s="3"/>
      <c r="AJ87" s="3"/>
    </row>
    <row r="88" spans="1:36" ht="13.5">
      <c r="A88" s="3"/>
      <c r="B88" s="3"/>
      <c r="C88" s="3"/>
      <c r="D88" s="3"/>
      <c r="E88" s="3"/>
      <c r="F88" s="3"/>
      <c r="G88" s="3"/>
      <c r="H88" s="3"/>
      <c r="I88" s="3"/>
      <c r="J88" s="3"/>
      <c r="K88" s="3"/>
      <c r="L88" s="3"/>
      <c r="M88" s="3"/>
      <c r="N88" s="3"/>
      <c r="O88" s="3"/>
      <c r="P88" s="2"/>
      <c r="Q88" s="2"/>
      <c r="R88" s="2"/>
      <c r="S88" s="2"/>
      <c r="T88" s="2"/>
      <c r="U88" s="2"/>
      <c r="V88" s="2"/>
      <c r="W88" s="2"/>
      <c r="X88" s="2"/>
      <c r="Y88" s="2"/>
      <c r="Z88" s="3"/>
      <c r="AA88" s="3"/>
      <c r="AB88" s="3"/>
      <c r="AC88" s="3"/>
      <c r="AD88" s="3"/>
      <c r="AE88" s="3"/>
      <c r="AF88" s="3"/>
      <c r="AG88" s="3"/>
      <c r="AH88" s="3"/>
      <c r="AI88" s="3"/>
      <c r="AJ88" s="3"/>
    </row>
    <row r="89" spans="1:36" ht="13.5">
      <c r="A89" s="3"/>
      <c r="B89" s="3"/>
      <c r="C89" s="3"/>
      <c r="D89" s="3"/>
      <c r="E89" s="3"/>
      <c r="F89" s="3"/>
      <c r="G89" s="3"/>
      <c r="H89" s="3"/>
      <c r="I89" s="3"/>
      <c r="J89" s="3"/>
      <c r="K89" s="3"/>
      <c r="L89" s="3"/>
      <c r="M89" s="3"/>
      <c r="N89" s="3"/>
      <c r="O89" s="3"/>
      <c r="P89" s="2"/>
      <c r="Q89" s="2"/>
      <c r="R89" s="2"/>
      <c r="S89" s="2"/>
      <c r="T89" s="2"/>
      <c r="U89" s="2"/>
      <c r="V89" s="2"/>
      <c r="W89" s="2"/>
      <c r="X89" s="2"/>
      <c r="Y89" s="2"/>
      <c r="Z89" s="3"/>
      <c r="AA89" s="3"/>
      <c r="AB89" s="3"/>
      <c r="AC89" s="3"/>
      <c r="AD89" s="3"/>
      <c r="AE89" s="3"/>
      <c r="AF89" s="3"/>
      <c r="AG89" s="3"/>
      <c r="AH89" s="3"/>
      <c r="AI89" s="3"/>
      <c r="AJ89" s="3"/>
    </row>
    <row r="90" spans="16:25" ht="13.5">
      <c r="P90" s="1"/>
      <c r="Q90" s="1"/>
      <c r="R90" s="1"/>
      <c r="S90" s="1"/>
      <c r="T90" s="1"/>
      <c r="U90" s="1"/>
      <c r="V90" s="1"/>
      <c r="W90" s="1"/>
      <c r="X90" s="1"/>
      <c r="Y90" s="1"/>
    </row>
    <row r="91" spans="16:25" ht="13.5">
      <c r="P91" s="1"/>
      <c r="Q91" s="1"/>
      <c r="R91" s="1"/>
      <c r="S91" s="1"/>
      <c r="T91" s="1"/>
      <c r="U91" s="1"/>
      <c r="V91" s="1"/>
      <c r="W91" s="1"/>
      <c r="X91" s="1"/>
      <c r="Y91" s="1"/>
    </row>
    <row r="92" spans="16:25" ht="13.5">
      <c r="P92" s="1"/>
      <c r="Q92" s="1"/>
      <c r="R92" s="1"/>
      <c r="S92" s="1"/>
      <c r="T92" s="1"/>
      <c r="U92" s="1"/>
      <c r="V92" s="1"/>
      <c r="W92" s="1"/>
      <c r="X92" s="1"/>
      <c r="Y92" s="1"/>
    </row>
    <row r="93" spans="16:25" ht="13.5">
      <c r="P93" s="1"/>
      <c r="Q93" s="1"/>
      <c r="R93" s="1"/>
      <c r="S93" s="1"/>
      <c r="T93" s="1"/>
      <c r="U93" s="1"/>
      <c r="V93" s="1"/>
      <c r="W93" s="1"/>
      <c r="X93" s="1"/>
      <c r="Y93" s="1"/>
    </row>
    <row r="94" spans="16:25" ht="13.5">
      <c r="P94" s="1"/>
      <c r="Q94" s="1"/>
      <c r="R94" s="1"/>
      <c r="S94" s="1"/>
      <c r="T94" s="1"/>
      <c r="U94" s="1"/>
      <c r="V94" s="1"/>
      <c r="W94" s="1"/>
      <c r="X94" s="1"/>
      <c r="Y94" s="1"/>
    </row>
    <row r="95" spans="16:25" ht="13.5">
      <c r="P95" s="1"/>
      <c r="Q95" s="1"/>
      <c r="R95" s="1"/>
      <c r="S95" s="1"/>
      <c r="T95" s="1"/>
      <c r="U95" s="1"/>
      <c r="V95" s="1"/>
      <c r="W95" s="1"/>
      <c r="X95" s="1"/>
      <c r="Y95" s="1"/>
    </row>
    <row r="96" spans="16:25" ht="13.5">
      <c r="P96" s="1"/>
      <c r="Q96" s="1"/>
      <c r="R96" s="1"/>
      <c r="S96" s="1"/>
      <c r="T96" s="1"/>
      <c r="U96" s="1"/>
      <c r="V96" s="1"/>
      <c r="W96" s="1"/>
      <c r="X96" s="1"/>
      <c r="Y96" s="1"/>
    </row>
    <row r="97" spans="16:25" ht="13.5">
      <c r="P97" s="1"/>
      <c r="Q97" s="1"/>
      <c r="R97" s="1"/>
      <c r="S97" s="1"/>
      <c r="T97" s="1"/>
      <c r="U97" s="1"/>
      <c r="V97" s="1"/>
      <c r="W97" s="1"/>
      <c r="X97" s="1"/>
      <c r="Y97" s="1"/>
    </row>
    <row r="98" spans="16:25" ht="13.5">
      <c r="P98" s="1"/>
      <c r="Q98" s="1"/>
      <c r="R98" s="1"/>
      <c r="S98" s="1"/>
      <c r="T98" s="1"/>
      <c r="U98" s="1"/>
      <c r="V98" s="1"/>
      <c r="W98" s="1"/>
      <c r="X98" s="1"/>
      <c r="Y98" s="1"/>
    </row>
    <row r="99" spans="16:25" ht="13.5">
      <c r="P99" s="1"/>
      <c r="Q99" s="1"/>
      <c r="R99" s="1"/>
      <c r="S99" s="1"/>
      <c r="T99" s="1"/>
      <c r="U99" s="1"/>
      <c r="V99" s="1"/>
      <c r="W99" s="1"/>
      <c r="X99" s="1"/>
      <c r="Y99" s="1"/>
    </row>
    <row r="100" spans="16:25" ht="13.5">
      <c r="P100" s="1"/>
      <c r="Q100" s="1"/>
      <c r="R100" s="1"/>
      <c r="S100" s="1"/>
      <c r="T100" s="1"/>
      <c r="U100" s="1"/>
      <c r="V100" s="1"/>
      <c r="W100" s="1"/>
      <c r="X100" s="1"/>
      <c r="Y100" s="1"/>
    </row>
    <row r="101" spans="16:25" ht="13.5">
      <c r="P101" s="1"/>
      <c r="Q101" s="1"/>
      <c r="R101" s="1"/>
      <c r="S101" s="1"/>
      <c r="T101" s="1"/>
      <c r="U101" s="1"/>
      <c r="V101" s="1"/>
      <c r="W101" s="1"/>
      <c r="X101" s="1"/>
      <c r="Y101" s="1"/>
    </row>
    <row r="102" spans="16:25" ht="13.5">
      <c r="P102" s="1"/>
      <c r="Q102" s="1"/>
      <c r="R102" s="1"/>
      <c r="S102" s="1"/>
      <c r="T102" s="1"/>
      <c r="U102" s="1"/>
      <c r="V102" s="1"/>
      <c r="W102" s="1"/>
      <c r="X102" s="1"/>
      <c r="Y102" s="1"/>
    </row>
    <row r="103" spans="16:25" ht="13.5">
      <c r="P103" s="1"/>
      <c r="Q103" s="1"/>
      <c r="R103" s="1"/>
      <c r="S103" s="1"/>
      <c r="T103" s="1"/>
      <c r="U103" s="1"/>
      <c r="V103" s="1"/>
      <c r="W103" s="1"/>
      <c r="X103" s="1"/>
      <c r="Y103" s="1"/>
    </row>
    <row r="104" spans="16:25" ht="13.5">
      <c r="P104" s="1"/>
      <c r="Q104" s="1"/>
      <c r="R104" s="1"/>
      <c r="S104" s="1"/>
      <c r="T104" s="1"/>
      <c r="U104" s="1"/>
      <c r="V104" s="1"/>
      <c r="W104" s="1"/>
      <c r="X104" s="1"/>
      <c r="Y104" s="1"/>
    </row>
    <row r="105" spans="16:25" ht="13.5">
      <c r="P105" s="1"/>
      <c r="Q105" s="1"/>
      <c r="R105" s="1"/>
      <c r="S105" s="1"/>
      <c r="T105" s="1"/>
      <c r="U105" s="1"/>
      <c r="V105" s="1"/>
      <c r="W105" s="1"/>
      <c r="X105" s="1"/>
      <c r="Y105" s="1"/>
    </row>
    <row r="106" spans="16:25" ht="13.5">
      <c r="P106" s="1"/>
      <c r="Q106" s="1"/>
      <c r="R106" s="1"/>
      <c r="S106" s="1"/>
      <c r="T106" s="1"/>
      <c r="U106" s="1"/>
      <c r="V106" s="1"/>
      <c r="W106" s="1"/>
      <c r="X106" s="1"/>
      <c r="Y106" s="1"/>
    </row>
    <row r="107" spans="16:25" ht="13.5">
      <c r="P107" s="1"/>
      <c r="Q107" s="1"/>
      <c r="R107" s="1"/>
      <c r="S107" s="1"/>
      <c r="T107" s="1"/>
      <c r="U107" s="1"/>
      <c r="V107" s="1"/>
      <c r="W107" s="1"/>
      <c r="X107" s="1"/>
      <c r="Y107" s="1"/>
    </row>
    <row r="108" spans="16:25" ht="13.5">
      <c r="P108" s="1"/>
      <c r="Q108" s="1"/>
      <c r="R108" s="1"/>
      <c r="S108" s="1"/>
      <c r="T108" s="1"/>
      <c r="U108" s="1"/>
      <c r="V108" s="1"/>
      <c r="W108" s="1"/>
      <c r="X108" s="1"/>
      <c r="Y108" s="1"/>
    </row>
    <row r="109" spans="16:25" ht="13.5">
      <c r="P109" s="1"/>
      <c r="Q109" s="1"/>
      <c r="R109" s="1"/>
      <c r="S109" s="1"/>
      <c r="T109" s="1"/>
      <c r="U109" s="1"/>
      <c r="V109" s="1"/>
      <c r="W109" s="1"/>
      <c r="X109" s="1"/>
      <c r="Y109" s="1"/>
    </row>
    <row r="110" spans="16:25" ht="13.5">
      <c r="P110" s="1"/>
      <c r="Q110" s="1"/>
      <c r="R110" s="1"/>
      <c r="S110" s="1"/>
      <c r="T110" s="1"/>
      <c r="U110" s="1"/>
      <c r="V110" s="1"/>
      <c r="W110" s="1"/>
      <c r="X110" s="1"/>
      <c r="Y110" s="1"/>
    </row>
    <row r="111" spans="16:25" ht="13.5">
      <c r="P111" s="1"/>
      <c r="Q111" s="1"/>
      <c r="R111" s="1"/>
      <c r="S111" s="1"/>
      <c r="T111" s="1"/>
      <c r="U111" s="1"/>
      <c r="V111" s="1"/>
      <c r="W111" s="1"/>
      <c r="X111" s="1"/>
      <c r="Y111" s="1"/>
    </row>
    <row r="112" spans="16:25" ht="13.5">
      <c r="P112" s="1"/>
      <c r="Q112" s="1"/>
      <c r="R112" s="1"/>
      <c r="S112" s="1"/>
      <c r="T112" s="1"/>
      <c r="U112" s="1"/>
      <c r="V112" s="1"/>
      <c r="W112" s="1"/>
      <c r="X112" s="1"/>
      <c r="Y112" s="1"/>
    </row>
    <row r="113" spans="16:25" ht="13.5">
      <c r="P113" s="1"/>
      <c r="Q113" s="1"/>
      <c r="R113" s="1"/>
      <c r="S113" s="1"/>
      <c r="T113" s="1"/>
      <c r="U113" s="1"/>
      <c r="V113" s="1"/>
      <c r="W113" s="1"/>
      <c r="X113" s="1"/>
      <c r="Y113" s="1"/>
    </row>
    <row r="114" spans="16:25" ht="13.5">
      <c r="P114" s="1"/>
      <c r="Q114" s="1"/>
      <c r="R114" s="1"/>
      <c r="S114" s="1"/>
      <c r="T114" s="1"/>
      <c r="U114" s="1"/>
      <c r="V114" s="1"/>
      <c r="W114" s="1"/>
      <c r="X114" s="1"/>
      <c r="Y114" s="1"/>
    </row>
    <row r="115" spans="16:25" ht="13.5">
      <c r="P115" s="1"/>
      <c r="Q115" s="1"/>
      <c r="R115" s="1"/>
      <c r="S115" s="1"/>
      <c r="T115" s="1"/>
      <c r="U115" s="1"/>
      <c r="V115" s="1"/>
      <c r="W115" s="1"/>
      <c r="X115" s="1"/>
      <c r="Y115" s="1"/>
    </row>
    <row r="116" spans="16:25" ht="13.5">
      <c r="P116" s="1"/>
      <c r="Q116" s="1"/>
      <c r="R116" s="1"/>
      <c r="S116" s="1"/>
      <c r="T116" s="1"/>
      <c r="U116" s="1"/>
      <c r="V116" s="1"/>
      <c r="W116" s="1"/>
      <c r="X116" s="1"/>
      <c r="Y116" s="1"/>
    </row>
    <row r="117" spans="16:25" ht="13.5">
      <c r="P117" s="1"/>
      <c r="Q117" s="1"/>
      <c r="R117" s="1"/>
      <c r="S117" s="1"/>
      <c r="T117" s="1"/>
      <c r="U117" s="1"/>
      <c r="V117" s="1"/>
      <c r="W117" s="1"/>
      <c r="X117" s="1"/>
      <c r="Y117" s="1"/>
    </row>
    <row r="118" spans="16:25" ht="13.5">
      <c r="P118" s="1"/>
      <c r="Q118" s="1"/>
      <c r="R118" s="1"/>
      <c r="S118" s="1"/>
      <c r="T118" s="1"/>
      <c r="U118" s="1"/>
      <c r="V118" s="1"/>
      <c r="W118" s="1"/>
      <c r="X118" s="1"/>
      <c r="Y118" s="1"/>
    </row>
    <row r="119" spans="16:25" ht="13.5">
      <c r="P119" s="1"/>
      <c r="Q119" s="1"/>
      <c r="R119" s="1"/>
      <c r="S119" s="1"/>
      <c r="T119" s="1"/>
      <c r="U119" s="1"/>
      <c r="V119" s="1"/>
      <c r="W119" s="1"/>
      <c r="X119" s="1"/>
      <c r="Y119" s="1"/>
    </row>
    <row r="120" spans="16:25" ht="13.5">
      <c r="P120" s="1"/>
      <c r="Q120" s="1"/>
      <c r="R120" s="1"/>
      <c r="S120" s="1"/>
      <c r="T120" s="1"/>
      <c r="U120" s="1"/>
      <c r="V120" s="1"/>
      <c r="W120" s="1"/>
      <c r="X120" s="1"/>
      <c r="Y120" s="1"/>
    </row>
    <row r="121" spans="16:25" ht="13.5">
      <c r="P121" s="1"/>
      <c r="Q121" s="1"/>
      <c r="R121" s="1"/>
      <c r="S121" s="1"/>
      <c r="T121" s="1"/>
      <c r="U121" s="1"/>
      <c r="V121" s="1"/>
      <c r="W121" s="1"/>
      <c r="X121" s="1"/>
      <c r="Y121" s="1"/>
    </row>
    <row r="122" spans="16:25" ht="13.5">
      <c r="P122" s="1"/>
      <c r="Q122" s="1"/>
      <c r="R122" s="1"/>
      <c r="S122" s="1"/>
      <c r="T122" s="1"/>
      <c r="U122" s="1"/>
      <c r="V122" s="1"/>
      <c r="W122" s="1"/>
      <c r="X122" s="1"/>
      <c r="Y122" s="1"/>
    </row>
    <row r="123" spans="16:25" ht="13.5">
      <c r="P123" s="1"/>
      <c r="Q123" s="1"/>
      <c r="R123" s="1"/>
      <c r="S123" s="1"/>
      <c r="T123" s="1"/>
      <c r="U123" s="1"/>
      <c r="V123" s="1"/>
      <c r="W123" s="1"/>
      <c r="X123" s="1"/>
      <c r="Y123" s="1"/>
    </row>
    <row r="124" spans="16:25" ht="13.5">
      <c r="P124" s="1"/>
      <c r="Q124" s="1"/>
      <c r="R124" s="1"/>
      <c r="S124" s="1"/>
      <c r="T124" s="1"/>
      <c r="U124" s="1"/>
      <c r="V124" s="1"/>
      <c r="W124" s="1"/>
      <c r="X124" s="1"/>
      <c r="Y124" s="1"/>
    </row>
    <row r="125" spans="16:25" ht="13.5">
      <c r="P125" s="1"/>
      <c r="Q125" s="1"/>
      <c r="R125" s="1"/>
      <c r="S125" s="1"/>
      <c r="T125" s="1"/>
      <c r="U125" s="1"/>
      <c r="V125" s="1"/>
      <c r="W125" s="1"/>
      <c r="X125" s="1"/>
      <c r="Y125" s="1"/>
    </row>
    <row r="126" spans="16:25" ht="13.5">
      <c r="P126" s="1"/>
      <c r="Q126" s="1"/>
      <c r="R126" s="1"/>
      <c r="S126" s="1"/>
      <c r="T126" s="1"/>
      <c r="U126" s="1"/>
      <c r="V126" s="1"/>
      <c r="W126" s="1"/>
      <c r="X126" s="1"/>
      <c r="Y126" s="1"/>
    </row>
    <row r="127" spans="16:25" ht="13.5">
      <c r="P127" s="1"/>
      <c r="Q127" s="1"/>
      <c r="R127" s="1"/>
      <c r="S127" s="1"/>
      <c r="T127" s="1"/>
      <c r="U127" s="1"/>
      <c r="V127" s="1"/>
      <c r="W127" s="1"/>
      <c r="X127" s="1"/>
      <c r="Y127" s="1"/>
    </row>
    <row r="128" spans="16:25" ht="13.5">
      <c r="P128" s="1"/>
      <c r="Q128" s="1"/>
      <c r="R128" s="1"/>
      <c r="S128" s="1"/>
      <c r="T128" s="1"/>
      <c r="U128" s="1"/>
      <c r="V128" s="1"/>
      <c r="W128" s="1"/>
      <c r="X128" s="1"/>
      <c r="Y128" s="1"/>
    </row>
    <row r="129" spans="16:25" ht="13.5">
      <c r="P129" s="1"/>
      <c r="Q129" s="1"/>
      <c r="R129" s="1"/>
      <c r="S129" s="1"/>
      <c r="T129" s="1"/>
      <c r="U129" s="1"/>
      <c r="V129" s="1"/>
      <c r="W129" s="1"/>
      <c r="X129" s="1"/>
      <c r="Y129" s="1"/>
    </row>
    <row r="130" spans="16:25" ht="13.5">
      <c r="P130" s="1"/>
      <c r="Q130" s="1"/>
      <c r="R130" s="1"/>
      <c r="S130" s="1"/>
      <c r="T130" s="1"/>
      <c r="U130" s="1"/>
      <c r="V130" s="1"/>
      <c r="W130" s="1"/>
      <c r="X130" s="1"/>
      <c r="Y130" s="1"/>
    </row>
    <row r="131" spans="16:25" ht="13.5">
      <c r="P131" s="1"/>
      <c r="Q131" s="1"/>
      <c r="R131" s="1"/>
      <c r="S131" s="1"/>
      <c r="T131" s="1"/>
      <c r="U131" s="1"/>
      <c r="V131" s="1"/>
      <c r="W131" s="1"/>
      <c r="X131" s="1"/>
      <c r="Y131" s="1"/>
    </row>
    <row r="132" spans="16:25" ht="13.5">
      <c r="P132" s="1"/>
      <c r="Q132" s="1"/>
      <c r="R132" s="1"/>
      <c r="S132" s="1"/>
      <c r="T132" s="1"/>
      <c r="U132" s="1"/>
      <c r="V132" s="1"/>
      <c r="W132" s="1"/>
      <c r="X132" s="1"/>
      <c r="Y132" s="1"/>
    </row>
    <row r="133" spans="16:25" ht="13.5">
      <c r="P133" s="1"/>
      <c r="Q133" s="1"/>
      <c r="R133" s="1"/>
      <c r="S133" s="1"/>
      <c r="T133" s="1"/>
      <c r="U133" s="1"/>
      <c r="V133" s="1"/>
      <c r="W133" s="1"/>
      <c r="X133" s="1"/>
      <c r="Y133" s="1"/>
    </row>
    <row r="134" spans="16:25" ht="13.5">
      <c r="P134" s="1"/>
      <c r="Q134" s="1"/>
      <c r="R134" s="1"/>
      <c r="S134" s="1"/>
      <c r="T134" s="1"/>
      <c r="U134" s="1"/>
      <c r="V134" s="1"/>
      <c r="W134" s="1"/>
      <c r="X134" s="1"/>
      <c r="Y134" s="1"/>
    </row>
    <row r="135" spans="16:25" ht="13.5">
      <c r="P135" s="1"/>
      <c r="Q135" s="1"/>
      <c r="R135" s="1"/>
      <c r="S135" s="1"/>
      <c r="T135" s="1"/>
      <c r="U135" s="1"/>
      <c r="V135" s="1"/>
      <c r="W135" s="1"/>
      <c r="X135" s="1"/>
      <c r="Y135" s="1"/>
    </row>
    <row r="136" spans="16:25" ht="13.5">
      <c r="P136" s="1"/>
      <c r="Q136" s="1"/>
      <c r="R136" s="1"/>
      <c r="S136" s="1"/>
      <c r="T136" s="1"/>
      <c r="U136" s="1"/>
      <c r="V136" s="1"/>
      <c r="W136" s="1"/>
      <c r="X136" s="1"/>
      <c r="Y136" s="1"/>
    </row>
    <row r="137" spans="16:25" ht="13.5">
      <c r="P137" s="1"/>
      <c r="Q137" s="1"/>
      <c r="R137" s="1"/>
      <c r="S137" s="1"/>
      <c r="T137" s="1"/>
      <c r="U137" s="1"/>
      <c r="V137" s="1"/>
      <c r="W137" s="1"/>
      <c r="X137" s="1"/>
      <c r="Y137" s="1"/>
    </row>
    <row r="138" spans="16:25" ht="13.5">
      <c r="P138" s="1"/>
      <c r="Q138" s="1"/>
      <c r="R138" s="1"/>
      <c r="S138" s="1"/>
      <c r="T138" s="1"/>
      <c r="U138" s="1"/>
      <c r="V138" s="1"/>
      <c r="W138" s="1"/>
      <c r="X138" s="1"/>
      <c r="Y138" s="1"/>
    </row>
    <row r="139" spans="16:25" ht="13.5">
      <c r="P139" s="1"/>
      <c r="Q139" s="1"/>
      <c r="R139" s="1"/>
      <c r="S139" s="1"/>
      <c r="T139" s="1"/>
      <c r="U139" s="1"/>
      <c r="V139" s="1"/>
      <c r="W139" s="1"/>
      <c r="X139" s="1"/>
      <c r="Y139" s="1"/>
    </row>
    <row r="140" spans="16:25" ht="13.5">
      <c r="P140" s="1"/>
      <c r="Q140" s="1"/>
      <c r="R140" s="1"/>
      <c r="S140" s="1"/>
      <c r="T140" s="1"/>
      <c r="U140" s="1"/>
      <c r="V140" s="1"/>
      <c r="W140" s="1"/>
      <c r="X140" s="1"/>
      <c r="Y140" s="1"/>
    </row>
    <row r="141" spans="16:25" ht="13.5">
      <c r="P141" s="1"/>
      <c r="Q141" s="1"/>
      <c r="R141" s="1"/>
      <c r="S141" s="1"/>
      <c r="T141" s="1"/>
      <c r="U141" s="1"/>
      <c r="V141" s="1"/>
      <c r="W141" s="1"/>
      <c r="X141" s="1"/>
      <c r="Y141" s="1"/>
    </row>
    <row r="142" spans="16:25" ht="13.5">
      <c r="P142" s="1"/>
      <c r="Q142" s="1"/>
      <c r="R142" s="1"/>
      <c r="S142" s="1"/>
      <c r="T142" s="1"/>
      <c r="U142" s="1"/>
      <c r="V142" s="1"/>
      <c r="W142" s="1"/>
      <c r="X142" s="1"/>
      <c r="Y142" s="1"/>
    </row>
    <row r="143" spans="16:25" ht="13.5">
      <c r="P143" s="1"/>
      <c r="Q143" s="1"/>
      <c r="R143" s="1"/>
      <c r="S143" s="1"/>
      <c r="T143" s="1"/>
      <c r="U143" s="1"/>
      <c r="V143" s="1"/>
      <c r="W143" s="1"/>
      <c r="X143" s="1"/>
      <c r="Y143" s="1"/>
    </row>
    <row r="144" spans="16:25" ht="13.5">
      <c r="P144" s="1"/>
      <c r="Q144" s="1"/>
      <c r="R144" s="1"/>
      <c r="S144" s="1"/>
      <c r="T144" s="1"/>
      <c r="U144" s="1"/>
      <c r="V144" s="1"/>
      <c r="W144" s="1"/>
      <c r="X144" s="1"/>
      <c r="Y144" s="1"/>
    </row>
    <row r="145" spans="16:25" ht="13.5">
      <c r="P145" s="1"/>
      <c r="Q145" s="1"/>
      <c r="R145" s="1"/>
      <c r="S145" s="1"/>
      <c r="T145" s="1"/>
      <c r="U145" s="1"/>
      <c r="V145" s="1"/>
      <c r="W145" s="1"/>
      <c r="X145" s="1"/>
      <c r="Y145" s="1"/>
    </row>
    <row r="146" spans="16:25" ht="13.5">
      <c r="P146" s="1"/>
      <c r="Q146" s="1"/>
      <c r="R146" s="1"/>
      <c r="S146" s="1"/>
      <c r="T146" s="1"/>
      <c r="U146" s="1"/>
      <c r="V146" s="1"/>
      <c r="W146" s="1"/>
      <c r="X146" s="1"/>
      <c r="Y146" s="1"/>
    </row>
    <row r="147" spans="16:25" ht="13.5">
      <c r="P147" s="1"/>
      <c r="Q147" s="1"/>
      <c r="R147" s="1"/>
      <c r="S147" s="1"/>
      <c r="T147" s="1"/>
      <c r="U147" s="1"/>
      <c r="V147" s="1"/>
      <c r="W147" s="1"/>
      <c r="X147" s="1"/>
      <c r="Y147" s="1"/>
    </row>
    <row r="148" spans="16:25" ht="13.5">
      <c r="P148" s="1"/>
      <c r="Q148" s="1"/>
      <c r="R148" s="1"/>
      <c r="S148" s="1"/>
      <c r="T148" s="1"/>
      <c r="U148" s="1"/>
      <c r="V148" s="1"/>
      <c r="W148" s="1"/>
      <c r="X148" s="1"/>
      <c r="Y148" s="1"/>
    </row>
    <row r="149" spans="16:25" ht="13.5">
      <c r="P149" s="1"/>
      <c r="Q149" s="1"/>
      <c r="R149" s="1"/>
      <c r="S149" s="1"/>
      <c r="T149" s="1"/>
      <c r="U149" s="1"/>
      <c r="V149" s="1"/>
      <c r="W149" s="1"/>
      <c r="X149" s="1"/>
      <c r="Y149" s="1"/>
    </row>
    <row r="150" spans="16:25" ht="13.5">
      <c r="P150" s="1"/>
      <c r="Q150" s="1"/>
      <c r="R150" s="1"/>
      <c r="S150" s="1"/>
      <c r="T150" s="1"/>
      <c r="U150" s="1"/>
      <c r="V150" s="1"/>
      <c r="W150" s="1"/>
      <c r="X150" s="1"/>
      <c r="Y150" s="1"/>
    </row>
    <row r="151" spans="16:25" ht="13.5">
      <c r="P151" s="1"/>
      <c r="Q151" s="1"/>
      <c r="R151" s="1"/>
      <c r="S151" s="1"/>
      <c r="T151" s="1"/>
      <c r="U151" s="1"/>
      <c r="V151" s="1"/>
      <c r="W151" s="1"/>
      <c r="X151" s="1"/>
      <c r="Y151" s="1"/>
    </row>
    <row r="152" spans="16:25" ht="13.5">
      <c r="P152" s="1"/>
      <c r="Q152" s="1"/>
      <c r="R152" s="1"/>
      <c r="S152" s="1"/>
      <c r="T152" s="1"/>
      <c r="U152" s="1"/>
      <c r="V152" s="1"/>
      <c r="W152" s="1"/>
      <c r="X152" s="1"/>
      <c r="Y152" s="1"/>
    </row>
    <row r="153" spans="16:25" ht="13.5">
      <c r="P153" s="1"/>
      <c r="Q153" s="1"/>
      <c r="R153" s="1"/>
      <c r="S153" s="1"/>
      <c r="T153" s="1"/>
      <c r="U153" s="1"/>
      <c r="V153" s="1"/>
      <c r="W153" s="1"/>
      <c r="X153" s="1"/>
      <c r="Y153" s="1"/>
    </row>
    <row r="154" spans="16:25" ht="13.5">
      <c r="P154" s="1"/>
      <c r="Q154" s="1"/>
      <c r="R154" s="1"/>
      <c r="S154" s="1"/>
      <c r="T154" s="1"/>
      <c r="U154" s="1"/>
      <c r="V154" s="1"/>
      <c r="W154" s="1"/>
      <c r="X154" s="1"/>
      <c r="Y154" s="1"/>
    </row>
    <row r="155" spans="16:25" ht="13.5">
      <c r="P155" s="1"/>
      <c r="Q155" s="1"/>
      <c r="R155" s="1"/>
      <c r="S155" s="1"/>
      <c r="T155" s="1"/>
      <c r="U155" s="1"/>
      <c r="V155" s="1"/>
      <c r="W155" s="1"/>
      <c r="X155" s="1"/>
      <c r="Y155" s="1"/>
    </row>
    <row r="156" spans="16:25" ht="13.5">
      <c r="P156" s="1"/>
      <c r="Q156" s="1"/>
      <c r="R156" s="1"/>
      <c r="S156" s="1"/>
      <c r="T156" s="1"/>
      <c r="U156" s="1"/>
      <c r="V156" s="1"/>
      <c r="W156" s="1"/>
      <c r="X156" s="1"/>
      <c r="Y156" s="1"/>
    </row>
    <row r="157" spans="16:25" ht="13.5">
      <c r="P157" s="1"/>
      <c r="Q157" s="1"/>
      <c r="R157" s="1"/>
      <c r="S157" s="1"/>
      <c r="T157" s="1"/>
      <c r="U157" s="1"/>
      <c r="V157" s="1"/>
      <c r="W157" s="1"/>
      <c r="X157" s="1"/>
      <c r="Y157" s="1"/>
    </row>
    <row r="158" spans="16:25" ht="13.5">
      <c r="P158" s="1"/>
      <c r="Q158" s="1"/>
      <c r="R158" s="1"/>
      <c r="S158" s="1"/>
      <c r="T158" s="1"/>
      <c r="U158" s="1"/>
      <c r="V158" s="1"/>
      <c r="W158" s="1"/>
      <c r="X158" s="1"/>
      <c r="Y158" s="1"/>
    </row>
    <row r="159" spans="16:25" ht="13.5">
      <c r="P159" s="1"/>
      <c r="Q159" s="1"/>
      <c r="R159" s="1"/>
      <c r="S159" s="1"/>
      <c r="T159" s="1"/>
      <c r="U159" s="1"/>
      <c r="V159" s="1"/>
      <c r="W159" s="1"/>
      <c r="X159" s="1"/>
      <c r="Y159" s="1"/>
    </row>
    <row r="160" spans="16:25" ht="13.5">
      <c r="P160" s="1"/>
      <c r="Q160" s="1"/>
      <c r="R160" s="1"/>
      <c r="S160" s="1"/>
      <c r="T160" s="1"/>
      <c r="U160" s="1"/>
      <c r="V160" s="1"/>
      <c r="W160" s="1"/>
      <c r="X160" s="1"/>
      <c r="Y160" s="1"/>
    </row>
    <row r="161" spans="16:25" ht="13.5">
      <c r="P161" s="1"/>
      <c r="Q161" s="1"/>
      <c r="R161" s="1"/>
      <c r="S161" s="1"/>
      <c r="T161" s="1"/>
      <c r="U161" s="1"/>
      <c r="V161" s="1"/>
      <c r="W161" s="1"/>
      <c r="X161" s="1"/>
      <c r="Y161" s="1"/>
    </row>
    <row r="162" spans="16:25" ht="13.5">
      <c r="P162" s="1"/>
      <c r="Q162" s="1"/>
      <c r="R162" s="1"/>
      <c r="S162" s="1"/>
      <c r="T162" s="1"/>
      <c r="U162" s="1"/>
      <c r="V162" s="1"/>
      <c r="W162" s="1"/>
      <c r="X162" s="1"/>
      <c r="Y162" s="1"/>
    </row>
    <row r="163" spans="16:25" ht="13.5">
      <c r="P163" s="1"/>
      <c r="Q163" s="1"/>
      <c r="R163" s="1"/>
      <c r="S163" s="1"/>
      <c r="T163" s="1"/>
      <c r="U163" s="1"/>
      <c r="V163" s="1"/>
      <c r="W163" s="1"/>
      <c r="X163" s="1"/>
      <c r="Y163" s="1"/>
    </row>
    <row r="164" spans="16:25" ht="13.5">
      <c r="P164" s="1"/>
      <c r="Q164" s="1"/>
      <c r="R164" s="1"/>
      <c r="S164" s="1"/>
      <c r="T164" s="1"/>
      <c r="U164" s="1"/>
      <c r="V164" s="1"/>
      <c r="W164" s="1"/>
      <c r="X164" s="1"/>
      <c r="Y164" s="1"/>
    </row>
    <row r="165" spans="16:25" ht="13.5">
      <c r="P165" s="1"/>
      <c r="Q165" s="1"/>
      <c r="R165" s="1"/>
      <c r="S165" s="1"/>
      <c r="T165" s="1"/>
      <c r="U165" s="1"/>
      <c r="V165" s="1"/>
      <c r="W165" s="1"/>
      <c r="X165" s="1"/>
      <c r="Y165" s="1"/>
    </row>
    <row r="166" spans="16:25" ht="13.5">
      <c r="P166" s="1"/>
      <c r="Q166" s="1"/>
      <c r="R166" s="1"/>
      <c r="S166" s="1"/>
      <c r="T166" s="1"/>
      <c r="U166" s="1"/>
      <c r="V166" s="1"/>
      <c r="W166" s="1"/>
      <c r="X166" s="1"/>
      <c r="Y166" s="1"/>
    </row>
    <row r="167" spans="16:25" ht="13.5">
      <c r="P167" s="1"/>
      <c r="Q167" s="1"/>
      <c r="R167" s="1"/>
      <c r="S167" s="1"/>
      <c r="T167" s="1"/>
      <c r="U167" s="1"/>
      <c r="V167" s="1"/>
      <c r="W167" s="1"/>
      <c r="X167" s="1"/>
      <c r="Y167" s="1"/>
    </row>
    <row r="168" spans="16:25" ht="13.5">
      <c r="P168" s="1"/>
      <c r="Q168" s="1"/>
      <c r="R168" s="1"/>
      <c r="S168" s="1"/>
      <c r="T168" s="1"/>
      <c r="U168" s="1"/>
      <c r="V168" s="1"/>
      <c r="W168" s="1"/>
      <c r="X168" s="1"/>
      <c r="Y168" s="1"/>
    </row>
    <row r="169" spans="16:25" ht="13.5">
      <c r="P169" s="1"/>
      <c r="Q169" s="1"/>
      <c r="R169" s="1"/>
      <c r="S169" s="1"/>
      <c r="T169" s="1"/>
      <c r="U169" s="1"/>
      <c r="V169" s="1"/>
      <c r="W169" s="1"/>
      <c r="X169" s="1"/>
      <c r="Y169" s="1"/>
    </row>
    <row r="170" spans="16:25" ht="13.5">
      <c r="P170" s="1"/>
      <c r="Q170" s="1"/>
      <c r="R170" s="1"/>
      <c r="S170" s="1"/>
      <c r="T170" s="1"/>
      <c r="U170" s="1"/>
      <c r="V170" s="1"/>
      <c r="W170" s="1"/>
      <c r="X170" s="1"/>
      <c r="Y170" s="1"/>
    </row>
    <row r="171" spans="16:25" ht="13.5">
      <c r="P171" s="1"/>
      <c r="Q171" s="1"/>
      <c r="R171" s="1"/>
      <c r="S171" s="1"/>
      <c r="T171" s="1"/>
      <c r="U171" s="1"/>
      <c r="V171" s="1"/>
      <c r="W171" s="1"/>
      <c r="X171" s="1"/>
      <c r="Y171" s="1"/>
    </row>
    <row r="172" spans="16:25" ht="13.5">
      <c r="P172" s="1"/>
      <c r="Q172" s="1"/>
      <c r="R172" s="1"/>
      <c r="S172" s="1"/>
      <c r="T172" s="1"/>
      <c r="U172" s="1"/>
      <c r="V172" s="1"/>
      <c r="W172" s="1"/>
      <c r="X172" s="1"/>
      <c r="Y172" s="1"/>
    </row>
    <row r="173" spans="16:25" ht="13.5">
      <c r="P173" s="1"/>
      <c r="Q173" s="1"/>
      <c r="R173" s="1"/>
      <c r="S173" s="1"/>
      <c r="T173" s="1"/>
      <c r="U173" s="1"/>
      <c r="V173" s="1"/>
      <c r="W173" s="1"/>
      <c r="X173" s="1"/>
      <c r="Y173" s="1"/>
    </row>
    <row r="174" spans="16:25" ht="13.5">
      <c r="P174" s="1"/>
      <c r="Q174" s="1"/>
      <c r="R174" s="1"/>
      <c r="S174" s="1"/>
      <c r="T174" s="1"/>
      <c r="U174" s="1"/>
      <c r="V174" s="1"/>
      <c r="W174" s="1"/>
      <c r="X174" s="1"/>
      <c r="Y174" s="1"/>
    </row>
    <row r="175" spans="16:25" ht="13.5">
      <c r="P175" s="1"/>
      <c r="Q175" s="1"/>
      <c r="R175" s="1"/>
      <c r="S175" s="1"/>
      <c r="T175" s="1"/>
      <c r="U175" s="1"/>
      <c r="V175" s="1"/>
      <c r="W175" s="1"/>
      <c r="X175" s="1"/>
      <c r="Y175" s="1"/>
    </row>
    <row r="176" spans="16:25" ht="13.5">
      <c r="P176" s="1"/>
      <c r="Q176" s="1"/>
      <c r="R176" s="1"/>
      <c r="S176" s="1"/>
      <c r="T176" s="1"/>
      <c r="U176" s="1"/>
      <c r="V176" s="1"/>
      <c r="W176" s="1"/>
      <c r="X176" s="1"/>
      <c r="Y176" s="1"/>
    </row>
    <row r="177" spans="16:25" ht="13.5">
      <c r="P177" s="1"/>
      <c r="Q177" s="1"/>
      <c r="R177" s="1"/>
      <c r="S177" s="1"/>
      <c r="T177" s="1"/>
      <c r="U177" s="1"/>
      <c r="V177" s="1"/>
      <c r="W177" s="1"/>
      <c r="X177" s="1"/>
      <c r="Y177" s="1"/>
    </row>
    <row r="178" spans="16:25" ht="13.5">
      <c r="P178" s="1"/>
      <c r="Q178" s="1"/>
      <c r="R178" s="1"/>
      <c r="S178" s="1"/>
      <c r="T178" s="1"/>
      <c r="U178" s="1"/>
      <c r="V178" s="1"/>
      <c r="W178" s="1"/>
      <c r="X178" s="1"/>
      <c r="Y178" s="1"/>
    </row>
    <row r="179" spans="16:25" ht="13.5">
      <c r="P179" s="1"/>
      <c r="Q179" s="1"/>
      <c r="R179" s="1"/>
      <c r="S179" s="1"/>
      <c r="T179" s="1"/>
      <c r="U179" s="1"/>
      <c r="V179" s="1"/>
      <c r="W179" s="1"/>
      <c r="X179" s="1"/>
      <c r="Y179" s="1"/>
    </row>
    <row r="180" spans="16:25" ht="13.5">
      <c r="P180" s="1"/>
      <c r="Q180" s="1"/>
      <c r="R180" s="1"/>
      <c r="S180" s="1"/>
      <c r="T180" s="1"/>
      <c r="U180" s="1"/>
      <c r="V180" s="1"/>
      <c r="W180" s="1"/>
      <c r="X180" s="1"/>
      <c r="Y180" s="1"/>
    </row>
    <row r="181" spans="16:25" ht="13.5">
      <c r="P181" s="1"/>
      <c r="Q181" s="1"/>
      <c r="R181" s="1"/>
      <c r="S181" s="1"/>
      <c r="T181" s="1"/>
      <c r="U181" s="1"/>
      <c r="V181" s="1"/>
      <c r="W181" s="1"/>
      <c r="X181" s="1"/>
      <c r="Y181" s="1"/>
    </row>
    <row r="182" spans="16:25" ht="13.5">
      <c r="P182" s="1"/>
      <c r="Q182" s="1"/>
      <c r="R182" s="1"/>
      <c r="S182" s="1"/>
      <c r="T182" s="1"/>
      <c r="U182" s="1"/>
      <c r="V182" s="1"/>
      <c r="W182" s="1"/>
      <c r="X182" s="1"/>
      <c r="Y182" s="1"/>
    </row>
    <row r="183" spans="16:25" ht="13.5">
      <c r="P183" s="1"/>
      <c r="Q183" s="1"/>
      <c r="R183" s="1"/>
      <c r="S183" s="1"/>
      <c r="T183" s="1"/>
      <c r="U183" s="1"/>
      <c r="V183" s="1"/>
      <c r="W183" s="1"/>
      <c r="X183" s="1"/>
      <c r="Y183" s="1"/>
    </row>
    <row r="184" spans="16:25" ht="13.5">
      <c r="P184" s="1"/>
      <c r="Q184" s="1"/>
      <c r="R184" s="1"/>
      <c r="S184" s="1"/>
      <c r="T184" s="1"/>
      <c r="U184" s="1"/>
      <c r="V184" s="1"/>
      <c r="W184" s="1"/>
      <c r="X184" s="1"/>
      <c r="Y184" s="1"/>
    </row>
    <row r="185" spans="16:25" ht="13.5">
      <c r="P185" s="1"/>
      <c r="Q185" s="1"/>
      <c r="R185" s="1"/>
      <c r="S185" s="1"/>
      <c r="T185" s="1"/>
      <c r="U185" s="1"/>
      <c r="V185" s="1"/>
      <c r="W185" s="1"/>
      <c r="X185" s="1"/>
      <c r="Y185" s="1"/>
    </row>
    <row r="186" spans="16:25" ht="13.5">
      <c r="P186" s="1"/>
      <c r="Q186" s="1"/>
      <c r="R186" s="1"/>
      <c r="S186" s="1"/>
      <c r="T186" s="1"/>
      <c r="U186" s="1"/>
      <c r="V186" s="1"/>
      <c r="W186" s="1"/>
      <c r="X186" s="1"/>
      <c r="Y186" s="1"/>
    </row>
    <row r="187" spans="16:25" ht="13.5">
      <c r="P187" s="1"/>
      <c r="Q187" s="1"/>
      <c r="R187" s="1"/>
      <c r="S187" s="1"/>
      <c r="T187" s="1"/>
      <c r="U187" s="1"/>
      <c r="V187" s="1"/>
      <c r="W187" s="1"/>
      <c r="X187" s="1"/>
      <c r="Y187" s="1"/>
    </row>
    <row r="188" spans="16:25" ht="13.5">
      <c r="P188" s="1"/>
      <c r="Q188" s="1"/>
      <c r="R188" s="1"/>
      <c r="S188" s="1"/>
      <c r="T188" s="1"/>
      <c r="U188" s="1"/>
      <c r="V188" s="1"/>
      <c r="W188" s="1"/>
      <c r="X188" s="1"/>
      <c r="Y188" s="1"/>
    </row>
    <row r="189" spans="16:25" ht="13.5">
      <c r="P189" s="1"/>
      <c r="Q189" s="1"/>
      <c r="R189" s="1"/>
      <c r="S189" s="1"/>
      <c r="T189" s="1"/>
      <c r="U189" s="1"/>
      <c r="V189" s="1"/>
      <c r="W189" s="1"/>
      <c r="X189" s="1"/>
      <c r="Y189" s="1"/>
    </row>
    <row r="190" spans="16:25" ht="13.5">
      <c r="P190" s="1"/>
      <c r="Q190" s="1"/>
      <c r="R190" s="1"/>
      <c r="S190" s="1"/>
      <c r="T190" s="1"/>
      <c r="U190" s="1"/>
      <c r="V190" s="1"/>
      <c r="W190" s="1"/>
      <c r="X190" s="1"/>
      <c r="Y190" s="1"/>
    </row>
    <row r="191" spans="16:25" ht="13.5">
      <c r="P191" s="1"/>
      <c r="Q191" s="1"/>
      <c r="R191" s="1"/>
      <c r="S191" s="1"/>
      <c r="T191" s="1"/>
      <c r="U191" s="1"/>
      <c r="V191" s="1"/>
      <c r="W191" s="1"/>
      <c r="X191" s="1"/>
      <c r="Y191" s="1"/>
    </row>
    <row r="192" spans="16:25" ht="13.5">
      <c r="P192" s="1"/>
      <c r="Q192" s="1"/>
      <c r="R192" s="1"/>
      <c r="S192" s="1"/>
      <c r="T192" s="1"/>
      <c r="U192" s="1"/>
      <c r="V192" s="1"/>
      <c r="W192" s="1"/>
      <c r="X192" s="1"/>
      <c r="Y192" s="1"/>
    </row>
    <row r="193" spans="16:25" ht="13.5">
      <c r="P193" s="1"/>
      <c r="Q193" s="1"/>
      <c r="R193" s="1"/>
      <c r="S193" s="1"/>
      <c r="T193" s="1"/>
      <c r="U193" s="1"/>
      <c r="V193" s="1"/>
      <c r="W193" s="1"/>
      <c r="X193" s="1"/>
      <c r="Y193" s="1"/>
    </row>
    <row r="194" spans="16:25" ht="13.5">
      <c r="P194" s="1"/>
      <c r="Q194" s="1"/>
      <c r="R194" s="1"/>
      <c r="S194" s="1"/>
      <c r="T194" s="1"/>
      <c r="U194" s="1"/>
      <c r="V194" s="1"/>
      <c r="W194" s="1"/>
      <c r="X194" s="1"/>
      <c r="Y194" s="1"/>
    </row>
    <row r="195" spans="16:25" ht="13.5">
      <c r="P195" s="1"/>
      <c r="Q195" s="1"/>
      <c r="R195" s="1"/>
      <c r="S195" s="1"/>
      <c r="T195" s="1"/>
      <c r="U195" s="1"/>
      <c r="V195" s="1"/>
      <c r="W195" s="1"/>
      <c r="X195" s="1"/>
      <c r="Y195" s="1"/>
    </row>
    <row r="196" spans="16:25" ht="13.5">
      <c r="P196" s="1"/>
      <c r="Q196" s="1"/>
      <c r="R196" s="1"/>
      <c r="S196" s="1"/>
      <c r="T196" s="1"/>
      <c r="U196" s="1"/>
      <c r="V196" s="1"/>
      <c r="W196" s="1"/>
      <c r="X196" s="1"/>
      <c r="Y196" s="1"/>
    </row>
    <row r="197" spans="16:25" ht="13.5">
      <c r="P197" s="1"/>
      <c r="Q197" s="1"/>
      <c r="R197" s="1"/>
      <c r="S197" s="1"/>
      <c r="T197" s="1"/>
      <c r="U197" s="1"/>
      <c r="V197" s="1"/>
      <c r="W197" s="1"/>
      <c r="X197" s="1"/>
      <c r="Y197" s="1"/>
    </row>
    <row r="198" spans="16:25" ht="13.5">
      <c r="P198" s="1"/>
      <c r="Q198" s="1"/>
      <c r="R198" s="1"/>
      <c r="S198" s="1"/>
      <c r="T198" s="1"/>
      <c r="U198" s="1"/>
      <c r="V198" s="1"/>
      <c r="W198" s="1"/>
      <c r="X198" s="1"/>
      <c r="Y198" s="1"/>
    </row>
    <row r="199" spans="16:25" ht="13.5">
      <c r="P199" s="1"/>
      <c r="Q199" s="1"/>
      <c r="R199" s="1"/>
      <c r="S199" s="1"/>
      <c r="T199" s="1"/>
      <c r="U199" s="1"/>
      <c r="V199" s="1"/>
      <c r="W199" s="1"/>
      <c r="X199" s="1"/>
      <c r="Y199" s="1"/>
    </row>
    <row r="200" spans="16:25" ht="13.5">
      <c r="P200" s="1"/>
      <c r="Q200" s="1"/>
      <c r="R200" s="1"/>
      <c r="S200" s="1"/>
      <c r="T200" s="1"/>
      <c r="U200" s="1"/>
      <c r="V200" s="1"/>
      <c r="W200" s="1"/>
      <c r="X200" s="1"/>
      <c r="Y200" s="1"/>
    </row>
    <row r="201" spans="16:25" ht="13.5">
      <c r="P201" s="1"/>
      <c r="Q201" s="1"/>
      <c r="R201" s="1"/>
      <c r="S201" s="1"/>
      <c r="T201" s="1"/>
      <c r="U201" s="1"/>
      <c r="V201" s="1"/>
      <c r="W201" s="1"/>
      <c r="X201" s="1"/>
      <c r="Y201" s="1"/>
    </row>
    <row r="202" spans="16:25" ht="13.5">
      <c r="P202" s="1"/>
      <c r="Q202" s="1"/>
      <c r="R202" s="1"/>
      <c r="S202" s="1"/>
      <c r="T202" s="1"/>
      <c r="U202" s="1"/>
      <c r="V202" s="1"/>
      <c r="W202" s="1"/>
      <c r="X202" s="1"/>
      <c r="Y202" s="1"/>
    </row>
    <row r="203" spans="16:25" ht="13.5">
      <c r="P203" s="1"/>
      <c r="Q203" s="1"/>
      <c r="R203" s="1"/>
      <c r="S203" s="1"/>
      <c r="T203" s="1"/>
      <c r="U203" s="1"/>
      <c r="V203" s="1"/>
      <c r="W203" s="1"/>
      <c r="X203" s="1"/>
      <c r="Y203" s="1"/>
    </row>
    <row r="204" spans="16:25" ht="13.5">
      <c r="P204" s="1"/>
      <c r="Q204" s="1"/>
      <c r="R204" s="1"/>
      <c r="S204" s="1"/>
      <c r="T204" s="1"/>
      <c r="U204" s="1"/>
      <c r="V204" s="1"/>
      <c r="W204" s="1"/>
      <c r="X204" s="1"/>
      <c r="Y204" s="1"/>
    </row>
    <row r="205" spans="16:25" ht="13.5">
      <c r="P205" s="1"/>
      <c r="Q205" s="1"/>
      <c r="R205" s="1"/>
      <c r="S205" s="1"/>
      <c r="T205" s="1"/>
      <c r="U205" s="1"/>
      <c r="V205" s="1"/>
      <c r="W205" s="1"/>
      <c r="X205" s="1"/>
      <c r="Y205" s="1"/>
    </row>
    <row r="206" spans="16:25" ht="13.5">
      <c r="P206" s="1"/>
      <c r="Q206" s="1"/>
      <c r="R206" s="1"/>
      <c r="S206" s="1"/>
      <c r="T206" s="1"/>
      <c r="U206" s="1"/>
      <c r="V206" s="1"/>
      <c r="W206" s="1"/>
      <c r="X206" s="1"/>
      <c r="Y206" s="1"/>
    </row>
    <row r="207" spans="16:25" ht="13.5">
      <c r="P207" s="1"/>
      <c r="Q207" s="1"/>
      <c r="R207" s="1"/>
      <c r="S207" s="1"/>
      <c r="T207" s="1"/>
      <c r="U207" s="1"/>
      <c r="V207" s="1"/>
      <c r="W207" s="1"/>
      <c r="X207" s="1"/>
      <c r="Y207" s="1"/>
    </row>
    <row r="208" spans="16:25" ht="13.5">
      <c r="P208" s="1"/>
      <c r="Q208" s="1"/>
      <c r="R208" s="1"/>
      <c r="S208" s="1"/>
      <c r="T208" s="1"/>
      <c r="U208" s="1"/>
      <c r="V208" s="1"/>
      <c r="W208" s="1"/>
      <c r="X208" s="1"/>
      <c r="Y208" s="1"/>
    </row>
    <row r="209" spans="16:25" ht="13.5">
      <c r="P209" s="1"/>
      <c r="Q209" s="1"/>
      <c r="R209" s="1"/>
      <c r="S209" s="1"/>
      <c r="T209" s="1"/>
      <c r="U209" s="1"/>
      <c r="V209" s="1"/>
      <c r="W209" s="1"/>
      <c r="X209" s="1"/>
      <c r="Y209" s="1"/>
    </row>
    <row r="210" spans="16:25" ht="13.5">
      <c r="P210" s="1"/>
      <c r="Q210" s="1"/>
      <c r="R210" s="1"/>
      <c r="S210" s="1"/>
      <c r="T210" s="1"/>
      <c r="U210" s="1"/>
      <c r="V210" s="1"/>
      <c r="W210" s="1"/>
      <c r="X210" s="1"/>
      <c r="Y210" s="1"/>
    </row>
    <row r="211" spans="16:25" ht="13.5">
      <c r="P211" s="1"/>
      <c r="Q211" s="1"/>
      <c r="R211" s="1"/>
      <c r="S211" s="1"/>
      <c r="T211" s="1"/>
      <c r="U211" s="1"/>
      <c r="V211" s="1"/>
      <c r="W211" s="1"/>
      <c r="X211" s="1"/>
      <c r="Y211" s="1"/>
    </row>
    <row r="212" spans="16:25" ht="13.5">
      <c r="P212" s="1"/>
      <c r="Q212" s="1"/>
      <c r="R212" s="1"/>
      <c r="S212" s="1"/>
      <c r="T212" s="1"/>
      <c r="U212" s="1"/>
      <c r="V212" s="1"/>
      <c r="W212" s="1"/>
      <c r="X212" s="1"/>
      <c r="Y212" s="1"/>
    </row>
    <row r="213" spans="16:25" ht="13.5">
      <c r="P213" s="1"/>
      <c r="Q213" s="1"/>
      <c r="R213" s="1"/>
      <c r="S213" s="1"/>
      <c r="T213" s="1"/>
      <c r="U213" s="1"/>
      <c r="V213" s="1"/>
      <c r="W213" s="1"/>
      <c r="X213" s="1"/>
      <c r="Y213" s="1"/>
    </row>
    <row r="214" spans="16:25" ht="13.5">
      <c r="P214" s="1"/>
      <c r="Q214" s="1"/>
      <c r="R214" s="1"/>
      <c r="S214" s="1"/>
      <c r="T214" s="1"/>
      <c r="U214" s="1"/>
      <c r="V214" s="1"/>
      <c r="W214" s="1"/>
      <c r="X214" s="1"/>
      <c r="Y214" s="1"/>
    </row>
    <row r="215" spans="16:25" ht="13.5">
      <c r="P215" s="1"/>
      <c r="Q215" s="1"/>
      <c r="R215" s="1"/>
      <c r="S215" s="1"/>
      <c r="T215" s="1"/>
      <c r="U215" s="1"/>
      <c r="V215" s="1"/>
      <c r="W215" s="1"/>
      <c r="X215" s="1"/>
      <c r="Y215" s="1"/>
    </row>
    <row r="216" spans="16:25" ht="13.5">
      <c r="P216" s="1"/>
      <c r="Q216" s="1"/>
      <c r="R216" s="1"/>
      <c r="S216" s="1"/>
      <c r="T216" s="1"/>
      <c r="U216" s="1"/>
      <c r="V216" s="1"/>
      <c r="W216" s="1"/>
      <c r="X216" s="1"/>
      <c r="Y216" s="1"/>
    </row>
    <row r="217" spans="16:25" ht="13.5">
      <c r="P217" s="1"/>
      <c r="Q217" s="1"/>
      <c r="R217" s="1"/>
      <c r="S217" s="1"/>
      <c r="T217" s="1"/>
      <c r="U217" s="1"/>
      <c r="V217" s="1"/>
      <c r="W217" s="1"/>
      <c r="X217" s="1"/>
      <c r="Y217" s="1"/>
    </row>
    <row r="218" spans="16:25" ht="13.5">
      <c r="P218" s="1"/>
      <c r="Q218" s="1"/>
      <c r="R218" s="1"/>
      <c r="S218" s="1"/>
      <c r="T218" s="1"/>
      <c r="U218" s="1"/>
      <c r="V218" s="1"/>
      <c r="W218" s="1"/>
      <c r="X218" s="1"/>
      <c r="Y218" s="1"/>
    </row>
    <row r="219" spans="16:25" ht="13.5">
      <c r="P219" s="1"/>
      <c r="Q219" s="1"/>
      <c r="R219" s="1"/>
      <c r="S219" s="1"/>
      <c r="T219" s="1"/>
      <c r="U219" s="1"/>
      <c r="V219" s="1"/>
      <c r="W219" s="1"/>
      <c r="X219" s="1"/>
      <c r="Y219" s="1"/>
    </row>
    <row r="220" spans="16:25" ht="13.5">
      <c r="P220" s="1"/>
      <c r="Q220" s="1"/>
      <c r="R220" s="1"/>
      <c r="S220" s="1"/>
      <c r="T220" s="1"/>
      <c r="U220" s="1"/>
      <c r="V220" s="1"/>
      <c r="W220" s="1"/>
      <c r="X220" s="1"/>
      <c r="Y220" s="1"/>
    </row>
    <row r="221" spans="16:25" ht="13.5">
      <c r="P221" s="1"/>
      <c r="Q221" s="1"/>
      <c r="R221" s="1"/>
      <c r="S221" s="1"/>
      <c r="T221" s="1"/>
      <c r="U221" s="1"/>
      <c r="V221" s="1"/>
      <c r="W221" s="1"/>
      <c r="X221" s="1"/>
      <c r="Y221" s="1"/>
    </row>
    <row r="222" spans="16:25" ht="13.5">
      <c r="P222" s="1"/>
      <c r="Q222" s="1"/>
      <c r="R222" s="1"/>
      <c r="S222" s="1"/>
      <c r="T222" s="1"/>
      <c r="U222" s="1"/>
      <c r="V222" s="1"/>
      <c r="W222" s="1"/>
      <c r="X222" s="1"/>
      <c r="Y222" s="1"/>
    </row>
    <row r="223" spans="16:25" ht="13.5">
      <c r="P223" s="1"/>
      <c r="Q223" s="1"/>
      <c r="R223" s="1"/>
      <c r="S223" s="1"/>
      <c r="T223" s="1"/>
      <c r="U223" s="1"/>
      <c r="V223" s="1"/>
      <c r="W223" s="1"/>
      <c r="X223" s="1"/>
      <c r="Y223" s="1"/>
    </row>
    <row r="224" spans="16:25" ht="13.5">
      <c r="P224" s="1"/>
      <c r="Q224" s="1"/>
      <c r="R224" s="1"/>
      <c r="S224" s="1"/>
      <c r="T224" s="1"/>
      <c r="U224" s="1"/>
      <c r="V224" s="1"/>
      <c r="W224" s="1"/>
      <c r="X224" s="1"/>
      <c r="Y224" s="1"/>
    </row>
    <row r="225" spans="16:25" ht="13.5">
      <c r="P225" s="1"/>
      <c r="Q225" s="1"/>
      <c r="R225" s="1"/>
      <c r="S225" s="1"/>
      <c r="T225" s="1"/>
      <c r="U225" s="1"/>
      <c r="V225" s="1"/>
      <c r="W225" s="1"/>
      <c r="X225" s="1"/>
      <c r="Y225" s="1"/>
    </row>
    <row r="226" spans="16:25" ht="13.5">
      <c r="P226" s="1"/>
      <c r="Q226" s="1"/>
      <c r="R226" s="1"/>
      <c r="S226" s="1"/>
      <c r="T226" s="1"/>
      <c r="U226" s="1"/>
      <c r="V226" s="1"/>
      <c r="W226" s="1"/>
      <c r="X226" s="1"/>
      <c r="Y226" s="1"/>
    </row>
    <row r="227" spans="16:25" ht="13.5">
      <c r="P227" s="1"/>
      <c r="Q227" s="1"/>
      <c r="R227" s="1"/>
      <c r="S227" s="1"/>
      <c r="T227" s="1"/>
      <c r="U227" s="1"/>
      <c r="V227" s="1"/>
      <c r="W227" s="1"/>
      <c r="X227" s="1"/>
      <c r="Y227" s="1"/>
    </row>
    <row r="228" spans="16:25" ht="13.5">
      <c r="P228" s="1"/>
      <c r="Q228" s="1"/>
      <c r="R228" s="1"/>
      <c r="S228" s="1"/>
      <c r="T228" s="1"/>
      <c r="U228" s="1"/>
      <c r="V228" s="1"/>
      <c r="W228" s="1"/>
      <c r="X228" s="1"/>
      <c r="Y228" s="1"/>
    </row>
    <row r="229" spans="16:25" ht="13.5">
      <c r="P229" s="1"/>
      <c r="Q229" s="1"/>
      <c r="R229" s="1"/>
      <c r="S229" s="1"/>
      <c r="T229" s="1"/>
      <c r="U229" s="1"/>
      <c r="V229" s="1"/>
      <c r="W229" s="1"/>
      <c r="X229" s="1"/>
      <c r="Y229" s="1"/>
    </row>
    <row r="230" spans="16:25" ht="13.5">
      <c r="P230" s="1"/>
      <c r="Q230" s="1"/>
      <c r="R230" s="1"/>
      <c r="S230" s="1"/>
      <c r="T230" s="1"/>
      <c r="U230" s="1"/>
      <c r="V230" s="1"/>
      <c r="W230" s="1"/>
      <c r="X230" s="1"/>
      <c r="Y230" s="1"/>
    </row>
    <row r="231" spans="16:25" ht="13.5">
      <c r="P231" s="1"/>
      <c r="Q231" s="1"/>
      <c r="R231" s="1"/>
      <c r="S231" s="1"/>
      <c r="T231" s="1"/>
      <c r="U231" s="1"/>
      <c r="V231" s="1"/>
      <c r="W231" s="1"/>
      <c r="X231" s="1"/>
      <c r="Y231" s="1"/>
    </row>
    <row r="232" spans="16:25" ht="13.5">
      <c r="P232" s="1"/>
      <c r="Q232" s="1"/>
      <c r="R232" s="1"/>
      <c r="S232" s="1"/>
      <c r="T232" s="1"/>
      <c r="U232" s="1"/>
      <c r="V232" s="1"/>
      <c r="W232" s="1"/>
      <c r="X232" s="1"/>
      <c r="Y232" s="1"/>
    </row>
    <row r="233" spans="16:25" ht="13.5">
      <c r="P233" s="1"/>
      <c r="Q233" s="1"/>
      <c r="R233" s="1"/>
      <c r="S233" s="1"/>
      <c r="T233" s="1"/>
      <c r="U233" s="1"/>
      <c r="V233" s="1"/>
      <c r="W233" s="1"/>
      <c r="X233" s="1"/>
      <c r="Y233" s="1"/>
    </row>
    <row r="234" spans="16:25" ht="13.5">
      <c r="P234" s="1"/>
      <c r="Q234" s="1"/>
      <c r="R234" s="1"/>
      <c r="S234" s="1"/>
      <c r="T234" s="1"/>
      <c r="U234" s="1"/>
      <c r="V234" s="1"/>
      <c r="W234" s="1"/>
      <c r="X234" s="1"/>
      <c r="Y234" s="1"/>
    </row>
    <row r="235" spans="16:25" ht="13.5">
      <c r="P235" s="1"/>
      <c r="Q235" s="1"/>
      <c r="R235" s="1"/>
      <c r="S235" s="1"/>
      <c r="T235" s="1"/>
      <c r="U235" s="1"/>
      <c r="V235" s="1"/>
      <c r="W235" s="1"/>
      <c r="X235" s="1"/>
      <c r="Y235" s="1"/>
    </row>
    <row r="236" spans="16:25" ht="13.5">
      <c r="P236" s="1"/>
      <c r="Q236" s="1"/>
      <c r="R236" s="1"/>
      <c r="S236" s="1"/>
      <c r="T236" s="1"/>
      <c r="U236" s="1"/>
      <c r="V236" s="1"/>
      <c r="W236" s="1"/>
      <c r="X236" s="1"/>
      <c r="Y236" s="1"/>
    </row>
    <row r="237" spans="16:25" ht="13.5">
      <c r="P237" s="1"/>
      <c r="Q237" s="1"/>
      <c r="R237" s="1"/>
      <c r="S237" s="1"/>
      <c r="T237" s="1"/>
      <c r="U237" s="1"/>
      <c r="V237" s="1"/>
      <c r="W237" s="1"/>
      <c r="X237" s="1"/>
      <c r="Y237" s="1"/>
    </row>
    <row r="238" spans="16:25" ht="13.5">
      <c r="P238" s="1"/>
      <c r="Q238" s="1"/>
      <c r="R238" s="1"/>
      <c r="S238" s="1"/>
      <c r="T238" s="1"/>
      <c r="U238" s="1"/>
      <c r="V238" s="1"/>
      <c r="W238" s="1"/>
      <c r="X238" s="1"/>
      <c r="Y238" s="1"/>
    </row>
    <row r="239" spans="16:25" ht="13.5">
      <c r="P239" s="1"/>
      <c r="Q239" s="1"/>
      <c r="R239" s="1"/>
      <c r="S239" s="1"/>
      <c r="T239" s="1"/>
      <c r="U239" s="1"/>
      <c r="V239" s="1"/>
      <c r="W239" s="1"/>
      <c r="X239" s="1"/>
      <c r="Y239" s="1"/>
    </row>
    <row r="240" spans="16:25" ht="13.5">
      <c r="P240" s="1"/>
      <c r="Q240" s="1"/>
      <c r="R240" s="1"/>
      <c r="S240" s="1"/>
      <c r="T240" s="1"/>
      <c r="U240" s="1"/>
      <c r="V240" s="1"/>
      <c r="W240" s="1"/>
      <c r="X240" s="1"/>
      <c r="Y240" s="1"/>
    </row>
    <row r="241" spans="16:25" ht="13.5">
      <c r="P241" s="1"/>
      <c r="Q241" s="1"/>
      <c r="R241" s="1"/>
      <c r="S241" s="1"/>
      <c r="T241" s="1"/>
      <c r="U241" s="1"/>
      <c r="V241" s="1"/>
      <c r="W241" s="1"/>
      <c r="X241" s="1"/>
      <c r="Y241" s="1"/>
    </row>
    <row r="242" spans="16:25" ht="13.5">
      <c r="P242" s="1"/>
      <c r="Q242" s="1"/>
      <c r="R242" s="1"/>
      <c r="S242" s="1"/>
      <c r="T242" s="1"/>
      <c r="U242" s="1"/>
      <c r="V242" s="1"/>
      <c r="W242" s="1"/>
      <c r="X242" s="1"/>
      <c r="Y242" s="1"/>
    </row>
    <row r="243" spans="16:25" ht="13.5">
      <c r="P243" s="1"/>
      <c r="Q243" s="1"/>
      <c r="R243" s="1"/>
      <c r="S243" s="1"/>
      <c r="T243" s="1"/>
      <c r="U243" s="1"/>
      <c r="V243" s="1"/>
      <c r="W243" s="1"/>
      <c r="X243" s="1"/>
      <c r="Y243" s="1"/>
    </row>
    <row r="244" spans="16:25" ht="13.5">
      <c r="P244" s="1"/>
      <c r="Q244" s="1"/>
      <c r="R244" s="1"/>
      <c r="S244" s="1"/>
      <c r="T244" s="1"/>
      <c r="U244" s="1"/>
      <c r="V244" s="1"/>
      <c r="W244" s="1"/>
      <c r="X244" s="1"/>
      <c r="Y244" s="1"/>
    </row>
    <row r="245" spans="16:25" ht="13.5">
      <c r="P245" s="1"/>
      <c r="Q245" s="1"/>
      <c r="R245" s="1"/>
      <c r="S245" s="1"/>
      <c r="T245" s="1"/>
      <c r="U245" s="1"/>
      <c r="V245" s="1"/>
      <c r="W245" s="1"/>
      <c r="X245" s="1"/>
      <c r="Y245" s="1"/>
    </row>
    <row r="246" spans="16:25" ht="13.5">
      <c r="P246" s="1"/>
      <c r="Q246" s="1"/>
      <c r="R246" s="1"/>
      <c r="S246" s="1"/>
      <c r="T246" s="1"/>
      <c r="U246" s="1"/>
      <c r="V246" s="1"/>
      <c r="W246" s="1"/>
      <c r="X246" s="1"/>
      <c r="Y246" s="1"/>
    </row>
    <row r="247" spans="16:25" ht="13.5">
      <c r="P247" s="1"/>
      <c r="Q247" s="1"/>
      <c r="R247" s="1"/>
      <c r="S247" s="1"/>
      <c r="T247" s="1"/>
      <c r="U247" s="1"/>
      <c r="V247" s="1"/>
      <c r="W247" s="1"/>
      <c r="X247" s="1"/>
      <c r="Y247" s="1"/>
    </row>
    <row r="248" spans="16:25" ht="13.5">
      <c r="P248" s="1"/>
      <c r="Q248" s="1"/>
      <c r="R248" s="1"/>
      <c r="S248" s="1"/>
      <c r="T248" s="1"/>
      <c r="U248" s="1"/>
      <c r="V248" s="1"/>
      <c r="W248" s="1"/>
      <c r="X248" s="1"/>
      <c r="Y248" s="1"/>
    </row>
    <row r="249" spans="16:25" ht="13.5">
      <c r="P249" s="1"/>
      <c r="Q249" s="1"/>
      <c r="R249" s="1"/>
      <c r="S249" s="1"/>
      <c r="T249" s="1"/>
      <c r="U249" s="1"/>
      <c r="V249" s="1"/>
      <c r="W249" s="1"/>
      <c r="X249" s="1"/>
      <c r="Y249" s="1"/>
    </row>
    <row r="250" spans="16:25" ht="13.5">
      <c r="P250" s="1"/>
      <c r="Q250" s="1"/>
      <c r="R250" s="1"/>
      <c r="S250" s="1"/>
      <c r="T250" s="1"/>
      <c r="U250" s="1"/>
      <c r="V250" s="1"/>
      <c r="W250" s="1"/>
      <c r="X250" s="1"/>
      <c r="Y250" s="1"/>
    </row>
    <row r="251" spans="16:25" ht="13.5">
      <c r="P251" s="1"/>
      <c r="Q251" s="1"/>
      <c r="R251" s="1"/>
      <c r="S251" s="1"/>
      <c r="T251" s="1"/>
      <c r="U251" s="1"/>
      <c r="V251" s="1"/>
      <c r="W251" s="1"/>
      <c r="X251" s="1"/>
      <c r="Y251" s="1"/>
    </row>
    <row r="252" spans="16:25" ht="13.5">
      <c r="P252" s="1"/>
      <c r="Q252" s="1"/>
      <c r="R252" s="1"/>
      <c r="S252" s="1"/>
      <c r="T252" s="1"/>
      <c r="U252" s="1"/>
      <c r="V252" s="1"/>
      <c r="W252" s="1"/>
      <c r="X252" s="1"/>
      <c r="Y252" s="1"/>
    </row>
    <row r="253" spans="16:25" ht="13.5">
      <c r="P253" s="1"/>
      <c r="Q253" s="1"/>
      <c r="R253" s="1"/>
      <c r="S253" s="1"/>
      <c r="T253" s="1"/>
      <c r="U253" s="1"/>
      <c r="V253" s="1"/>
      <c r="W253" s="1"/>
      <c r="X253" s="1"/>
      <c r="Y253" s="1"/>
    </row>
    <row r="254" spans="16:25" ht="13.5">
      <c r="P254" s="1"/>
      <c r="Q254" s="1"/>
      <c r="R254" s="1"/>
      <c r="S254" s="1"/>
      <c r="T254" s="1"/>
      <c r="U254" s="1"/>
      <c r="V254" s="1"/>
      <c r="W254" s="1"/>
      <c r="X254" s="1"/>
      <c r="Y254" s="1"/>
    </row>
    <row r="255" spans="16:25" ht="13.5">
      <c r="P255" s="1"/>
      <c r="Q255" s="1"/>
      <c r="R255" s="1"/>
      <c r="S255" s="1"/>
      <c r="T255" s="1"/>
      <c r="U255" s="1"/>
      <c r="V255" s="1"/>
      <c r="W255" s="1"/>
      <c r="X255" s="1"/>
      <c r="Y255" s="1"/>
    </row>
    <row r="256" spans="16:25" ht="13.5">
      <c r="P256" s="1"/>
      <c r="Q256" s="1"/>
      <c r="R256" s="1"/>
      <c r="S256" s="1"/>
      <c r="T256" s="1"/>
      <c r="U256" s="1"/>
      <c r="V256" s="1"/>
      <c r="W256" s="1"/>
      <c r="X256" s="1"/>
      <c r="Y256" s="1"/>
    </row>
    <row r="257" spans="16:25" ht="13.5">
      <c r="P257" s="1"/>
      <c r="Q257" s="1"/>
      <c r="R257" s="1"/>
      <c r="S257" s="1"/>
      <c r="T257" s="1"/>
      <c r="U257" s="1"/>
      <c r="V257" s="1"/>
      <c r="W257" s="1"/>
      <c r="X257" s="1"/>
      <c r="Y257" s="1"/>
    </row>
    <row r="258" spans="16:25" ht="13.5">
      <c r="P258" s="1"/>
      <c r="Q258" s="1"/>
      <c r="R258" s="1"/>
      <c r="S258" s="1"/>
      <c r="T258" s="1"/>
      <c r="U258" s="1"/>
      <c r="V258" s="1"/>
      <c r="W258" s="1"/>
      <c r="X258" s="1"/>
      <c r="Y258" s="1"/>
    </row>
    <row r="259" spans="16:25" ht="13.5">
      <c r="P259" s="1"/>
      <c r="Q259" s="1"/>
      <c r="R259" s="1"/>
      <c r="S259" s="1"/>
      <c r="T259" s="1"/>
      <c r="U259" s="1"/>
      <c r="V259" s="1"/>
      <c r="W259" s="1"/>
      <c r="X259" s="1"/>
      <c r="Y259" s="1"/>
    </row>
    <row r="260" spans="16:25" ht="13.5">
      <c r="P260" s="1"/>
      <c r="Q260" s="1"/>
      <c r="R260" s="1"/>
      <c r="S260" s="1"/>
      <c r="T260" s="1"/>
      <c r="U260" s="1"/>
      <c r="V260" s="1"/>
      <c r="W260" s="1"/>
      <c r="X260" s="1"/>
      <c r="Y260" s="1"/>
    </row>
    <row r="261" spans="16:25" ht="13.5">
      <c r="P261" s="1"/>
      <c r="Q261" s="1"/>
      <c r="R261" s="1"/>
      <c r="S261" s="1"/>
      <c r="T261" s="1"/>
      <c r="U261" s="1"/>
      <c r="V261" s="1"/>
      <c r="W261" s="1"/>
      <c r="X261" s="1"/>
      <c r="Y261" s="1"/>
    </row>
    <row r="262" spans="16:25" ht="13.5">
      <c r="P262" s="1"/>
      <c r="Q262" s="1"/>
      <c r="R262" s="1"/>
      <c r="S262" s="1"/>
      <c r="T262" s="1"/>
      <c r="U262" s="1"/>
      <c r="V262" s="1"/>
      <c r="W262" s="1"/>
      <c r="X262" s="1"/>
      <c r="Y262" s="1"/>
    </row>
    <row r="263" spans="16:25" ht="13.5">
      <c r="P263" s="1"/>
      <c r="Q263" s="1"/>
      <c r="R263" s="1"/>
      <c r="S263" s="1"/>
      <c r="T263" s="1"/>
      <c r="U263" s="1"/>
      <c r="V263" s="1"/>
      <c r="W263" s="1"/>
      <c r="X263" s="1"/>
      <c r="Y263" s="1"/>
    </row>
    <row r="264" spans="16:25" ht="13.5">
      <c r="P264" s="1"/>
      <c r="Q264" s="1"/>
      <c r="R264" s="1"/>
      <c r="S264" s="1"/>
      <c r="T264" s="1"/>
      <c r="U264" s="1"/>
      <c r="V264" s="1"/>
      <c r="W264" s="1"/>
      <c r="X264" s="1"/>
      <c r="Y264" s="1"/>
    </row>
    <row r="265" spans="16:25" ht="13.5">
      <c r="P265" s="1"/>
      <c r="Q265" s="1"/>
      <c r="R265" s="1"/>
      <c r="S265" s="1"/>
      <c r="T265" s="1"/>
      <c r="U265" s="1"/>
      <c r="V265" s="1"/>
      <c r="W265" s="1"/>
      <c r="X265" s="1"/>
      <c r="Y265" s="1"/>
    </row>
    <row r="266" spans="16:25" ht="13.5">
      <c r="P266" s="1"/>
      <c r="Q266" s="1"/>
      <c r="R266" s="1"/>
      <c r="S266" s="1"/>
      <c r="T266" s="1"/>
      <c r="U266" s="1"/>
      <c r="V266" s="1"/>
      <c r="W266" s="1"/>
      <c r="X266" s="1"/>
      <c r="Y266" s="1"/>
    </row>
    <row r="267" spans="16:25" ht="13.5">
      <c r="P267" s="1"/>
      <c r="Q267" s="1"/>
      <c r="R267" s="1"/>
      <c r="S267" s="1"/>
      <c r="T267" s="1"/>
      <c r="U267" s="1"/>
      <c r="V267" s="1"/>
      <c r="W267" s="1"/>
      <c r="X267" s="1"/>
      <c r="Y267" s="1"/>
    </row>
    <row r="268" spans="16:25" ht="13.5">
      <c r="P268" s="1"/>
      <c r="Q268" s="1"/>
      <c r="R268" s="1"/>
      <c r="S268" s="1"/>
      <c r="T268" s="1"/>
      <c r="U268" s="1"/>
      <c r="V268" s="1"/>
      <c r="W268" s="1"/>
      <c r="X268" s="1"/>
      <c r="Y268" s="1"/>
    </row>
    <row r="269" spans="16:25" ht="13.5">
      <c r="P269" s="1"/>
      <c r="Q269" s="1"/>
      <c r="R269" s="1"/>
      <c r="S269" s="1"/>
      <c r="T269" s="1"/>
      <c r="U269" s="1"/>
      <c r="V269" s="1"/>
      <c r="W269" s="1"/>
      <c r="X269" s="1"/>
      <c r="Y269" s="1"/>
    </row>
    <row r="270" spans="16:25" ht="13.5">
      <c r="P270" s="1"/>
      <c r="Q270" s="1"/>
      <c r="R270" s="1"/>
      <c r="S270" s="1"/>
      <c r="T270" s="1"/>
      <c r="U270" s="1"/>
      <c r="V270" s="1"/>
      <c r="W270" s="1"/>
      <c r="X270" s="1"/>
      <c r="Y270" s="1"/>
    </row>
    <row r="271" spans="16:25" ht="13.5">
      <c r="P271" s="1"/>
      <c r="Q271" s="1"/>
      <c r="R271" s="1"/>
      <c r="S271" s="1"/>
      <c r="T271" s="1"/>
      <c r="U271" s="1"/>
      <c r="V271" s="1"/>
      <c r="W271" s="1"/>
      <c r="X271" s="1"/>
      <c r="Y271" s="1"/>
    </row>
    <row r="272" spans="16:25" ht="13.5">
      <c r="P272" s="1"/>
      <c r="Q272" s="1"/>
      <c r="R272" s="1"/>
      <c r="S272" s="1"/>
      <c r="T272" s="1"/>
      <c r="U272" s="1"/>
      <c r="V272" s="1"/>
      <c r="W272" s="1"/>
      <c r="X272" s="1"/>
      <c r="Y272" s="1"/>
    </row>
    <row r="273" spans="16:25" ht="13.5">
      <c r="P273" s="1"/>
      <c r="Q273" s="1"/>
      <c r="R273" s="1"/>
      <c r="S273" s="1"/>
      <c r="T273" s="1"/>
      <c r="U273" s="1"/>
      <c r="V273" s="1"/>
      <c r="W273" s="1"/>
      <c r="X273" s="1"/>
      <c r="Y273" s="1"/>
    </row>
    <row r="274" spans="16:25" ht="13.5">
      <c r="P274" s="1"/>
      <c r="Q274" s="1"/>
      <c r="R274" s="1"/>
      <c r="S274" s="1"/>
      <c r="T274" s="1"/>
      <c r="U274" s="1"/>
      <c r="V274" s="1"/>
      <c r="W274" s="1"/>
      <c r="X274" s="1"/>
      <c r="Y274" s="1"/>
    </row>
    <row r="275" spans="16:25" ht="13.5">
      <c r="P275" s="1"/>
      <c r="Q275" s="1"/>
      <c r="R275" s="1"/>
      <c r="S275" s="1"/>
      <c r="T275" s="1"/>
      <c r="U275" s="1"/>
      <c r="V275" s="1"/>
      <c r="W275" s="1"/>
      <c r="X275" s="1"/>
      <c r="Y275" s="1"/>
    </row>
    <row r="276" spans="16:25" ht="13.5">
      <c r="P276" s="1"/>
      <c r="Q276" s="1"/>
      <c r="R276" s="1"/>
      <c r="S276" s="1"/>
      <c r="T276" s="1"/>
      <c r="U276" s="1"/>
      <c r="V276" s="1"/>
      <c r="W276" s="1"/>
      <c r="X276" s="1"/>
      <c r="Y276" s="1"/>
    </row>
    <row r="277" spans="16:25" ht="13.5">
      <c r="P277" s="1"/>
      <c r="Q277" s="1"/>
      <c r="R277" s="1"/>
      <c r="S277" s="1"/>
      <c r="T277" s="1"/>
      <c r="U277" s="1"/>
      <c r="V277" s="1"/>
      <c r="W277" s="1"/>
      <c r="X277" s="1"/>
      <c r="Y277" s="1"/>
    </row>
    <row r="278" spans="16:25" ht="13.5">
      <c r="P278" s="1"/>
      <c r="Q278" s="1"/>
      <c r="R278" s="1"/>
      <c r="S278" s="1"/>
      <c r="T278" s="1"/>
      <c r="U278" s="1"/>
      <c r="V278" s="1"/>
      <c r="W278" s="1"/>
      <c r="X278" s="1"/>
      <c r="Y278" s="1"/>
    </row>
    <row r="279" spans="16:25" ht="13.5">
      <c r="P279" s="1"/>
      <c r="Q279" s="1"/>
      <c r="R279" s="1"/>
      <c r="S279" s="1"/>
      <c r="T279" s="1"/>
      <c r="U279" s="1"/>
      <c r="V279" s="1"/>
      <c r="W279" s="1"/>
      <c r="X279" s="1"/>
      <c r="Y279" s="1"/>
    </row>
    <row r="280" spans="16:25" ht="13.5">
      <c r="P280" s="1"/>
      <c r="Q280" s="1"/>
      <c r="R280" s="1"/>
      <c r="S280" s="1"/>
      <c r="T280" s="1"/>
      <c r="U280" s="1"/>
      <c r="V280" s="1"/>
      <c r="W280" s="1"/>
      <c r="X280" s="1"/>
      <c r="Y280" s="1"/>
    </row>
    <row r="281" spans="16:25" ht="13.5">
      <c r="P281" s="1"/>
      <c r="Q281" s="1"/>
      <c r="R281" s="1"/>
      <c r="S281" s="1"/>
      <c r="T281" s="1"/>
      <c r="U281" s="1"/>
      <c r="V281" s="1"/>
      <c r="W281" s="1"/>
      <c r="X281" s="1"/>
      <c r="Y281" s="1"/>
    </row>
    <row r="282" spans="16:25" ht="13.5">
      <c r="P282" s="1"/>
      <c r="Q282" s="1"/>
      <c r="R282" s="1"/>
      <c r="S282" s="1"/>
      <c r="T282" s="1"/>
      <c r="U282" s="1"/>
      <c r="V282" s="1"/>
      <c r="W282" s="1"/>
      <c r="X282" s="1"/>
      <c r="Y282" s="1"/>
    </row>
    <row r="283" spans="16:25" ht="13.5">
      <c r="P283" s="1"/>
      <c r="Q283" s="1"/>
      <c r="R283" s="1"/>
      <c r="S283" s="1"/>
      <c r="T283" s="1"/>
      <c r="U283" s="1"/>
      <c r="V283" s="1"/>
      <c r="W283" s="1"/>
      <c r="X283" s="1"/>
      <c r="Y283" s="1"/>
    </row>
    <row r="284" spans="16:25" ht="13.5">
      <c r="P284" s="1"/>
      <c r="Q284" s="1"/>
      <c r="R284" s="1"/>
      <c r="S284" s="1"/>
      <c r="T284" s="1"/>
      <c r="U284" s="1"/>
      <c r="V284" s="1"/>
      <c r="W284" s="1"/>
      <c r="X284" s="1"/>
      <c r="Y284" s="1"/>
    </row>
    <row r="285" spans="16:25" ht="13.5">
      <c r="P285" s="1"/>
      <c r="Q285" s="1"/>
      <c r="R285" s="1"/>
      <c r="S285" s="1"/>
      <c r="T285" s="1"/>
      <c r="U285" s="1"/>
      <c r="V285" s="1"/>
      <c r="W285" s="1"/>
      <c r="X285" s="1"/>
      <c r="Y285" s="1"/>
    </row>
    <row r="286" spans="16:25" ht="13.5">
      <c r="P286" s="1"/>
      <c r="Q286" s="1"/>
      <c r="R286" s="1"/>
      <c r="S286" s="1"/>
      <c r="T286" s="1"/>
      <c r="U286" s="1"/>
      <c r="V286" s="1"/>
      <c r="W286" s="1"/>
      <c r="X286" s="1"/>
      <c r="Y286" s="1"/>
    </row>
    <row r="287" spans="16:25" ht="13.5">
      <c r="P287" s="1"/>
      <c r="Q287" s="1"/>
      <c r="R287" s="1"/>
      <c r="S287" s="1"/>
      <c r="T287" s="1"/>
      <c r="U287" s="1"/>
      <c r="V287" s="1"/>
      <c r="W287" s="1"/>
      <c r="X287" s="1"/>
      <c r="Y287" s="1"/>
    </row>
    <row r="288" spans="16:25" ht="13.5">
      <c r="P288" s="1"/>
      <c r="Q288" s="1"/>
      <c r="R288" s="1"/>
      <c r="S288" s="1"/>
      <c r="T288" s="1"/>
      <c r="U288" s="1"/>
      <c r="V288" s="1"/>
      <c r="W288" s="1"/>
      <c r="X288" s="1"/>
      <c r="Y288" s="1"/>
    </row>
    <row r="289" spans="16:25" ht="13.5">
      <c r="P289" s="1"/>
      <c r="Q289" s="1"/>
      <c r="R289" s="1"/>
      <c r="S289" s="1"/>
      <c r="T289" s="1"/>
      <c r="U289" s="1"/>
      <c r="V289" s="1"/>
      <c r="W289" s="1"/>
      <c r="X289" s="1"/>
      <c r="Y289" s="1"/>
    </row>
    <row r="290" spans="16:25" ht="13.5">
      <c r="P290" s="1"/>
      <c r="Q290" s="1"/>
      <c r="R290" s="1"/>
      <c r="S290" s="1"/>
      <c r="T290" s="1"/>
      <c r="U290" s="1"/>
      <c r="V290" s="1"/>
      <c r="W290" s="1"/>
      <c r="X290" s="1"/>
      <c r="Y290" s="1"/>
    </row>
    <row r="291" spans="16:25" ht="13.5">
      <c r="P291" s="1"/>
      <c r="Q291" s="1"/>
      <c r="R291" s="1"/>
      <c r="S291" s="1"/>
      <c r="T291" s="1"/>
      <c r="U291" s="1"/>
      <c r="V291" s="1"/>
      <c r="W291" s="1"/>
      <c r="X291" s="1"/>
      <c r="Y291" s="1"/>
    </row>
    <row r="292" spans="16:25" ht="13.5">
      <c r="P292" s="1"/>
      <c r="Q292" s="1"/>
      <c r="R292" s="1"/>
      <c r="S292" s="1"/>
      <c r="T292" s="1"/>
      <c r="U292" s="1"/>
      <c r="V292" s="1"/>
      <c r="W292" s="1"/>
      <c r="X292" s="1"/>
      <c r="Y292" s="1"/>
    </row>
    <row r="293" spans="16:25" ht="13.5">
      <c r="P293" s="1"/>
      <c r="Q293" s="1"/>
      <c r="R293" s="1"/>
      <c r="S293" s="1"/>
      <c r="T293" s="1"/>
      <c r="U293" s="1"/>
      <c r="V293" s="1"/>
      <c r="W293" s="1"/>
      <c r="X293" s="1"/>
      <c r="Y293" s="1"/>
    </row>
    <row r="294" spans="16:25" ht="13.5">
      <c r="P294" s="1"/>
      <c r="Q294" s="1"/>
      <c r="R294" s="1"/>
      <c r="S294" s="1"/>
      <c r="T294" s="1"/>
      <c r="U294" s="1"/>
      <c r="V294" s="1"/>
      <c r="W294" s="1"/>
      <c r="X294" s="1"/>
      <c r="Y294" s="1"/>
    </row>
    <row r="295" spans="16:25" ht="13.5">
      <c r="P295" s="1"/>
      <c r="Q295" s="1"/>
      <c r="R295" s="1"/>
      <c r="S295" s="1"/>
      <c r="T295" s="1"/>
      <c r="U295" s="1"/>
      <c r="V295" s="1"/>
      <c r="W295" s="1"/>
      <c r="X295" s="1"/>
      <c r="Y295" s="1"/>
    </row>
    <row r="296" spans="16:25" ht="13.5">
      <c r="P296" s="1"/>
      <c r="Q296" s="1"/>
      <c r="R296" s="1"/>
      <c r="S296" s="1"/>
      <c r="T296" s="1"/>
      <c r="U296" s="1"/>
      <c r="V296" s="1"/>
      <c r="W296" s="1"/>
      <c r="X296" s="1"/>
      <c r="Y296" s="1"/>
    </row>
    <row r="297" spans="16:25" ht="13.5">
      <c r="P297" s="1"/>
      <c r="Q297" s="1"/>
      <c r="R297" s="1"/>
      <c r="S297" s="1"/>
      <c r="T297" s="1"/>
      <c r="U297" s="1"/>
      <c r="V297" s="1"/>
      <c r="W297" s="1"/>
      <c r="X297" s="1"/>
      <c r="Y297" s="1"/>
    </row>
    <row r="298" spans="16:25" ht="13.5">
      <c r="P298" s="1"/>
      <c r="Q298" s="1"/>
      <c r="R298" s="1"/>
      <c r="S298" s="1"/>
      <c r="T298" s="1"/>
      <c r="U298" s="1"/>
      <c r="V298" s="1"/>
      <c r="W298" s="1"/>
      <c r="X298" s="1"/>
      <c r="Y298" s="1"/>
    </row>
    <row r="299" spans="16:25" ht="13.5">
      <c r="P299" s="1"/>
      <c r="Q299" s="1"/>
      <c r="R299" s="1"/>
      <c r="S299" s="1"/>
      <c r="T299" s="1"/>
      <c r="U299" s="1"/>
      <c r="V299" s="1"/>
      <c r="W299" s="1"/>
      <c r="X299" s="1"/>
      <c r="Y299" s="1"/>
    </row>
    <row r="300" spans="16:25" ht="13.5">
      <c r="P300" s="1"/>
      <c r="Q300" s="1"/>
      <c r="R300" s="1"/>
      <c r="S300" s="1"/>
      <c r="T300" s="1"/>
      <c r="U300" s="1"/>
      <c r="V300" s="1"/>
      <c r="W300" s="1"/>
      <c r="X300" s="1"/>
      <c r="Y300" s="1"/>
    </row>
    <row r="301" spans="16:25" ht="13.5">
      <c r="P301" s="1"/>
      <c r="Q301" s="1"/>
      <c r="R301" s="1"/>
      <c r="S301" s="1"/>
      <c r="T301" s="1"/>
      <c r="U301" s="1"/>
      <c r="V301" s="1"/>
      <c r="W301" s="1"/>
      <c r="X301" s="1"/>
      <c r="Y301" s="1"/>
    </row>
    <row r="302" spans="16:25" ht="13.5">
      <c r="P302" s="1"/>
      <c r="Q302" s="1"/>
      <c r="R302" s="1"/>
      <c r="S302" s="1"/>
      <c r="T302" s="1"/>
      <c r="U302" s="1"/>
      <c r="V302" s="1"/>
      <c r="W302" s="1"/>
      <c r="X302" s="1"/>
      <c r="Y302" s="1"/>
    </row>
    <row r="303" spans="16:25" ht="13.5">
      <c r="P303" s="1"/>
      <c r="Q303" s="1"/>
      <c r="R303" s="1"/>
      <c r="S303" s="1"/>
      <c r="T303" s="1"/>
      <c r="U303" s="1"/>
      <c r="V303" s="1"/>
      <c r="W303" s="1"/>
      <c r="X303" s="1"/>
      <c r="Y303" s="1"/>
    </row>
    <row r="304" spans="16:25" ht="13.5">
      <c r="P304" s="1"/>
      <c r="Q304" s="1"/>
      <c r="R304" s="1"/>
      <c r="S304" s="1"/>
      <c r="T304" s="1"/>
      <c r="U304" s="1"/>
      <c r="V304" s="1"/>
      <c r="W304" s="1"/>
      <c r="X304" s="1"/>
      <c r="Y304" s="1"/>
    </row>
    <row r="305" spans="16:25" ht="13.5">
      <c r="P305" s="1"/>
      <c r="Q305" s="1"/>
      <c r="R305" s="1"/>
      <c r="S305" s="1"/>
      <c r="T305" s="1"/>
      <c r="U305" s="1"/>
      <c r="V305" s="1"/>
      <c r="W305" s="1"/>
      <c r="X305" s="1"/>
      <c r="Y305" s="1"/>
    </row>
    <row r="306" spans="16:25" ht="13.5">
      <c r="P306" s="1"/>
      <c r="Q306" s="1"/>
      <c r="R306" s="1"/>
      <c r="S306" s="1"/>
      <c r="T306" s="1"/>
      <c r="U306" s="1"/>
      <c r="V306" s="1"/>
      <c r="W306" s="1"/>
      <c r="X306" s="1"/>
      <c r="Y306" s="1"/>
    </row>
    <row r="307" spans="16:25" ht="13.5">
      <c r="P307" s="1"/>
      <c r="Q307" s="1"/>
      <c r="R307" s="1"/>
      <c r="S307" s="1"/>
      <c r="T307" s="1"/>
      <c r="U307" s="1"/>
      <c r="V307" s="1"/>
      <c r="W307" s="1"/>
      <c r="X307" s="1"/>
      <c r="Y307" s="1"/>
    </row>
    <row r="308" spans="16:25" ht="13.5">
      <c r="P308" s="1"/>
      <c r="Q308" s="1"/>
      <c r="R308" s="1"/>
      <c r="S308" s="1"/>
      <c r="T308" s="1"/>
      <c r="U308" s="1"/>
      <c r="V308" s="1"/>
      <c r="W308" s="1"/>
      <c r="X308" s="1"/>
      <c r="Y308" s="1"/>
    </row>
    <row r="309" spans="16:25" ht="13.5">
      <c r="P309" s="1"/>
      <c r="Q309" s="1"/>
      <c r="R309" s="1"/>
      <c r="S309" s="1"/>
      <c r="T309" s="1"/>
      <c r="U309" s="1"/>
      <c r="V309" s="1"/>
      <c r="W309" s="1"/>
      <c r="X309" s="1"/>
      <c r="Y309" s="1"/>
    </row>
    <row r="310" spans="16:25" ht="13.5">
      <c r="P310" s="1"/>
      <c r="Q310" s="1"/>
      <c r="R310" s="1"/>
      <c r="S310" s="1"/>
      <c r="T310" s="1"/>
      <c r="U310" s="1"/>
      <c r="V310" s="1"/>
      <c r="W310" s="1"/>
      <c r="X310" s="1"/>
      <c r="Y310" s="1"/>
    </row>
    <row r="311" spans="16:25" ht="13.5">
      <c r="P311" s="1"/>
      <c r="Q311" s="1"/>
      <c r="R311" s="1"/>
      <c r="S311" s="1"/>
      <c r="T311" s="1"/>
      <c r="U311" s="1"/>
      <c r="V311" s="1"/>
      <c r="W311" s="1"/>
      <c r="X311" s="1"/>
      <c r="Y311" s="1"/>
    </row>
    <row r="312" spans="16:25" ht="13.5">
      <c r="P312" s="1"/>
      <c r="Q312" s="1"/>
      <c r="R312" s="1"/>
      <c r="S312" s="1"/>
      <c r="T312" s="1"/>
      <c r="U312" s="1"/>
      <c r="V312" s="1"/>
      <c r="W312" s="1"/>
      <c r="X312" s="1"/>
      <c r="Y312" s="1"/>
    </row>
    <row r="313" spans="16:25" ht="13.5">
      <c r="P313" s="1"/>
      <c r="Q313" s="1"/>
      <c r="R313" s="1"/>
      <c r="S313" s="1"/>
      <c r="T313" s="1"/>
      <c r="U313" s="1"/>
      <c r="V313" s="1"/>
      <c r="W313" s="1"/>
      <c r="X313" s="1"/>
      <c r="Y313" s="1"/>
    </row>
    <row r="314" spans="16:25" ht="13.5">
      <c r="P314" s="1"/>
      <c r="Q314" s="1"/>
      <c r="R314" s="1"/>
      <c r="S314" s="1"/>
      <c r="T314" s="1"/>
      <c r="U314" s="1"/>
      <c r="V314" s="1"/>
      <c r="W314" s="1"/>
      <c r="X314" s="1"/>
      <c r="Y314" s="1"/>
    </row>
    <row r="315" spans="16:25" ht="13.5">
      <c r="P315" s="1"/>
      <c r="Q315" s="1"/>
      <c r="R315" s="1"/>
      <c r="S315" s="1"/>
      <c r="T315" s="1"/>
      <c r="U315" s="1"/>
      <c r="V315" s="1"/>
      <c r="W315" s="1"/>
      <c r="X315" s="1"/>
      <c r="Y315" s="1"/>
    </row>
    <row r="316" spans="16:25" ht="13.5">
      <c r="P316" s="1"/>
      <c r="Q316" s="1"/>
      <c r="R316" s="1"/>
      <c r="S316" s="1"/>
      <c r="T316" s="1"/>
      <c r="U316" s="1"/>
      <c r="V316" s="1"/>
      <c r="W316" s="1"/>
      <c r="X316" s="1"/>
      <c r="Y316" s="1"/>
    </row>
    <row r="317" spans="16:25" ht="13.5">
      <c r="P317" s="1"/>
      <c r="Q317" s="1"/>
      <c r="R317" s="1"/>
      <c r="S317" s="1"/>
      <c r="T317" s="1"/>
      <c r="U317" s="1"/>
      <c r="V317" s="1"/>
      <c r="W317" s="1"/>
      <c r="X317" s="1"/>
      <c r="Y317" s="1"/>
    </row>
    <row r="318" spans="16:25" ht="13.5">
      <c r="P318" s="1"/>
      <c r="Q318" s="1"/>
      <c r="R318" s="1"/>
      <c r="S318" s="1"/>
      <c r="T318" s="1"/>
      <c r="U318" s="1"/>
      <c r="V318" s="1"/>
      <c r="W318" s="1"/>
      <c r="X318" s="1"/>
      <c r="Y318" s="1"/>
    </row>
    <row r="319" spans="16:25" ht="13.5">
      <c r="P319" s="1"/>
      <c r="Q319" s="1"/>
      <c r="R319" s="1"/>
      <c r="S319" s="1"/>
      <c r="T319" s="1"/>
      <c r="U319" s="1"/>
      <c r="V319" s="1"/>
      <c r="W319" s="1"/>
      <c r="X319" s="1"/>
      <c r="Y319" s="1"/>
    </row>
    <row r="320" spans="16:25" ht="13.5">
      <c r="P320" s="1"/>
      <c r="Q320" s="1"/>
      <c r="R320" s="1"/>
      <c r="S320" s="1"/>
      <c r="T320" s="1"/>
      <c r="U320" s="1"/>
      <c r="V320" s="1"/>
      <c r="W320" s="1"/>
      <c r="X320" s="1"/>
      <c r="Y320" s="1"/>
    </row>
    <row r="321" spans="16:25" ht="13.5">
      <c r="P321" s="1"/>
      <c r="Q321" s="1"/>
      <c r="R321" s="1"/>
      <c r="S321" s="1"/>
      <c r="T321" s="1"/>
      <c r="U321" s="1"/>
      <c r="V321" s="1"/>
      <c r="W321" s="1"/>
      <c r="X321" s="1"/>
      <c r="Y321" s="1"/>
    </row>
    <row r="322" spans="16:25" ht="13.5">
      <c r="P322" s="1"/>
      <c r="Q322" s="1"/>
      <c r="R322" s="1"/>
      <c r="S322" s="1"/>
      <c r="T322" s="1"/>
      <c r="U322" s="1"/>
      <c r="V322" s="1"/>
      <c r="W322" s="1"/>
      <c r="X322" s="1"/>
      <c r="Y322" s="1"/>
    </row>
    <row r="323" spans="16:25" ht="13.5">
      <c r="P323" s="1"/>
      <c r="Q323" s="1"/>
      <c r="R323" s="1"/>
      <c r="S323" s="1"/>
      <c r="T323" s="1"/>
      <c r="U323" s="1"/>
      <c r="V323" s="1"/>
      <c r="W323" s="1"/>
      <c r="X323" s="1"/>
      <c r="Y323" s="1"/>
    </row>
    <row r="324" spans="16:25" ht="13.5">
      <c r="P324" s="1"/>
      <c r="Q324" s="1"/>
      <c r="R324" s="1"/>
      <c r="S324" s="1"/>
      <c r="T324" s="1"/>
      <c r="U324" s="1"/>
      <c r="V324" s="1"/>
      <c r="W324" s="1"/>
      <c r="X324" s="1"/>
      <c r="Y324" s="1"/>
    </row>
    <row r="325" spans="16:25" ht="13.5">
      <c r="P325" s="1"/>
      <c r="Q325" s="1"/>
      <c r="R325" s="1"/>
      <c r="S325" s="1"/>
      <c r="T325" s="1"/>
      <c r="U325" s="1"/>
      <c r="V325" s="1"/>
      <c r="W325" s="1"/>
      <c r="X325" s="1"/>
      <c r="Y325" s="1"/>
    </row>
    <row r="326" spans="16:25" ht="13.5">
      <c r="P326" s="1"/>
      <c r="Q326" s="1"/>
      <c r="R326" s="1"/>
      <c r="S326" s="1"/>
      <c r="T326" s="1"/>
      <c r="U326" s="1"/>
      <c r="V326" s="1"/>
      <c r="W326" s="1"/>
      <c r="X326" s="1"/>
      <c r="Y326" s="1"/>
    </row>
    <row r="327" spans="16:25" ht="13.5">
      <c r="P327" s="1"/>
      <c r="Q327" s="1"/>
      <c r="R327" s="1"/>
      <c r="S327" s="1"/>
      <c r="T327" s="1"/>
      <c r="U327" s="1"/>
      <c r="V327" s="1"/>
      <c r="W327" s="1"/>
      <c r="X327" s="1"/>
      <c r="Y327" s="1"/>
    </row>
    <row r="328" spans="16:25" ht="13.5">
      <c r="P328" s="1"/>
      <c r="Q328" s="1"/>
      <c r="R328" s="1"/>
      <c r="S328" s="1"/>
      <c r="T328" s="1"/>
      <c r="U328" s="1"/>
      <c r="V328" s="1"/>
      <c r="W328" s="1"/>
      <c r="X328" s="1"/>
      <c r="Y328" s="1"/>
    </row>
    <row r="329" spans="16:25" ht="13.5">
      <c r="P329" s="1"/>
      <c r="Q329" s="1"/>
      <c r="R329" s="1"/>
      <c r="S329" s="1"/>
      <c r="T329" s="1"/>
      <c r="U329" s="1"/>
      <c r="V329" s="1"/>
      <c r="W329" s="1"/>
      <c r="X329" s="1"/>
      <c r="Y329" s="1"/>
    </row>
    <row r="330" spans="16:25" ht="13.5">
      <c r="P330" s="1"/>
      <c r="Q330" s="1"/>
      <c r="R330" s="1"/>
      <c r="S330" s="1"/>
      <c r="T330" s="1"/>
      <c r="U330" s="1"/>
      <c r="V330" s="1"/>
      <c r="W330" s="1"/>
      <c r="X330" s="1"/>
      <c r="Y330" s="1"/>
    </row>
    <row r="331" spans="16:25" ht="13.5">
      <c r="P331" s="1"/>
      <c r="Q331" s="1"/>
      <c r="R331" s="1"/>
      <c r="S331" s="1"/>
      <c r="T331" s="1"/>
      <c r="U331" s="1"/>
      <c r="V331" s="1"/>
      <c r="W331" s="1"/>
      <c r="X331" s="1"/>
      <c r="Y331" s="1"/>
    </row>
    <row r="332" spans="16:25" ht="13.5">
      <c r="P332" s="1"/>
      <c r="Q332" s="1"/>
      <c r="R332" s="1"/>
      <c r="S332" s="1"/>
      <c r="T332" s="1"/>
      <c r="U332" s="1"/>
      <c r="V332" s="1"/>
      <c r="W332" s="1"/>
      <c r="X332" s="1"/>
      <c r="Y332" s="1"/>
    </row>
    <row r="333" spans="16:25" ht="13.5">
      <c r="P333" s="1"/>
      <c r="Q333" s="1"/>
      <c r="R333" s="1"/>
      <c r="S333" s="1"/>
      <c r="T333" s="1"/>
      <c r="U333" s="1"/>
      <c r="V333" s="1"/>
      <c r="W333" s="1"/>
      <c r="X333" s="1"/>
      <c r="Y333" s="1"/>
    </row>
    <row r="334" spans="16:25" ht="13.5">
      <c r="P334" s="1"/>
      <c r="Q334" s="1"/>
      <c r="R334" s="1"/>
      <c r="S334" s="1"/>
      <c r="T334" s="1"/>
      <c r="U334" s="1"/>
      <c r="V334" s="1"/>
      <c r="W334" s="1"/>
      <c r="X334" s="1"/>
      <c r="Y334" s="1"/>
    </row>
    <row r="335" spans="16:25" ht="13.5">
      <c r="P335" s="1"/>
      <c r="Q335" s="1"/>
      <c r="R335" s="1"/>
      <c r="S335" s="1"/>
      <c r="T335" s="1"/>
      <c r="U335" s="1"/>
      <c r="V335" s="1"/>
      <c r="W335" s="1"/>
      <c r="X335" s="1"/>
      <c r="Y335" s="1"/>
    </row>
    <row r="336" spans="16:25" ht="13.5">
      <c r="P336" s="1"/>
      <c r="Q336" s="1"/>
      <c r="R336" s="1"/>
      <c r="S336" s="1"/>
      <c r="T336" s="1"/>
      <c r="U336" s="1"/>
      <c r="V336" s="1"/>
      <c r="W336" s="1"/>
      <c r="X336" s="1"/>
      <c r="Y336" s="1"/>
    </row>
    <row r="337" spans="16:25" ht="13.5">
      <c r="P337" s="1"/>
      <c r="Q337" s="1"/>
      <c r="R337" s="1"/>
      <c r="S337" s="1"/>
      <c r="T337" s="1"/>
      <c r="U337" s="1"/>
      <c r="V337" s="1"/>
      <c r="W337" s="1"/>
      <c r="X337" s="1"/>
      <c r="Y337" s="1"/>
    </row>
    <row r="338" spans="16:25" ht="13.5">
      <c r="P338" s="1"/>
      <c r="Q338" s="1"/>
      <c r="R338" s="1"/>
      <c r="S338" s="1"/>
      <c r="T338" s="1"/>
      <c r="U338" s="1"/>
      <c r="V338" s="1"/>
      <c r="W338" s="1"/>
      <c r="X338" s="1"/>
      <c r="Y338" s="1"/>
    </row>
    <row r="339" spans="16:25" ht="13.5">
      <c r="P339" s="1"/>
      <c r="Q339" s="1"/>
      <c r="R339" s="1"/>
      <c r="S339" s="1"/>
      <c r="T339" s="1"/>
      <c r="U339" s="1"/>
      <c r="V339" s="1"/>
      <c r="W339" s="1"/>
      <c r="X339" s="1"/>
      <c r="Y339" s="1"/>
    </row>
    <row r="340" spans="16:25" ht="13.5">
      <c r="P340" s="1"/>
      <c r="Q340" s="1"/>
      <c r="R340" s="1"/>
      <c r="S340" s="1"/>
      <c r="T340" s="1"/>
      <c r="U340" s="1"/>
      <c r="V340" s="1"/>
      <c r="W340" s="1"/>
      <c r="X340" s="1"/>
      <c r="Y340" s="1"/>
    </row>
  </sheetData>
  <sheetProtection/>
  <mergeCells count="15">
    <mergeCell ref="B41:AJ47"/>
    <mergeCell ref="C3:K3"/>
    <mergeCell ref="C4:K4"/>
    <mergeCell ref="U2:Z2"/>
    <mergeCell ref="U3:Z3"/>
    <mergeCell ref="B15:AJ17"/>
    <mergeCell ref="U4:Z4"/>
    <mergeCell ref="A8:AJ8"/>
    <mergeCell ref="S1:S5"/>
    <mergeCell ref="A7:AJ7"/>
    <mergeCell ref="AB2:AF2"/>
    <mergeCell ref="C1:K1"/>
    <mergeCell ref="C2:K2"/>
    <mergeCell ref="AB3:AF3"/>
    <mergeCell ref="AB4:AF4"/>
  </mergeCells>
  <printOptions/>
  <pageMargins left="0.73" right="0.57" top="0.7" bottom="0.35" header="0.28" footer="0.28"/>
  <pageSetup horizontalDpi="600" verticalDpi="600" orientation="portrait" paperSize="9" scale="98" r:id="rId4"/>
  <drawing r:id="rId3"/>
  <legacyDrawing r:id="rId2"/>
</worksheet>
</file>

<file path=xl/worksheets/sheet2.xml><?xml version="1.0" encoding="utf-8"?>
<worksheet xmlns="http://schemas.openxmlformats.org/spreadsheetml/2006/main" xmlns:r="http://schemas.openxmlformats.org/officeDocument/2006/relationships">
  <dimension ref="A1:K6"/>
  <sheetViews>
    <sheetView zoomScaleSheetLayoutView="100" zoomScalePageLayoutView="0" workbookViewId="0" topLeftCell="A1">
      <selection activeCell="F35" sqref="F35"/>
    </sheetView>
  </sheetViews>
  <sheetFormatPr defaultColWidth="9.00390625" defaultRowHeight="13.5"/>
  <cols>
    <col min="1" max="1" width="13.00390625" style="0" customWidth="1"/>
    <col min="2" max="11" width="7.875" style="0" customWidth="1"/>
  </cols>
  <sheetData>
    <row r="1" spans="1:11" ht="13.5">
      <c r="A1" s="6"/>
      <c r="B1" s="9" t="s">
        <v>4</v>
      </c>
      <c r="C1" s="9" t="s">
        <v>5</v>
      </c>
      <c r="D1" s="9" t="s">
        <v>6</v>
      </c>
      <c r="E1" s="9" t="s">
        <v>7</v>
      </c>
      <c r="F1" s="9" t="s">
        <v>8</v>
      </c>
      <c r="G1" s="9" t="s">
        <v>9</v>
      </c>
      <c r="H1" s="9" t="s">
        <v>10</v>
      </c>
      <c r="I1" s="9" t="s">
        <v>122</v>
      </c>
      <c r="J1" s="9" t="s">
        <v>140</v>
      </c>
      <c r="K1" s="9" t="s">
        <v>159</v>
      </c>
    </row>
    <row r="2" spans="1:11" ht="13.5">
      <c r="A2" s="6" t="s">
        <v>2</v>
      </c>
      <c r="B2" s="7">
        <v>6964</v>
      </c>
      <c r="C2" s="7">
        <v>6159</v>
      </c>
      <c r="D2" s="7">
        <v>5818</v>
      </c>
      <c r="E2" s="41">
        <v>6122</v>
      </c>
      <c r="F2" s="7">
        <v>6092</v>
      </c>
      <c r="G2" s="7">
        <v>5840</v>
      </c>
      <c r="H2" s="7">
        <v>5918</v>
      </c>
      <c r="I2" s="7">
        <v>5910</v>
      </c>
      <c r="J2" s="7">
        <v>5671</v>
      </c>
      <c r="K2" s="7">
        <f>'別表４'!M7</f>
        <v>4989</v>
      </c>
    </row>
    <row r="3" spans="1:11" ht="13.5">
      <c r="A3" s="6" t="s">
        <v>3</v>
      </c>
      <c r="B3" s="7">
        <v>5826</v>
      </c>
      <c r="C3" s="7">
        <v>4191</v>
      </c>
      <c r="D3" s="7">
        <v>3516</v>
      </c>
      <c r="E3" s="7">
        <v>4612</v>
      </c>
      <c r="F3" s="7">
        <v>5533</v>
      </c>
      <c r="G3" s="7">
        <v>5829</v>
      </c>
      <c r="H3" s="7">
        <v>6725</v>
      </c>
      <c r="I3" s="7">
        <v>6394</v>
      </c>
      <c r="J3" s="7">
        <v>5775</v>
      </c>
      <c r="K3" s="7">
        <f>'別表４'!M16</f>
        <v>3278</v>
      </c>
    </row>
    <row r="4" spans="1:11" ht="13.5">
      <c r="A4" s="6" t="s">
        <v>1</v>
      </c>
      <c r="B4" s="6">
        <v>80.7</v>
      </c>
      <c r="C4" s="8">
        <v>69</v>
      </c>
      <c r="D4" s="44">
        <v>63.1</v>
      </c>
      <c r="E4" s="8">
        <v>70.5</v>
      </c>
      <c r="F4" s="6">
        <v>76.8</v>
      </c>
      <c r="G4" s="8">
        <v>84.6</v>
      </c>
      <c r="H4" s="6">
        <v>91.8</v>
      </c>
      <c r="I4" s="6">
        <v>93.1</v>
      </c>
      <c r="J4" s="6">
        <v>89.7</v>
      </c>
      <c r="K4" s="6">
        <f>'別表４'!M27</f>
        <v>76.7</v>
      </c>
    </row>
    <row r="6" spans="1:11" ht="13.5">
      <c r="A6" s="40"/>
      <c r="B6" s="42"/>
      <c r="C6" s="42"/>
      <c r="D6" s="42"/>
      <c r="E6" s="42"/>
      <c r="F6" s="42"/>
      <c r="G6" s="42"/>
      <c r="H6" s="42"/>
      <c r="I6" s="42"/>
      <c r="J6" s="42"/>
      <c r="K6" s="42"/>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0"/>
  </sheetPr>
  <dimension ref="A1:U35"/>
  <sheetViews>
    <sheetView view="pageBreakPreview" zoomScaleSheetLayoutView="100" zoomScalePageLayoutView="0" workbookViewId="0" topLeftCell="A1">
      <selection activeCell="Y1" sqref="Y1"/>
    </sheetView>
  </sheetViews>
  <sheetFormatPr defaultColWidth="9.00390625" defaultRowHeight="13.5"/>
  <cols>
    <col min="1" max="1" width="4.25390625" style="150" customWidth="1"/>
    <col min="2" max="2" width="15.375" style="150" customWidth="1"/>
    <col min="3" max="12" width="6.625" style="150" customWidth="1"/>
    <col min="13" max="21" width="5.875" style="150" customWidth="1"/>
    <col min="22" max="35" width="9.00390625" style="150" customWidth="1"/>
    <col min="36" max="36" width="3.75390625" style="150" customWidth="1"/>
    <col min="37" max="16384" width="9.00390625" style="150" customWidth="1"/>
  </cols>
  <sheetData>
    <row r="1" spans="1:21" s="146" customFormat="1" ht="27.75" customHeight="1">
      <c r="A1" s="145"/>
      <c r="B1" s="613" t="s">
        <v>116</v>
      </c>
      <c r="C1" s="613"/>
      <c r="D1" s="613"/>
      <c r="E1" s="613"/>
      <c r="F1" s="613"/>
      <c r="G1" s="613"/>
      <c r="H1" s="613"/>
      <c r="I1" s="613"/>
      <c r="J1" s="613"/>
      <c r="K1" s="613"/>
      <c r="L1" s="613"/>
      <c r="M1" s="613"/>
      <c r="N1" s="613"/>
      <c r="O1" s="613"/>
      <c r="P1" s="613"/>
      <c r="Q1" s="613"/>
      <c r="R1" s="613"/>
      <c r="S1" s="613"/>
      <c r="T1" s="613"/>
      <c r="U1" s="613"/>
    </row>
    <row r="2" spans="2:12" s="146" customFormat="1" ht="6.75" customHeight="1">
      <c r="B2" s="96"/>
      <c r="C2" s="96"/>
      <c r="D2" s="96"/>
      <c r="E2" s="96"/>
      <c r="F2" s="96"/>
      <c r="G2" s="96"/>
      <c r="H2" s="96"/>
      <c r="I2" s="96"/>
      <c r="J2" s="96"/>
      <c r="K2" s="96"/>
      <c r="L2" s="96"/>
    </row>
    <row r="3" spans="11:21" s="146" customFormat="1" ht="15.75" customHeight="1" thickBot="1">
      <c r="K3" s="147"/>
      <c r="L3" s="148"/>
      <c r="M3" s="149"/>
      <c r="N3" s="149"/>
      <c r="O3" s="614" t="s">
        <v>11</v>
      </c>
      <c r="P3" s="614"/>
      <c r="Q3" s="614"/>
      <c r="R3" s="614"/>
      <c r="S3" s="614"/>
      <c r="T3" s="614"/>
      <c r="U3" s="614"/>
    </row>
    <row r="4" spans="1:21" ht="12.75" customHeight="1">
      <c r="A4" s="617"/>
      <c r="B4" s="618"/>
      <c r="C4" s="615" t="s">
        <v>4</v>
      </c>
      <c r="D4" s="615" t="s">
        <v>5</v>
      </c>
      <c r="E4" s="615" t="s">
        <v>6</v>
      </c>
      <c r="F4" s="615" t="s">
        <v>7</v>
      </c>
      <c r="G4" s="615" t="s">
        <v>8</v>
      </c>
      <c r="H4" s="615" t="s">
        <v>9</v>
      </c>
      <c r="I4" s="615" t="s">
        <v>10</v>
      </c>
      <c r="J4" s="615" t="s">
        <v>122</v>
      </c>
      <c r="K4" s="621" t="s">
        <v>140</v>
      </c>
      <c r="L4" s="623" t="s">
        <v>159</v>
      </c>
      <c r="M4" s="97"/>
      <c r="N4" s="97"/>
      <c r="O4" s="97"/>
      <c r="P4" s="97"/>
      <c r="Q4" s="97"/>
      <c r="R4" s="97"/>
      <c r="S4" s="97"/>
      <c r="T4" s="97"/>
      <c r="U4" s="98"/>
    </row>
    <row r="5" spans="1:21" s="146" customFormat="1" ht="30.75" customHeight="1">
      <c r="A5" s="619"/>
      <c r="B5" s="620"/>
      <c r="C5" s="616"/>
      <c r="D5" s="616"/>
      <c r="E5" s="616"/>
      <c r="F5" s="616"/>
      <c r="G5" s="616"/>
      <c r="H5" s="616"/>
      <c r="I5" s="616"/>
      <c r="J5" s="616"/>
      <c r="K5" s="622"/>
      <c r="L5" s="624"/>
      <c r="M5" s="99" t="s">
        <v>38</v>
      </c>
      <c r="N5" s="99" t="s">
        <v>39</v>
      </c>
      <c r="O5" s="99" t="s">
        <v>40</v>
      </c>
      <c r="P5" s="99" t="s">
        <v>41</v>
      </c>
      <c r="Q5" s="99" t="s">
        <v>42</v>
      </c>
      <c r="R5" s="99" t="s">
        <v>43</v>
      </c>
      <c r="S5" s="100" t="s">
        <v>123</v>
      </c>
      <c r="T5" s="100" t="s">
        <v>141</v>
      </c>
      <c r="U5" s="101" t="s">
        <v>160</v>
      </c>
    </row>
    <row r="6" spans="1:21" s="146" customFormat="1" ht="18.75" customHeight="1">
      <c r="A6" s="631" t="s">
        <v>21</v>
      </c>
      <c r="B6" s="632"/>
      <c r="C6" s="102">
        <v>26078</v>
      </c>
      <c r="D6" s="102">
        <v>26194</v>
      </c>
      <c r="E6" s="102">
        <v>25809</v>
      </c>
      <c r="F6" s="102">
        <v>25029</v>
      </c>
      <c r="G6" s="102">
        <v>24780</v>
      </c>
      <c r="H6" s="102">
        <v>23148</v>
      </c>
      <c r="I6" s="103">
        <v>23133</v>
      </c>
      <c r="J6" s="103">
        <v>21756</v>
      </c>
      <c r="K6" s="103">
        <v>21305</v>
      </c>
      <c r="L6" s="394">
        <v>21627</v>
      </c>
      <c r="M6" s="104">
        <f>L6/C6*100-100</f>
        <v>-17.06802668916329</v>
      </c>
      <c r="N6" s="104">
        <f>L6/D6*100-100</f>
        <v>-17.43529052454761</v>
      </c>
      <c r="O6" s="104">
        <f>L6/E6*100-100</f>
        <v>-16.2036498895734</v>
      </c>
      <c r="P6" s="104">
        <f>L6/F6*100-100</f>
        <v>-13.59223300970875</v>
      </c>
      <c r="Q6" s="104">
        <f>L6/G6*100-100</f>
        <v>-12.723970944309926</v>
      </c>
      <c r="R6" s="104">
        <f>L6/H6*100-100</f>
        <v>-6.570762052877143</v>
      </c>
      <c r="S6" s="104">
        <f>L6/I6*100-100</f>
        <v>-6.510180261963427</v>
      </c>
      <c r="T6" s="104">
        <f>L6/J6*100-100</f>
        <v>-0.592939878654164</v>
      </c>
      <c r="U6" s="105">
        <f>L6/K6*100-100</f>
        <v>1.5113823046233392</v>
      </c>
    </row>
    <row r="7" spans="1:21" s="146" customFormat="1" ht="18.75" customHeight="1">
      <c r="A7" s="633" t="s">
        <v>24</v>
      </c>
      <c r="B7" s="106" t="s">
        <v>14</v>
      </c>
      <c r="C7" s="107">
        <f aca="true" t="shared" si="0" ref="C7:H7">C8+C9</f>
        <v>6964</v>
      </c>
      <c r="D7" s="107">
        <f t="shared" si="0"/>
        <v>6159</v>
      </c>
      <c r="E7" s="107">
        <f t="shared" si="0"/>
        <v>5818</v>
      </c>
      <c r="F7" s="107">
        <f t="shared" si="0"/>
        <v>6122</v>
      </c>
      <c r="G7" s="107">
        <f t="shared" si="0"/>
        <v>6092</v>
      </c>
      <c r="H7" s="108">
        <f t="shared" si="0"/>
        <v>5840</v>
      </c>
      <c r="I7" s="108">
        <f>SUM(I8:I9)</f>
        <v>5918</v>
      </c>
      <c r="J7" s="108">
        <f>SUM(J8:J9)</f>
        <v>5910</v>
      </c>
      <c r="K7" s="108">
        <f>SUM(K8:K9)</f>
        <v>5671</v>
      </c>
      <c r="L7" s="395">
        <f>SUM(L8:L9)</f>
        <v>4989</v>
      </c>
      <c r="M7" s="151">
        <f aca="true" t="shared" si="1" ref="M7:M15">L7/C7*100-100</f>
        <v>-28.360137851809313</v>
      </c>
      <c r="N7" s="151">
        <f aca="true" t="shared" si="2" ref="N7:N15">L7/D7*100-100</f>
        <v>-18.996590355577197</v>
      </c>
      <c r="O7" s="151">
        <f aca="true" t="shared" si="3" ref="O7:O15">L7/E7*100-100</f>
        <v>-14.2488827775868</v>
      </c>
      <c r="P7" s="151">
        <f aca="true" t="shared" si="4" ref="P7:P15">L7/F7*100-100</f>
        <v>-18.507023848415542</v>
      </c>
      <c r="Q7" s="151">
        <f aca="true" t="shared" si="5" ref="Q7:Q15">L7/G7*100-100</f>
        <v>-18.10571240971767</v>
      </c>
      <c r="R7" s="151">
        <f aca="true" t="shared" si="6" ref="R7:R15">L7/H7*100-100</f>
        <v>-14.571917808219183</v>
      </c>
      <c r="S7" s="151">
        <f aca="true" t="shared" si="7" ref="S7:S15">L7/I7*100-100</f>
        <v>-15.697870902331871</v>
      </c>
      <c r="T7" s="151">
        <f aca="true" t="shared" si="8" ref="T7:T15">L7/J7*100-100</f>
        <v>-15.583756345177662</v>
      </c>
      <c r="U7" s="152">
        <f aca="true" t="shared" si="9" ref="U7:U15">L7/K7*100-100</f>
        <v>-12.026097690001762</v>
      </c>
    </row>
    <row r="8" spans="1:21" s="146" customFormat="1" ht="18.75" customHeight="1">
      <c r="A8" s="634"/>
      <c r="B8" s="109" t="s">
        <v>32</v>
      </c>
      <c r="C8" s="110">
        <v>5544</v>
      </c>
      <c r="D8" s="110">
        <v>4724</v>
      </c>
      <c r="E8" s="110">
        <v>4574</v>
      </c>
      <c r="F8" s="110">
        <v>4780</v>
      </c>
      <c r="G8" s="110">
        <v>4840</v>
      </c>
      <c r="H8" s="111">
        <v>4501</v>
      </c>
      <c r="I8" s="111">
        <v>4415</v>
      </c>
      <c r="J8" s="111">
        <v>4297</v>
      </c>
      <c r="K8" s="111">
        <v>4068</v>
      </c>
      <c r="L8" s="396">
        <f>'別表４'!M8</f>
        <v>3635</v>
      </c>
      <c r="M8" s="153">
        <f t="shared" si="1"/>
        <v>-34.433621933621936</v>
      </c>
      <c r="N8" s="153">
        <f t="shared" si="2"/>
        <v>-23.05249788314987</v>
      </c>
      <c r="O8" s="153">
        <f t="shared" si="3"/>
        <v>-20.529077393965892</v>
      </c>
      <c r="P8" s="153">
        <f t="shared" si="4"/>
        <v>-23.953974895397494</v>
      </c>
      <c r="Q8" s="153">
        <f t="shared" si="5"/>
        <v>-24.896694214876035</v>
      </c>
      <c r="R8" s="153">
        <f t="shared" si="6"/>
        <v>-19.240168851366363</v>
      </c>
      <c r="S8" s="153">
        <f t="shared" si="7"/>
        <v>-17.667044167610428</v>
      </c>
      <c r="T8" s="153">
        <f t="shared" si="8"/>
        <v>-15.406097277170119</v>
      </c>
      <c r="U8" s="154">
        <f t="shared" si="9"/>
        <v>-10.644051130776802</v>
      </c>
    </row>
    <row r="9" spans="1:21" s="146" customFormat="1" ht="18.75" customHeight="1">
      <c r="A9" s="635"/>
      <c r="B9" s="114" t="s">
        <v>33</v>
      </c>
      <c r="C9" s="115">
        <v>1420</v>
      </c>
      <c r="D9" s="115">
        <v>1435</v>
      </c>
      <c r="E9" s="115">
        <v>1244</v>
      </c>
      <c r="F9" s="115">
        <v>1342</v>
      </c>
      <c r="G9" s="115">
        <v>1252</v>
      </c>
      <c r="H9" s="116">
        <v>1339</v>
      </c>
      <c r="I9" s="116">
        <v>1503</v>
      </c>
      <c r="J9" s="116">
        <v>1613</v>
      </c>
      <c r="K9" s="116">
        <v>1603</v>
      </c>
      <c r="L9" s="397">
        <f>'別表４'!M9</f>
        <v>1354</v>
      </c>
      <c r="M9" s="155">
        <f t="shared" si="1"/>
        <v>-4.647887323943664</v>
      </c>
      <c r="N9" s="155">
        <f t="shared" si="2"/>
        <v>-5.644599303135891</v>
      </c>
      <c r="O9" s="155">
        <f t="shared" si="3"/>
        <v>8.842443729903522</v>
      </c>
      <c r="P9" s="155">
        <f t="shared" si="4"/>
        <v>0.894187779433679</v>
      </c>
      <c r="Q9" s="155">
        <f t="shared" si="5"/>
        <v>8.146964856230028</v>
      </c>
      <c r="R9" s="155">
        <f t="shared" si="6"/>
        <v>1.1202389843166571</v>
      </c>
      <c r="S9" s="155">
        <f t="shared" si="7"/>
        <v>-9.913506320691951</v>
      </c>
      <c r="T9" s="155">
        <f t="shared" si="8"/>
        <v>-16.057036577805334</v>
      </c>
      <c r="U9" s="156">
        <f t="shared" si="9"/>
        <v>-15.53337492202121</v>
      </c>
    </row>
    <row r="10" spans="1:21" s="146" customFormat="1" ht="18.75" customHeight="1">
      <c r="A10" s="625" t="s">
        <v>13</v>
      </c>
      <c r="B10" s="117" t="s">
        <v>16</v>
      </c>
      <c r="C10" s="118">
        <f aca="true" t="shared" si="10" ref="C10:H10">C11+C12</f>
        <v>9110</v>
      </c>
      <c r="D10" s="118">
        <f t="shared" si="10"/>
        <v>7300</v>
      </c>
      <c r="E10" s="118">
        <f t="shared" si="10"/>
        <v>6127</v>
      </c>
      <c r="F10" s="118">
        <f t="shared" si="10"/>
        <v>6909</v>
      </c>
      <c r="G10" s="118">
        <f t="shared" si="10"/>
        <v>8101</v>
      </c>
      <c r="H10" s="119">
        <f t="shared" si="10"/>
        <v>8904</v>
      </c>
      <c r="I10" s="119">
        <f>I11+I12</f>
        <v>10378</v>
      </c>
      <c r="J10" s="119">
        <f>J11+J12</f>
        <v>10497</v>
      </c>
      <c r="K10" s="119">
        <f>K11+K12</f>
        <v>9827</v>
      </c>
      <c r="L10" s="398">
        <f>L11+L12</f>
        <v>5069</v>
      </c>
      <c r="M10" s="151">
        <f t="shared" si="1"/>
        <v>-44.357848518111965</v>
      </c>
      <c r="N10" s="151">
        <f t="shared" si="2"/>
        <v>-30.561643835616437</v>
      </c>
      <c r="O10" s="151">
        <f t="shared" si="3"/>
        <v>-17.26783091235515</v>
      </c>
      <c r="P10" s="151">
        <f t="shared" si="4"/>
        <v>-26.63192936749168</v>
      </c>
      <c r="Q10" s="151">
        <f t="shared" si="5"/>
        <v>-37.4274780891248</v>
      </c>
      <c r="R10" s="151">
        <f t="shared" si="6"/>
        <v>-43.07053009883198</v>
      </c>
      <c r="S10" s="151">
        <f t="shared" si="7"/>
        <v>-51.156292156484874</v>
      </c>
      <c r="T10" s="151">
        <f t="shared" si="8"/>
        <v>-51.7100123844908</v>
      </c>
      <c r="U10" s="152">
        <f t="shared" si="9"/>
        <v>-48.4176249109596</v>
      </c>
    </row>
    <row r="11" spans="1:21" s="146" customFormat="1" ht="18.75" customHeight="1">
      <c r="A11" s="626"/>
      <c r="B11" s="120" t="s">
        <v>30</v>
      </c>
      <c r="C11" s="121">
        <v>5826</v>
      </c>
      <c r="D11" s="121">
        <v>4191</v>
      </c>
      <c r="E11" s="121">
        <v>3516</v>
      </c>
      <c r="F11" s="121">
        <v>4612</v>
      </c>
      <c r="G11" s="121">
        <v>5533</v>
      </c>
      <c r="H11" s="122">
        <v>5829</v>
      </c>
      <c r="I11" s="122">
        <v>6725</v>
      </c>
      <c r="J11" s="122">
        <v>6394</v>
      </c>
      <c r="K11" s="122">
        <v>5775</v>
      </c>
      <c r="L11" s="399">
        <f>'別表４'!M16</f>
        <v>3278</v>
      </c>
      <c r="M11" s="153">
        <f t="shared" si="1"/>
        <v>-43.73498111912119</v>
      </c>
      <c r="N11" s="153">
        <f t="shared" si="2"/>
        <v>-21.78477690288713</v>
      </c>
      <c r="O11" s="153">
        <f t="shared" si="3"/>
        <v>-6.7690557451649624</v>
      </c>
      <c r="P11" s="153">
        <f t="shared" si="4"/>
        <v>-28.924544666088465</v>
      </c>
      <c r="Q11" s="153">
        <f t="shared" si="5"/>
        <v>-40.75546719681908</v>
      </c>
      <c r="R11" s="153">
        <f t="shared" si="6"/>
        <v>-43.76393892605935</v>
      </c>
      <c r="S11" s="153">
        <f t="shared" si="7"/>
        <v>-51.25650557620818</v>
      </c>
      <c r="T11" s="153">
        <f t="shared" si="8"/>
        <v>-48.73318736315295</v>
      </c>
      <c r="U11" s="154">
        <f t="shared" si="9"/>
        <v>-43.23809523809524</v>
      </c>
    </row>
    <row r="12" spans="1:21" s="146" customFormat="1" ht="18.75" customHeight="1">
      <c r="A12" s="627"/>
      <c r="B12" s="125" t="s">
        <v>31</v>
      </c>
      <c r="C12" s="126">
        <v>3284</v>
      </c>
      <c r="D12" s="126">
        <v>3109</v>
      </c>
      <c r="E12" s="126">
        <v>2611</v>
      </c>
      <c r="F12" s="126">
        <v>2297</v>
      </c>
      <c r="G12" s="126">
        <v>2568</v>
      </c>
      <c r="H12" s="127">
        <v>3075</v>
      </c>
      <c r="I12" s="127">
        <v>3653</v>
      </c>
      <c r="J12" s="127">
        <v>4103</v>
      </c>
      <c r="K12" s="127">
        <v>4052</v>
      </c>
      <c r="L12" s="400">
        <v>1791</v>
      </c>
      <c r="M12" s="155">
        <f t="shared" si="1"/>
        <v>-45.46285018270402</v>
      </c>
      <c r="N12" s="155">
        <f t="shared" si="2"/>
        <v>-42.39305242843358</v>
      </c>
      <c r="O12" s="155">
        <f t="shared" si="3"/>
        <v>-31.405591727307552</v>
      </c>
      <c r="P12" s="155">
        <f t="shared" si="4"/>
        <v>-22.028733130169783</v>
      </c>
      <c r="Q12" s="155">
        <f t="shared" si="5"/>
        <v>-30.2570093457944</v>
      </c>
      <c r="R12" s="155">
        <f t="shared" si="6"/>
        <v>-41.75609756097561</v>
      </c>
      <c r="S12" s="155">
        <f t="shared" si="7"/>
        <v>-50.971803996715025</v>
      </c>
      <c r="T12" s="155">
        <f t="shared" si="8"/>
        <v>-56.34901291737753</v>
      </c>
      <c r="U12" s="156">
        <f t="shared" si="9"/>
        <v>-55.79960513326752</v>
      </c>
    </row>
    <row r="13" spans="1:21" s="146" customFormat="1" ht="18.75" customHeight="1">
      <c r="A13" s="628" t="s">
        <v>15</v>
      </c>
      <c r="B13" s="117" t="s">
        <v>22</v>
      </c>
      <c r="C13" s="118">
        <f aca="true" t="shared" si="11" ref="C13:H13">C14+C15</f>
        <v>5619</v>
      </c>
      <c r="D13" s="118">
        <f t="shared" si="11"/>
        <v>4252</v>
      </c>
      <c r="E13" s="118">
        <f t="shared" si="11"/>
        <v>3672</v>
      </c>
      <c r="F13" s="118">
        <f t="shared" si="11"/>
        <v>4313</v>
      </c>
      <c r="G13" s="118">
        <f t="shared" si="11"/>
        <v>4681</v>
      </c>
      <c r="H13" s="119">
        <f t="shared" si="11"/>
        <v>4942</v>
      </c>
      <c r="I13" s="119">
        <f>I14+I15</f>
        <v>5432</v>
      </c>
      <c r="J13" s="119">
        <f>J14+J15</f>
        <v>5501</v>
      </c>
      <c r="K13" s="119">
        <f>K14+K15</f>
        <v>5088</v>
      </c>
      <c r="L13" s="398">
        <f>L14+L15</f>
        <v>3826</v>
      </c>
      <c r="M13" s="151">
        <f>L13/C13*100-100</f>
        <v>-31.909592454173335</v>
      </c>
      <c r="N13" s="151">
        <f t="shared" si="2"/>
        <v>-10.018814675446848</v>
      </c>
      <c r="O13" s="151">
        <f t="shared" si="3"/>
        <v>4.1938997821350625</v>
      </c>
      <c r="P13" s="151">
        <f t="shared" si="4"/>
        <v>-11.291444470206358</v>
      </c>
      <c r="Q13" s="151">
        <f t="shared" si="5"/>
        <v>-18.265327921384326</v>
      </c>
      <c r="R13" s="151">
        <f t="shared" si="6"/>
        <v>-22.5819506272764</v>
      </c>
      <c r="S13" s="151">
        <f t="shared" si="7"/>
        <v>-29.565537555228275</v>
      </c>
      <c r="T13" s="151">
        <f t="shared" si="8"/>
        <v>-30.449009271041632</v>
      </c>
      <c r="U13" s="152">
        <f t="shared" si="9"/>
        <v>-24.80345911949685</v>
      </c>
    </row>
    <row r="14" spans="1:21" s="146" customFormat="1" ht="18.75" customHeight="1">
      <c r="A14" s="629"/>
      <c r="B14" s="120" t="s">
        <v>26</v>
      </c>
      <c r="C14" s="121">
        <v>4346</v>
      </c>
      <c r="D14" s="121">
        <v>3046</v>
      </c>
      <c r="E14" s="121">
        <v>2653</v>
      </c>
      <c r="F14" s="121">
        <v>3185</v>
      </c>
      <c r="G14" s="121">
        <v>3550</v>
      </c>
      <c r="H14" s="122">
        <v>3703</v>
      </c>
      <c r="I14" s="122">
        <v>3968</v>
      </c>
      <c r="J14" s="122">
        <v>3932</v>
      </c>
      <c r="K14" s="122">
        <v>3526</v>
      </c>
      <c r="L14" s="399">
        <f>'別表４'!M18</f>
        <v>2568</v>
      </c>
      <c r="M14" s="153">
        <f t="shared" si="1"/>
        <v>-40.91118269673263</v>
      </c>
      <c r="N14" s="153">
        <f t="shared" si="2"/>
        <v>-15.692711753118843</v>
      </c>
      <c r="O14" s="153">
        <f t="shared" si="3"/>
        <v>-3.203920090463626</v>
      </c>
      <c r="P14" s="153">
        <f t="shared" si="4"/>
        <v>-19.372056514913666</v>
      </c>
      <c r="Q14" s="153">
        <f t="shared" si="5"/>
        <v>-27.66197183098592</v>
      </c>
      <c r="R14" s="153">
        <f t="shared" si="6"/>
        <v>-30.650823656494737</v>
      </c>
      <c r="S14" s="153">
        <f t="shared" si="7"/>
        <v>-35.28225806451613</v>
      </c>
      <c r="T14" s="153">
        <f t="shared" si="8"/>
        <v>-34.68972533062055</v>
      </c>
      <c r="U14" s="154">
        <f t="shared" si="9"/>
        <v>-27.169597277368112</v>
      </c>
    </row>
    <row r="15" spans="1:21" s="146" customFormat="1" ht="18.75" customHeight="1">
      <c r="A15" s="630"/>
      <c r="B15" s="125" t="s">
        <v>27</v>
      </c>
      <c r="C15" s="126">
        <v>1273</v>
      </c>
      <c r="D15" s="126">
        <v>1206</v>
      </c>
      <c r="E15" s="126">
        <v>1019</v>
      </c>
      <c r="F15" s="126">
        <v>1128</v>
      </c>
      <c r="G15" s="126">
        <v>1131</v>
      </c>
      <c r="H15" s="127">
        <v>1239</v>
      </c>
      <c r="I15" s="127">
        <v>1464</v>
      </c>
      <c r="J15" s="127">
        <v>1569</v>
      </c>
      <c r="K15" s="127">
        <v>1562</v>
      </c>
      <c r="L15" s="400">
        <f>'別表４'!M19</f>
        <v>1258</v>
      </c>
      <c r="M15" s="155">
        <f t="shared" si="1"/>
        <v>-1.1783189316575005</v>
      </c>
      <c r="N15" s="155">
        <f t="shared" si="2"/>
        <v>4.311774461028193</v>
      </c>
      <c r="O15" s="155">
        <f t="shared" si="3"/>
        <v>23.45436702649657</v>
      </c>
      <c r="P15" s="155">
        <f t="shared" si="4"/>
        <v>11.524822695035454</v>
      </c>
      <c r="Q15" s="155">
        <f t="shared" si="5"/>
        <v>11.229000884173288</v>
      </c>
      <c r="R15" s="155">
        <f t="shared" si="6"/>
        <v>1.533494753833736</v>
      </c>
      <c r="S15" s="155">
        <f t="shared" si="7"/>
        <v>-14.071038251366119</v>
      </c>
      <c r="T15" s="155">
        <f t="shared" si="8"/>
        <v>-19.821542383683877</v>
      </c>
      <c r="U15" s="156">
        <f t="shared" si="9"/>
        <v>-19.462227912932136</v>
      </c>
    </row>
    <row r="16" spans="1:21" s="146" customFormat="1" ht="18.75" customHeight="1">
      <c r="A16" s="628" t="s">
        <v>23</v>
      </c>
      <c r="B16" s="117" t="s">
        <v>12</v>
      </c>
      <c r="C16" s="118">
        <f aca="true" t="shared" si="12" ref="C16:H16">C17+C18</f>
        <v>1345</v>
      </c>
      <c r="D16" s="118">
        <f t="shared" si="12"/>
        <v>1907</v>
      </c>
      <c r="E16" s="118">
        <f t="shared" si="12"/>
        <v>2146</v>
      </c>
      <c r="F16" s="118">
        <f t="shared" si="12"/>
        <v>1809</v>
      </c>
      <c r="G16" s="118">
        <f t="shared" si="12"/>
        <v>1411</v>
      </c>
      <c r="H16" s="119">
        <f t="shared" si="12"/>
        <v>898</v>
      </c>
      <c r="I16" s="119">
        <f>I17+I18</f>
        <v>486</v>
      </c>
      <c r="J16" s="119">
        <f>J17+J18</f>
        <v>409</v>
      </c>
      <c r="K16" s="119">
        <f>K17+K18</f>
        <v>583</v>
      </c>
      <c r="L16" s="398">
        <f>L17+L18</f>
        <v>1163</v>
      </c>
      <c r="M16" s="151">
        <f>IF(C16=0,"－",L16/C16*100-100)</f>
        <v>-13.531598513011161</v>
      </c>
      <c r="N16" s="151">
        <f>IF(D16=0,"－",L16/D16*100-100)</f>
        <v>-39.01415836392239</v>
      </c>
      <c r="O16" s="151">
        <f>IF(E16=0,"－",L16/E16*100-100)</f>
        <v>-45.80615097856477</v>
      </c>
      <c r="P16" s="151">
        <f>IF(F16=0,"－",L16/F16*100-100)</f>
        <v>-35.71033720287453</v>
      </c>
      <c r="Q16" s="151">
        <f>IF(G16=0,"－",L16/G16*100-100)</f>
        <v>-17.576187101346562</v>
      </c>
      <c r="R16" s="151">
        <f>IF(H16=0,"－",L16/H16*100-100)</f>
        <v>29.510022271714945</v>
      </c>
      <c r="S16" s="151">
        <f>IF(I16=0,"－",L16/I16*100-100)</f>
        <v>139.30041152263374</v>
      </c>
      <c r="T16" s="151">
        <f>IF(J16=0,"－",L16/J16*100-100)</f>
        <v>184.35207823960883</v>
      </c>
      <c r="U16" s="152">
        <f>IF(K16=0,"－",L16/K16*100-100)</f>
        <v>99.48542024013722</v>
      </c>
    </row>
    <row r="17" spans="1:21" s="146" customFormat="1" ht="18.75" customHeight="1">
      <c r="A17" s="629"/>
      <c r="B17" s="120" t="s">
        <v>28</v>
      </c>
      <c r="C17" s="121">
        <f aca="true" t="shared" si="13" ref="C17:J17">C8-C14</f>
        <v>1198</v>
      </c>
      <c r="D17" s="121">
        <f t="shared" si="13"/>
        <v>1678</v>
      </c>
      <c r="E17" s="121">
        <f t="shared" si="13"/>
        <v>1921</v>
      </c>
      <c r="F17" s="121">
        <f t="shared" si="13"/>
        <v>1595</v>
      </c>
      <c r="G17" s="121">
        <f t="shared" si="13"/>
        <v>1290</v>
      </c>
      <c r="H17" s="122">
        <f t="shared" si="13"/>
        <v>798</v>
      </c>
      <c r="I17" s="122">
        <f t="shared" si="13"/>
        <v>447</v>
      </c>
      <c r="J17" s="122">
        <f t="shared" si="13"/>
        <v>365</v>
      </c>
      <c r="K17" s="122">
        <v>542</v>
      </c>
      <c r="L17" s="399">
        <f>L8-L14</f>
        <v>1067</v>
      </c>
      <c r="M17" s="153">
        <f>IF(C17=0,"－",L17/C17*100-100)</f>
        <v>-10.934891485809686</v>
      </c>
      <c r="N17" s="153">
        <f>IF(D17=0,"－",L17/D17*100-100)</f>
        <v>-36.412395709177595</v>
      </c>
      <c r="O17" s="153">
        <f>IF(E17=0,"－",L17/E17*100-100)</f>
        <v>-44.45601249349297</v>
      </c>
      <c r="P17" s="153">
        <f>IF(F17=0,"－",L17/F17*100-100)</f>
        <v>-33.103448275862064</v>
      </c>
      <c r="Q17" s="153">
        <f>IF(G17=0,"－",L17/G17*100-100)</f>
        <v>-17.286821705426362</v>
      </c>
      <c r="R17" s="153">
        <f>IF(H17=0,"－",L17/H17*100-100)</f>
        <v>33.70927318295739</v>
      </c>
      <c r="S17" s="153">
        <f>IF(I17=0,"－",L17/I17*100-100)</f>
        <v>138.70246085011186</v>
      </c>
      <c r="T17" s="153">
        <f>IF(J17=0,"－",L17/J17*100-100)</f>
        <v>192.32876712328766</v>
      </c>
      <c r="U17" s="154">
        <f>IF(K17=0,"－",L17/K17*100-100)</f>
        <v>96.86346863468634</v>
      </c>
    </row>
    <row r="18" spans="1:21" s="146" customFormat="1" ht="18.75" customHeight="1">
      <c r="A18" s="630"/>
      <c r="B18" s="125" t="s">
        <v>29</v>
      </c>
      <c r="C18" s="126">
        <f aca="true" t="shared" si="14" ref="C18:J18">C9-C15</f>
        <v>147</v>
      </c>
      <c r="D18" s="126">
        <f t="shared" si="14"/>
        <v>229</v>
      </c>
      <c r="E18" s="126">
        <f t="shared" si="14"/>
        <v>225</v>
      </c>
      <c r="F18" s="126">
        <f t="shared" si="14"/>
        <v>214</v>
      </c>
      <c r="G18" s="126">
        <f t="shared" si="14"/>
        <v>121</v>
      </c>
      <c r="H18" s="127">
        <f t="shared" si="14"/>
        <v>100</v>
      </c>
      <c r="I18" s="127">
        <f t="shared" si="14"/>
        <v>39</v>
      </c>
      <c r="J18" s="127">
        <f t="shared" si="14"/>
        <v>44</v>
      </c>
      <c r="K18" s="127">
        <v>41</v>
      </c>
      <c r="L18" s="400">
        <f>L9-L15</f>
        <v>96</v>
      </c>
      <c r="M18" s="155">
        <f>IF(C18=0,"－",L18/C18*100-100)</f>
        <v>-34.69387755102041</v>
      </c>
      <c r="N18" s="155">
        <f>IF(D18=0,"－",L18/D18*100-100)</f>
        <v>-58.07860262008734</v>
      </c>
      <c r="O18" s="155">
        <f>IF(E18=0,"－",L18/E18*100-100)</f>
        <v>-57.33333333333333</v>
      </c>
      <c r="P18" s="155">
        <f>IF(F18=0,"－",L18/F18*100-100)</f>
        <v>-55.14018691588785</v>
      </c>
      <c r="Q18" s="155">
        <f>IF(G18=0,"－",L18/G18*100-100)</f>
        <v>-20.661157024793383</v>
      </c>
      <c r="R18" s="155">
        <f>IF(H18=0,"－",L18/H18*100-100)</f>
        <v>-4</v>
      </c>
      <c r="S18" s="155">
        <f>IF(I18=0,"－",L18/I18*100-100)</f>
        <v>146.15384615384616</v>
      </c>
      <c r="T18" s="155">
        <f>IF(J18=0,"－",L18/J18*100-100)</f>
        <v>118.18181818181816</v>
      </c>
      <c r="U18" s="156">
        <f>IF(K18=0,"－",L18/K18*100-100)</f>
        <v>134.14634146341461</v>
      </c>
    </row>
    <row r="19" spans="1:21" s="146" customFormat="1" ht="18.75" customHeight="1">
      <c r="A19" s="625" t="s">
        <v>17</v>
      </c>
      <c r="B19" s="117" t="s">
        <v>19</v>
      </c>
      <c r="C19" s="128">
        <f aca="true" t="shared" si="15" ref="C19:I19">C10/C7</f>
        <v>1.3081562320505458</v>
      </c>
      <c r="D19" s="128">
        <f t="shared" si="15"/>
        <v>1.185257346971911</v>
      </c>
      <c r="E19" s="128">
        <f t="shared" si="15"/>
        <v>1.053111034719835</v>
      </c>
      <c r="F19" s="128">
        <f t="shared" si="15"/>
        <v>1.1285527605357726</v>
      </c>
      <c r="G19" s="128">
        <f t="shared" si="15"/>
        <v>1.3297767564018386</v>
      </c>
      <c r="H19" s="128">
        <f t="shared" si="15"/>
        <v>1.5246575342465754</v>
      </c>
      <c r="I19" s="129">
        <f t="shared" si="15"/>
        <v>1.7536329841162555</v>
      </c>
      <c r="J19" s="129">
        <f aca="true" t="shared" si="16" ref="J19:L21">ROUND(J10/J7,2)</f>
        <v>1.78</v>
      </c>
      <c r="K19" s="129">
        <f t="shared" si="16"/>
        <v>1.73</v>
      </c>
      <c r="L19" s="401">
        <f t="shared" si="16"/>
        <v>1.02</v>
      </c>
      <c r="M19" s="157">
        <f>L19-C19</f>
        <v>-0.28815623205054575</v>
      </c>
      <c r="N19" s="157">
        <f aca="true" t="shared" si="17" ref="N19:N25">L19-D19</f>
        <v>-0.16525734697191097</v>
      </c>
      <c r="O19" s="157">
        <f aca="true" t="shared" si="18" ref="O19:O25">L19-E19</f>
        <v>-0.0331110347198349</v>
      </c>
      <c r="P19" s="157">
        <f aca="true" t="shared" si="19" ref="P19:P25">L19-F19</f>
        <v>-0.10855276053577256</v>
      </c>
      <c r="Q19" s="157">
        <f aca="true" t="shared" si="20" ref="Q19:Q25">L19-G19</f>
        <v>-0.30977675640183855</v>
      </c>
      <c r="R19" s="157">
        <f aca="true" t="shared" si="21" ref="R19:R25">L19-H19</f>
        <v>-0.5046575342465753</v>
      </c>
      <c r="S19" s="157">
        <f aca="true" t="shared" si="22" ref="S19:S25">L19-I19</f>
        <v>-0.7336329841162554</v>
      </c>
      <c r="T19" s="157">
        <f aca="true" t="shared" si="23" ref="T19:T25">L19-J19</f>
        <v>-0.76</v>
      </c>
      <c r="U19" s="158">
        <f aca="true" t="shared" si="24" ref="U19:U25">L19-K19</f>
        <v>-0.71</v>
      </c>
    </row>
    <row r="20" spans="1:21" s="146" customFormat="1" ht="18.75" customHeight="1">
      <c r="A20" s="626"/>
      <c r="B20" s="120" t="s">
        <v>35</v>
      </c>
      <c r="C20" s="130">
        <f aca="true" t="shared" si="25" ref="C20:I20">C11/C8</f>
        <v>1.050865800865801</v>
      </c>
      <c r="D20" s="130">
        <f t="shared" si="25"/>
        <v>0.8871718882303133</v>
      </c>
      <c r="E20" s="130">
        <f t="shared" si="25"/>
        <v>0.7686926104066463</v>
      </c>
      <c r="F20" s="130">
        <f t="shared" si="25"/>
        <v>0.9648535564853556</v>
      </c>
      <c r="G20" s="130">
        <f t="shared" si="25"/>
        <v>1.143181818181818</v>
      </c>
      <c r="H20" s="130">
        <f t="shared" si="25"/>
        <v>1.295045545434348</v>
      </c>
      <c r="I20" s="131">
        <f t="shared" si="25"/>
        <v>1.5232163080407701</v>
      </c>
      <c r="J20" s="131">
        <f t="shared" si="16"/>
        <v>1.49</v>
      </c>
      <c r="K20" s="131">
        <f t="shared" si="16"/>
        <v>1.42</v>
      </c>
      <c r="L20" s="402">
        <f t="shared" si="16"/>
        <v>0.9</v>
      </c>
      <c r="M20" s="161">
        <f aca="true" t="shared" si="26" ref="M20:M25">L20-C20</f>
        <v>-0.15086580086580093</v>
      </c>
      <c r="N20" s="161">
        <f t="shared" si="17"/>
        <v>0.012828111769686679</v>
      </c>
      <c r="O20" s="161">
        <f t="shared" si="18"/>
        <v>0.13130738959335375</v>
      </c>
      <c r="P20" s="161">
        <f t="shared" si="19"/>
        <v>-0.06485355648535562</v>
      </c>
      <c r="Q20" s="161">
        <f t="shared" si="20"/>
        <v>-0.24318181818181805</v>
      </c>
      <c r="R20" s="161">
        <f t="shared" si="21"/>
        <v>-0.3950455454343479</v>
      </c>
      <c r="S20" s="161">
        <f t="shared" si="22"/>
        <v>-0.6232163080407701</v>
      </c>
      <c r="T20" s="161">
        <f t="shared" si="23"/>
        <v>-0.59</v>
      </c>
      <c r="U20" s="162">
        <f t="shared" si="24"/>
        <v>-0.5199999999999999</v>
      </c>
    </row>
    <row r="21" spans="1:21" s="146" customFormat="1" ht="18.75" customHeight="1">
      <c r="A21" s="626"/>
      <c r="B21" s="120" t="s">
        <v>34</v>
      </c>
      <c r="C21" s="130">
        <f aca="true" t="shared" si="27" ref="C21:I21">C12/C9</f>
        <v>2.312676056338028</v>
      </c>
      <c r="D21" s="130">
        <f t="shared" si="27"/>
        <v>2.1665505226480835</v>
      </c>
      <c r="E21" s="130">
        <f t="shared" si="27"/>
        <v>2.0988745980707395</v>
      </c>
      <c r="F21" s="130">
        <f t="shared" si="27"/>
        <v>1.7116244411326378</v>
      </c>
      <c r="G21" s="130">
        <f t="shared" si="27"/>
        <v>2.05111821086262</v>
      </c>
      <c r="H21" s="130">
        <f t="shared" si="27"/>
        <v>2.2964899178491414</v>
      </c>
      <c r="I21" s="131">
        <f t="shared" si="27"/>
        <v>2.430472388556221</v>
      </c>
      <c r="J21" s="131">
        <f t="shared" si="16"/>
        <v>2.54</v>
      </c>
      <c r="K21" s="131">
        <f t="shared" si="16"/>
        <v>2.53</v>
      </c>
      <c r="L21" s="402">
        <f t="shared" si="16"/>
        <v>1.32</v>
      </c>
      <c r="M21" s="161">
        <f t="shared" si="26"/>
        <v>-0.9926760563380281</v>
      </c>
      <c r="N21" s="161">
        <f t="shared" si="17"/>
        <v>-0.8465505226480834</v>
      </c>
      <c r="O21" s="161">
        <f t="shared" si="18"/>
        <v>-0.7788745980707394</v>
      </c>
      <c r="P21" s="161">
        <f t="shared" si="19"/>
        <v>-0.3916244411326377</v>
      </c>
      <c r="Q21" s="161">
        <f t="shared" si="20"/>
        <v>-0.73111821086262</v>
      </c>
      <c r="R21" s="161">
        <f t="shared" si="21"/>
        <v>-0.9764899178491413</v>
      </c>
      <c r="S21" s="161">
        <f t="shared" si="22"/>
        <v>-1.1104723885562209</v>
      </c>
      <c r="T21" s="161">
        <f t="shared" si="23"/>
        <v>-1.22</v>
      </c>
      <c r="U21" s="162">
        <f t="shared" si="24"/>
        <v>-1.2099999999999997</v>
      </c>
    </row>
    <row r="22" spans="1:21" s="146" customFormat="1" ht="18.75" customHeight="1">
      <c r="A22" s="627"/>
      <c r="B22" s="132" t="s">
        <v>20</v>
      </c>
      <c r="C22" s="133">
        <f aca="true" t="shared" si="28" ref="C22:I22">C11/C7</f>
        <v>0.8365881677197013</v>
      </c>
      <c r="D22" s="133">
        <f t="shared" si="28"/>
        <v>0.6804676083779835</v>
      </c>
      <c r="E22" s="133">
        <f t="shared" si="28"/>
        <v>0.6043313853557923</v>
      </c>
      <c r="F22" s="133">
        <f t="shared" si="28"/>
        <v>0.7533485788957857</v>
      </c>
      <c r="G22" s="133">
        <f t="shared" si="28"/>
        <v>0.9082403151674326</v>
      </c>
      <c r="H22" s="133">
        <f t="shared" si="28"/>
        <v>0.9981164383561644</v>
      </c>
      <c r="I22" s="134">
        <f t="shared" si="28"/>
        <v>1.1363636363636365</v>
      </c>
      <c r="J22" s="134">
        <f>ROUND(J11/J7,2)</f>
        <v>1.08</v>
      </c>
      <c r="K22" s="134">
        <f>ROUND(K11/K7,2)</f>
        <v>1.02</v>
      </c>
      <c r="L22" s="403">
        <f>ROUND(L11/L7,2)</f>
        <v>0.66</v>
      </c>
      <c r="M22" s="163">
        <f t="shared" si="26"/>
        <v>-0.17658816771970132</v>
      </c>
      <c r="N22" s="164">
        <f t="shared" si="17"/>
        <v>-0.02046760837798345</v>
      </c>
      <c r="O22" s="164">
        <f t="shared" si="18"/>
        <v>0.05566861464420769</v>
      </c>
      <c r="P22" s="164">
        <f t="shared" si="19"/>
        <v>-0.09334857889578563</v>
      </c>
      <c r="Q22" s="164">
        <f t="shared" si="20"/>
        <v>-0.2482403151674326</v>
      </c>
      <c r="R22" s="164">
        <f t="shared" si="21"/>
        <v>-0.33811643835616434</v>
      </c>
      <c r="S22" s="164">
        <f t="shared" si="22"/>
        <v>-0.47636363636363643</v>
      </c>
      <c r="T22" s="164">
        <f t="shared" si="23"/>
        <v>-0.42000000000000004</v>
      </c>
      <c r="U22" s="165">
        <f t="shared" si="24"/>
        <v>-0.36</v>
      </c>
    </row>
    <row r="23" spans="1:21" s="146" customFormat="1" ht="18.75" customHeight="1">
      <c r="A23" s="628" t="s">
        <v>18</v>
      </c>
      <c r="B23" s="117" t="s">
        <v>25</v>
      </c>
      <c r="C23" s="135">
        <f aca="true" t="shared" si="29" ref="C23:I23">C13/C7*100</f>
        <v>80.68638713383113</v>
      </c>
      <c r="D23" s="135">
        <f t="shared" si="29"/>
        <v>69.03718136061049</v>
      </c>
      <c r="E23" s="135">
        <f t="shared" si="29"/>
        <v>63.11447232726023</v>
      </c>
      <c r="F23" s="135">
        <f t="shared" si="29"/>
        <v>70.45083306109115</v>
      </c>
      <c r="G23" s="135">
        <f t="shared" si="29"/>
        <v>76.83847669074196</v>
      </c>
      <c r="H23" s="135">
        <f t="shared" si="29"/>
        <v>84.62328767123287</v>
      </c>
      <c r="I23" s="136">
        <f t="shared" si="29"/>
        <v>91.78776613720852</v>
      </c>
      <c r="J23" s="136">
        <f aca="true" t="shared" si="30" ref="J23:L25">ROUND(J13/J7*100,1)</f>
        <v>93.1</v>
      </c>
      <c r="K23" s="136">
        <f t="shared" si="30"/>
        <v>89.7</v>
      </c>
      <c r="L23" s="404">
        <f t="shared" si="30"/>
        <v>76.7</v>
      </c>
      <c r="M23" s="166">
        <f>L23-C23</f>
        <v>-3.98638713383113</v>
      </c>
      <c r="N23" s="167">
        <f>L23-D23</f>
        <v>7.6628186393895135</v>
      </c>
      <c r="O23" s="167">
        <f>L23-E23</f>
        <v>13.585527672739772</v>
      </c>
      <c r="P23" s="167">
        <f>L23-F23</f>
        <v>6.249166938908857</v>
      </c>
      <c r="Q23" s="167">
        <f>L23-G23</f>
        <v>-0.13847669074195323</v>
      </c>
      <c r="R23" s="167">
        <f>L23-H23</f>
        <v>-7.92328767123287</v>
      </c>
      <c r="S23" s="167">
        <f>L23-I23</f>
        <v>-15.087766137208519</v>
      </c>
      <c r="T23" s="167">
        <f>L23-J23</f>
        <v>-16.39999999999999</v>
      </c>
      <c r="U23" s="168">
        <f>L23-K23</f>
        <v>-13</v>
      </c>
    </row>
    <row r="24" spans="1:21" s="146" customFormat="1" ht="18.75" customHeight="1">
      <c r="A24" s="629"/>
      <c r="B24" s="120" t="s">
        <v>36</v>
      </c>
      <c r="C24" s="137">
        <f aca="true" t="shared" si="31" ref="C24:I24">C14/C8*100</f>
        <v>78.39105339105339</v>
      </c>
      <c r="D24" s="137">
        <f t="shared" si="31"/>
        <v>64.47925486875529</v>
      </c>
      <c r="E24" s="137">
        <f t="shared" si="31"/>
        <v>58.001749016178394</v>
      </c>
      <c r="F24" s="137">
        <f t="shared" si="31"/>
        <v>66.63179916317992</v>
      </c>
      <c r="G24" s="137">
        <f t="shared" si="31"/>
        <v>73.34710743801654</v>
      </c>
      <c r="H24" s="137">
        <f t="shared" si="31"/>
        <v>82.27060653188181</v>
      </c>
      <c r="I24" s="138">
        <f t="shared" si="31"/>
        <v>89.87542468856172</v>
      </c>
      <c r="J24" s="138">
        <f t="shared" si="30"/>
        <v>91.5</v>
      </c>
      <c r="K24" s="138">
        <f t="shared" si="30"/>
        <v>86.7</v>
      </c>
      <c r="L24" s="405">
        <f t="shared" si="30"/>
        <v>70.6</v>
      </c>
      <c r="M24" s="171">
        <f t="shared" si="26"/>
        <v>-7.791053391053396</v>
      </c>
      <c r="N24" s="171">
        <f t="shared" si="17"/>
        <v>6.120745131244703</v>
      </c>
      <c r="O24" s="171">
        <f t="shared" si="18"/>
        <v>12.5982509838216</v>
      </c>
      <c r="P24" s="171">
        <f t="shared" si="19"/>
        <v>3.968200836820074</v>
      </c>
      <c r="Q24" s="171">
        <f t="shared" si="20"/>
        <v>-2.747107438016542</v>
      </c>
      <c r="R24" s="171">
        <f t="shared" si="21"/>
        <v>-11.670606531881816</v>
      </c>
      <c r="S24" s="171">
        <f t="shared" si="22"/>
        <v>-19.275424688561728</v>
      </c>
      <c r="T24" s="171">
        <f t="shared" si="23"/>
        <v>-20.900000000000006</v>
      </c>
      <c r="U24" s="172">
        <f t="shared" si="24"/>
        <v>-16.10000000000001</v>
      </c>
    </row>
    <row r="25" spans="1:21" s="146" customFormat="1" ht="18.75" customHeight="1" thickBot="1">
      <c r="A25" s="630"/>
      <c r="B25" s="125" t="s">
        <v>37</v>
      </c>
      <c r="C25" s="139">
        <f aca="true" t="shared" si="32" ref="C25:H25">C15/C9*100</f>
        <v>89.64788732394366</v>
      </c>
      <c r="D25" s="139">
        <f t="shared" si="32"/>
        <v>84.0418118466899</v>
      </c>
      <c r="E25" s="139">
        <f t="shared" si="32"/>
        <v>81.91318327974277</v>
      </c>
      <c r="F25" s="139">
        <f t="shared" si="32"/>
        <v>84.05365126676601</v>
      </c>
      <c r="G25" s="139">
        <f t="shared" si="32"/>
        <v>90.33546325878594</v>
      </c>
      <c r="H25" s="139">
        <f t="shared" si="32"/>
        <v>92.53174010455564</v>
      </c>
      <c r="I25" s="140">
        <f>ROUND(I15/I9*100,1)</f>
        <v>97.4</v>
      </c>
      <c r="J25" s="140">
        <f t="shared" si="30"/>
        <v>97.3</v>
      </c>
      <c r="K25" s="140">
        <f t="shared" si="30"/>
        <v>97.4</v>
      </c>
      <c r="L25" s="173">
        <f t="shared" si="30"/>
        <v>92.9</v>
      </c>
      <c r="M25" s="174">
        <f t="shared" si="26"/>
        <v>3.252112676056342</v>
      </c>
      <c r="N25" s="174">
        <f t="shared" si="17"/>
        <v>8.85818815331011</v>
      </c>
      <c r="O25" s="174">
        <f t="shared" si="18"/>
        <v>10.986816720257238</v>
      </c>
      <c r="P25" s="174">
        <f t="shared" si="19"/>
        <v>8.846348733233995</v>
      </c>
      <c r="Q25" s="174">
        <f t="shared" si="20"/>
        <v>2.56453674121407</v>
      </c>
      <c r="R25" s="174">
        <f t="shared" si="21"/>
        <v>0.36825989544436766</v>
      </c>
      <c r="S25" s="174">
        <f t="shared" si="22"/>
        <v>-4.5</v>
      </c>
      <c r="T25" s="174">
        <f t="shared" si="23"/>
        <v>-4.3999999999999915</v>
      </c>
      <c r="U25" s="175">
        <f t="shared" si="24"/>
        <v>-4.5</v>
      </c>
    </row>
    <row r="26" spans="1:21" s="146" customFormat="1" ht="5.25" customHeight="1">
      <c r="A26" s="141"/>
      <c r="B26" s="141"/>
      <c r="C26" s="142"/>
      <c r="D26" s="142"/>
      <c r="E26" s="142"/>
      <c r="F26" s="142"/>
      <c r="G26" s="142"/>
      <c r="H26" s="142"/>
      <c r="I26" s="142"/>
      <c r="J26" s="142"/>
      <c r="K26" s="142"/>
      <c r="L26" s="142"/>
      <c r="M26" s="143"/>
      <c r="N26" s="143"/>
      <c r="O26" s="143"/>
      <c r="P26" s="143"/>
      <c r="Q26" s="143"/>
      <c r="R26" s="143"/>
      <c r="S26" s="143"/>
      <c r="T26" s="143"/>
      <c r="U26" s="143"/>
    </row>
    <row r="27" spans="1:21" s="63" customFormat="1" ht="16.5" customHeight="1">
      <c r="A27" s="144" t="s">
        <v>117</v>
      </c>
      <c r="B27" s="73"/>
      <c r="C27" s="73"/>
      <c r="D27" s="73"/>
      <c r="E27" s="73"/>
      <c r="F27" s="73"/>
      <c r="G27" s="73"/>
      <c r="H27" s="73"/>
      <c r="I27" s="73"/>
      <c r="J27" s="73"/>
      <c r="K27" s="73"/>
      <c r="L27" s="73"/>
      <c r="M27" s="73"/>
      <c r="N27" s="73"/>
      <c r="O27" s="73"/>
      <c r="P27" s="73"/>
      <c r="Q27" s="73"/>
      <c r="R27" s="73"/>
      <c r="S27" s="73"/>
      <c r="T27" s="73"/>
      <c r="U27" s="73"/>
    </row>
    <row r="28" spans="1:21" s="63" customFormat="1" ht="16.5" customHeight="1">
      <c r="A28" s="144" t="s">
        <v>146</v>
      </c>
      <c r="B28" s="89"/>
      <c r="C28" s="73"/>
      <c r="D28" s="73"/>
      <c r="E28" s="73"/>
      <c r="F28" s="73"/>
      <c r="G28" s="73"/>
      <c r="H28" s="73"/>
      <c r="I28" s="73"/>
      <c r="J28" s="73"/>
      <c r="K28" s="73"/>
      <c r="L28" s="73"/>
      <c r="M28" s="73"/>
      <c r="N28" s="73"/>
      <c r="O28" s="73"/>
      <c r="P28" s="73"/>
      <c r="Q28" s="73"/>
      <c r="R28" s="73"/>
      <c r="S28" s="73"/>
      <c r="T28" s="73"/>
      <c r="U28" s="73"/>
    </row>
    <row r="29" spans="1:21" s="63" customFormat="1" ht="16.5" customHeight="1">
      <c r="A29" s="144" t="s">
        <v>109</v>
      </c>
      <c r="B29" s="89"/>
      <c r="C29" s="73"/>
      <c r="D29" s="73"/>
      <c r="E29" s="73"/>
      <c r="F29" s="73"/>
      <c r="G29" s="73"/>
      <c r="H29" s="73"/>
      <c r="I29" s="73"/>
      <c r="J29" s="73"/>
      <c r="K29" s="73"/>
      <c r="L29" s="73"/>
      <c r="M29" s="73"/>
      <c r="N29" s="73"/>
      <c r="O29" s="73"/>
      <c r="P29" s="73"/>
      <c r="Q29" s="73"/>
      <c r="R29" s="73"/>
      <c r="S29" s="73"/>
      <c r="T29" s="73"/>
      <c r="U29" s="73"/>
    </row>
    <row r="30" spans="1:21" ht="16.5" customHeight="1">
      <c r="A30" s="144" t="s">
        <v>110</v>
      </c>
      <c r="B30" s="89"/>
      <c r="C30" s="74"/>
      <c r="D30" s="74"/>
      <c r="E30" s="74"/>
      <c r="F30" s="74"/>
      <c r="G30" s="74"/>
      <c r="H30" s="74"/>
      <c r="I30" s="74"/>
      <c r="J30" s="74"/>
      <c r="K30" s="74"/>
      <c r="L30" s="74"/>
      <c r="M30" s="74"/>
      <c r="N30" s="74"/>
      <c r="O30" s="74"/>
      <c r="P30" s="74"/>
      <c r="Q30" s="74"/>
      <c r="R30" s="74"/>
      <c r="S30" s="74"/>
      <c r="T30" s="74"/>
      <c r="U30" s="74"/>
    </row>
    <row r="31" spans="1:21" ht="16.5" customHeight="1">
      <c r="A31" s="144" t="s">
        <v>111</v>
      </c>
      <c r="B31" s="89"/>
      <c r="C31" s="74"/>
      <c r="D31" s="74"/>
      <c r="E31" s="74"/>
      <c r="F31" s="74"/>
      <c r="G31" s="74"/>
      <c r="H31" s="74"/>
      <c r="I31" s="74"/>
      <c r="J31" s="74"/>
      <c r="K31" s="74"/>
      <c r="L31" s="74"/>
      <c r="M31" s="74"/>
      <c r="N31" s="74"/>
      <c r="O31" s="74"/>
      <c r="P31" s="74"/>
      <c r="Q31" s="74"/>
      <c r="R31" s="74"/>
      <c r="S31" s="74"/>
      <c r="T31" s="74"/>
      <c r="U31" s="74"/>
    </row>
    <row r="32" ht="13.5">
      <c r="M32" s="145"/>
    </row>
    <row r="33" ht="13.5">
      <c r="M33" s="145"/>
    </row>
    <row r="34" ht="13.5">
      <c r="M34" s="145"/>
    </row>
    <row r="35" ht="13.5">
      <c r="M35" s="145"/>
    </row>
  </sheetData>
  <sheetProtection/>
  <mergeCells count="20">
    <mergeCell ref="A23:A25"/>
    <mergeCell ref="A6:B6"/>
    <mergeCell ref="A7:A9"/>
    <mergeCell ref="A10:A12"/>
    <mergeCell ref="A13:A15"/>
    <mergeCell ref="A16:A18"/>
    <mergeCell ref="J4:J5"/>
    <mergeCell ref="K4:K5"/>
    <mergeCell ref="L4:L5"/>
    <mergeCell ref="A19:A22"/>
    <mergeCell ref="B1:U1"/>
    <mergeCell ref="O3:U3"/>
    <mergeCell ref="C4:C5"/>
    <mergeCell ref="D4:D5"/>
    <mergeCell ref="E4:E5"/>
    <mergeCell ref="F4:F5"/>
    <mergeCell ref="G4:G5"/>
    <mergeCell ref="H4:H5"/>
    <mergeCell ref="I4:I5"/>
    <mergeCell ref="A4:B5"/>
  </mergeCells>
  <printOptions/>
  <pageMargins left="0.57" right="0.42" top="0.83" bottom="0.3937007874015748" header="0.5118110236220472" footer="0.5118110236220472"/>
  <pageSetup horizontalDpi="600" verticalDpi="600" orientation="landscape" paperSize="9" scale="98" r:id="rId2"/>
  <drawing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3:M63"/>
  <sheetViews>
    <sheetView view="pageBreakPreview" zoomScaleSheetLayoutView="100" zoomScalePageLayoutView="0" workbookViewId="0" topLeftCell="A1">
      <selection activeCell="S1" sqref="S1"/>
    </sheetView>
  </sheetViews>
  <sheetFormatPr defaultColWidth="9.00390625" defaultRowHeight="13.5"/>
  <cols>
    <col min="1" max="1" width="4.25390625" style="71" customWidth="1"/>
    <col min="2" max="2" width="2.125" style="71" customWidth="1"/>
    <col min="3" max="3" width="14.625" style="71" customWidth="1"/>
    <col min="4" max="13" width="7.125" style="71" customWidth="1"/>
    <col min="14" max="35" width="9.00390625" style="71" customWidth="1"/>
    <col min="36" max="36" width="3.75390625" style="71" customWidth="1"/>
    <col min="37" max="16384" width="9.00390625" style="71" customWidth="1"/>
  </cols>
  <sheetData>
    <row r="1" ht="27.75" customHeight="1"/>
    <row r="2" ht="14.25" customHeight="1"/>
    <row r="3" spans="1:13" ht="24" customHeight="1">
      <c r="A3" s="642" t="s">
        <v>63</v>
      </c>
      <c r="B3" s="642"/>
      <c r="C3" s="642"/>
      <c r="D3" s="642"/>
      <c r="E3" s="642"/>
      <c r="F3" s="642"/>
      <c r="G3" s="642"/>
      <c r="H3" s="642"/>
      <c r="I3" s="642"/>
      <c r="J3" s="642"/>
      <c r="K3" s="642"/>
      <c r="L3" s="642"/>
      <c r="M3" s="642"/>
    </row>
    <row r="4" spans="8:13" ht="32.25" customHeight="1" thickBot="1">
      <c r="H4" s="636" t="s">
        <v>11</v>
      </c>
      <c r="I4" s="637"/>
      <c r="J4" s="637"/>
      <c r="K4" s="637"/>
      <c r="L4" s="637"/>
      <c r="M4" s="637"/>
    </row>
    <row r="5" spans="1:13" ht="24" customHeight="1">
      <c r="A5" s="638"/>
      <c r="B5" s="639"/>
      <c r="C5" s="639"/>
      <c r="D5" s="176" t="s">
        <v>92</v>
      </c>
      <c r="E5" s="177" t="s">
        <v>93</v>
      </c>
      <c r="F5" s="178" t="s">
        <v>94</v>
      </c>
      <c r="G5" s="179" t="s">
        <v>95</v>
      </c>
      <c r="H5" s="180" t="s">
        <v>96</v>
      </c>
      <c r="I5" s="181" t="s">
        <v>97</v>
      </c>
      <c r="J5" s="177" t="s">
        <v>98</v>
      </c>
      <c r="K5" s="177" t="s">
        <v>99</v>
      </c>
      <c r="L5" s="177" t="s">
        <v>100</v>
      </c>
      <c r="M5" s="177" t="s">
        <v>101</v>
      </c>
    </row>
    <row r="6" spans="1:13" ht="14.25" customHeight="1">
      <c r="A6" s="626" t="s">
        <v>64</v>
      </c>
      <c r="B6" s="640" t="s">
        <v>60</v>
      </c>
      <c r="C6" s="641"/>
      <c r="D6" s="182">
        <v>6163</v>
      </c>
      <c r="E6" s="110">
        <v>6182</v>
      </c>
      <c r="F6" s="182">
        <v>6075</v>
      </c>
      <c r="G6" s="112">
        <v>5977</v>
      </c>
      <c r="H6" s="183">
        <v>5840</v>
      </c>
      <c r="I6" s="113">
        <v>5643</v>
      </c>
      <c r="J6" s="110">
        <v>5555</v>
      </c>
      <c r="K6" s="110">
        <v>5504</v>
      </c>
      <c r="L6" s="111">
        <v>5498</v>
      </c>
      <c r="M6" s="184">
        <v>5502</v>
      </c>
    </row>
    <row r="7" spans="1:13" ht="14.25" customHeight="1">
      <c r="A7" s="626"/>
      <c r="B7" s="643" t="s">
        <v>59</v>
      </c>
      <c r="C7" s="644"/>
      <c r="D7" s="182">
        <v>6341</v>
      </c>
      <c r="E7" s="110">
        <v>6286</v>
      </c>
      <c r="F7" s="182">
        <v>6121</v>
      </c>
      <c r="G7" s="112">
        <v>5996</v>
      </c>
      <c r="H7" s="183">
        <v>5918</v>
      </c>
      <c r="I7" s="113">
        <v>5853</v>
      </c>
      <c r="J7" s="110">
        <v>5779</v>
      </c>
      <c r="K7" s="110">
        <v>5761</v>
      </c>
      <c r="L7" s="111">
        <v>5759</v>
      </c>
      <c r="M7" s="110">
        <v>5766</v>
      </c>
    </row>
    <row r="8" spans="1:13" ht="14.25" customHeight="1">
      <c r="A8" s="626"/>
      <c r="B8" s="643" t="s">
        <v>124</v>
      </c>
      <c r="C8" s="644"/>
      <c r="D8" s="182">
        <v>6190</v>
      </c>
      <c r="E8" s="110">
        <v>6148</v>
      </c>
      <c r="F8" s="182">
        <v>6073</v>
      </c>
      <c r="G8" s="112">
        <v>6036</v>
      </c>
      <c r="H8" s="183">
        <v>5910</v>
      </c>
      <c r="I8" s="113">
        <v>5837</v>
      </c>
      <c r="J8" s="110">
        <v>5763</v>
      </c>
      <c r="K8" s="110">
        <v>5750</v>
      </c>
      <c r="L8" s="111">
        <v>5747</v>
      </c>
      <c r="M8" s="110">
        <v>5741</v>
      </c>
    </row>
    <row r="9" spans="1:13" ht="14.25" customHeight="1">
      <c r="A9" s="626"/>
      <c r="B9" s="645" t="s">
        <v>142</v>
      </c>
      <c r="C9" s="644"/>
      <c r="D9" s="182">
        <v>6136</v>
      </c>
      <c r="E9" s="110">
        <v>6041</v>
      </c>
      <c r="F9" s="182">
        <v>5947</v>
      </c>
      <c r="G9" s="112">
        <v>5701</v>
      </c>
      <c r="H9" s="183">
        <v>5671</v>
      </c>
      <c r="I9" s="113">
        <v>5584</v>
      </c>
      <c r="J9" s="110">
        <v>5498</v>
      </c>
      <c r="K9" s="110">
        <v>5447</v>
      </c>
      <c r="L9" s="111">
        <v>5403</v>
      </c>
      <c r="M9" s="110">
        <v>5359</v>
      </c>
    </row>
    <row r="10" spans="1:13" ht="14.25" customHeight="1">
      <c r="A10" s="626"/>
      <c r="B10" s="645" t="s">
        <v>161</v>
      </c>
      <c r="C10" s="644"/>
      <c r="D10" s="182">
        <v>5574</v>
      </c>
      <c r="E10" s="110">
        <v>5368</v>
      </c>
      <c r="F10" s="182">
        <v>5250</v>
      </c>
      <c r="G10" s="112">
        <v>5061</v>
      </c>
      <c r="H10" s="183">
        <f>'別表４'!M7</f>
        <v>4989</v>
      </c>
      <c r="I10" s="113"/>
      <c r="J10" s="110"/>
      <c r="K10" s="110"/>
      <c r="L10" s="111"/>
      <c r="M10" s="110"/>
    </row>
    <row r="11" spans="1:13" ht="11.25" customHeight="1">
      <c r="A11" s="626"/>
      <c r="B11" s="185"/>
      <c r="C11" s="186" t="s">
        <v>61</v>
      </c>
      <c r="D11" s="187">
        <f>D10/D6*100-100</f>
        <v>-9.557033912055815</v>
      </c>
      <c r="E11" s="188">
        <f>E10/E6*100-100</f>
        <v>-13.167259786476876</v>
      </c>
      <c r="F11" s="189">
        <f>F10/F6*100-100</f>
        <v>-13.580246913580254</v>
      </c>
      <c r="G11" s="190">
        <f>G10/G6*100-100</f>
        <v>-15.325414087334792</v>
      </c>
      <c r="H11" s="191">
        <f>H10/H6*100-100</f>
        <v>-14.571917808219183</v>
      </c>
      <c r="I11" s="192"/>
      <c r="J11" s="193"/>
      <c r="K11" s="193"/>
      <c r="L11" s="194"/>
      <c r="M11" s="193"/>
    </row>
    <row r="12" spans="1:13" ht="11.25" customHeight="1">
      <c r="A12" s="626"/>
      <c r="B12" s="195"/>
      <c r="C12" s="186" t="s">
        <v>125</v>
      </c>
      <c r="D12" s="187">
        <f>D10/D7*100-100</f>
        <v>-12.095883929979507</v>
      </c>
      <c r="E12" s="196">
        <f>E10/E7*100-100</f>
        <v>-14.603881641743556</v>
      </c>
      <c r="F12" s="197">
        <f>F10/F7*100-100</f>
        <v>-14.229701029243586</v>
      </c>
      <c r="G12" s="198">
        <f>G10/G7*100-100</f>
        <v>-15.593729152768503</v>
      </c>
      <c r="H12" s="199">
        <f>H10/H7*100-100</f>
        <v>-15.697870902331871</v>
      </c>
      <c r="I12" s="200"/>
      <c r="J12" s="201"/>
      <c r="K12" s="201"/>
      <c r="L12" s="202"/>
      <c r="M12" s="201"/>
    </row>
    <row r="13" spans="1:13" ht="11.25" customHeight="1">
      <c r="A13" s="626"/>
      <c r="B13" s="195"/>
      <c r="C13" s="186" t="s">
        <v>143</v>
      </c>
      <c r="D13" s="187">
        <f>D10/D8*100-100</f>
        <v>-9.951534733441036</v>
      </c>
      <c r="E13" s="196">
        <f>E10/E8*100-100</f>
        <v>-12.687052700065067</v>
      </c>
      <c r="F13" s="197">
        <f>F10/F8*100-100</f>
        <v>-13.551786596410338</v>
      </c>
      <c r="G13" s="198">
        <f>G10/G8*100-100</f>
        <v>-16.1530815109344</v>
      </c>
      <c r="H13" s="199">
        <f>H10/H8*100-100</f>
        <v>-15.583756345177662</v>
      </c>
      <c r="I13" s="200"/>
      <c r="J13" s="201"/>
      <c r="K13" s="201"/>
      <c r="L13" s="202"/>
      <c r="M13" s="201"/>
    </row>
    <row r="14" spans="1:13" ht="11.25" customHeight="1">
      <c r="A14" s="627"/>
      <c r="B14" s="203"/>
      <c r="C14" s="387" t="s">
        <v>162</v>
      </c>
      <c r="D14" s="204">
        <f>D10/D9*100-100</f>
        <v>-9.159061277705348</v>
      </c>
      <c r="E14" s="205">
        <f>E10/E9*100-100</f>
        <v>-11.140539645754018</v>
      </c>
      <c r="F14" s="206">
        <f>F10/F9*100-100</f>
        <v>-11.720195056330923</v>
      </c>
      <c r="G14" s="207">
        <f>G10/G9*100-100</f>
        <v>-11.226100684090511</v>
      </c>
      <c r="H14" s="208">
        <f>H10/H9*100-100</f>
        <v>-12.026097690001762</v>
      </c>
      <c r="I14" s="209"/>
      <c r="J14" s="210"/>
      <c r="K14" s="210"/>
      <c r="L14" s="211"/>
      <c r="M14" s="210"/>
    </row>
    <row r="15" spans="1:13" ht="14.25" customHeight="1">
      <c r="A15" s="625" t="s">
        <v>65</v>
      </c>
      <c r="B15" s="640" t="s">
        <v>60</v>
      </c>
      <c r="C15" s="641"/>
      <c r="D15" s="212">
        <v>4008</v>
      </c>
      <c r="E15" s="121">
        <v>4740</v>
      </c>
      <c r="F15" s="212">
        <v>5177</v>
      </c>
      <c r="G15" s="123">
        <v>5502</v>
      </c>
      <c r="H15" s="213">
        <v>5829</v>
      </c>
      <c r="I15" s="124">
        <v>6169</v>
      </c>
      <c r="J15" s="121">
        <v>6239</v>
      </c>
      <c r="K15" s="121">
        <v>6253</v>
      </c>
      <c r="L15" s="122">
        <v>6258</v>
      </c>
      <c r="M15" s="121">
        <v>6258</v>
      </c>
    </row>
    <row r="16" spans="1:13" ht="14.25" customHeight="1">
      <c r="A16" s="626"/>
      <c r="B16" s="643" t="s">
        <v>59</v>
      </c>
      <c r="C16" s="644"/>
      <c r="D16" s="212">
        <v>5278</v>
      </c>
      <c r="E16" s="121">
        <v>5886</v>
      </c>
      <c r="F16" s="212">
        <v>6269</v>
      </c>
      <c r="G16" s="123">
        <v>6494</v>
      </c>
      <c r="H16" s="213">
        <v>6725</v>
      </c>
      <c r="I16" s="124">
        <v>6884</v>
      </c>
      <c r="J16" s="121">
        <v>6939</v>
      </c>
      <c r="K16" s="121">
        <v>6942</v>
      </c>
      <c r="L16" s="122">
        <v>6945</v>
      </c>
      <c r="M16" s="121">
        <v>6945</v>
      </c>
    </row>
    <row r="17" spans="1:13" ht="14.25" customHeight="1">
      <c r="A17" s="626"/>
      <c r="B17" s="643" t="s">
        <v>124</v>
      </c>
      <c r="C17" s="644"/>
      <c r="D17" s="212">
        <v>5229</v>
      </c>
      <c r="E17" s="121">
        <v>5749</v>
      </c>
      <c r="F17" s="212">
        <v>6120</v>
      </c>
      <c r="G17" s="123">
        <v>6283</v>
      </c>
      <c r="H17" s="213">
        <v>6394</v>
      </c>
      <c r="I17" s="124">
        <v>6503</v>
      </c>
      <c r="J17" s="121">
        <v>6545</v>
      </c>
      <c r="K17" s="121">
        <v>6566</v>
      </c>
      <c r="L17" s="122">
        <v>6569</v>
      </c>
      <c r="M17" s="121">
        <v>6569</v>
      </c>
    </row>
    <row r="18" spans="1:13" ht="14.25" customHeight="1">
      <c r="A18" s="626"/>
      <c r="B18" s="645" t="s">
        <v>142</v>
      </c>
      <c r="C18" s="644"/>
      <c r="D18" s="212">
        <v>5000</v>
      </c>
      <c r="E18" s="121">
        <v>5388</v>
      </c>
      <c r="F18" s="212">
        <v>5542</v>
      </c>
      <c r="G18" s="123">
        <v>5627</v>
      </c>
      <c r="H18" s="213">
        <v>5775</v>
      </c>
      <c r="I18" s="124">
        <v>5838</v>
      </c>
      <c r="J18" s="121">
        <v>5891</v>
      </c>
      <c r="K18" s="121">
        <v>5908</v>
      </c>
      <c r="L18" s="122">
        <v>5921</v>
      </c>
      <c r="M18" s="121">
        <v>5926</v>
      </c>
    </row>
    <row r="19" spans="1:13" ht="14.25" customHeight="1">
      <c r="A19" s="626"/>
      <c r="B19" s="645" t="s">
        <v>161</v>
      </c>
      <c r="C19" s="644"/>
      <c r="D19" s="212">
        <v>2438</v>
      </c>
      <c r="E19" s="121">
        <v>2672</v>
      </c>
      <c r="F19" s="212">
        <v>2816</v>
      </c>
      <c r="G19" s="123">
        <v>2954</v>
      </c>
      <c r="H19" s="213">
        <f>'別表４'!M16</f>
        <v>3278</v>
      </c>
      <c r="I19" s="124"/>
      <c r="J19" s="121"/>
      <c r="K19" s="121"/>
      <c r="L19" s="122"/>
      <c r="M19" s="121"/>
    </row>
    <row r="20" spans="1:13" ht="11.25" customHeight="1">
      <c r="A20" s="626"/>
      <c r="B20" s="185"/>
      <c r="C20" s="186" t="s">
        <v>61</v>
      </c>
      <c r="D20" s="214">
        <f>D19/D15*100-100</f>
        <v>-39.17165668662675</v>
      </c>
      <c r="E20" s="215">
        <f>E19/E15*100-100</f>
        <v>-43.62869198312236</v>
      </c>
      <c r="F20" s="216">
        <f>F19/F15*100-100</f>
        <v>-45.605563067413556</v>
      </c>
      <c r="G20" s="217">
        <f>G19/G15*100-100</f>
        <v>-46.31043256997456</v>
      </c>
      <c r="H20" s="218">
        <f>H19/H15*100-100</f>
        <v>-43.76393892605935</v>
      </c>
      <c r="I20" s="219"/>
      <c r="J20" s="220"/>
      <c r="K20" s="220"/>
      <c r="L20" s="221"/>
      <c r="M20" s="220"/>
    </row>
    <row r="21" spans="1:13" ht="11.25" customHeight="1">
      <c r="A21" s="626"/>
      <c r="B21" s="195"/>
      <c r="C21" s="186" t="s">
        <v>125</v>
      </c>
      <c r="D21" s="214">
        <f>D19/D16*100-100</f>
        <v>-53.808260704812426</v>
      </c>
      <c r="E21" s="215">
        <f>E19/E16*100-100</f>
        <v>-54.6041454298335</v>
      </c>
      <c r="F21" s="216">
        <f>F19/F16*100-100</f>
        <v>-55.08055511245813</v>
      </c>
      <c r="G21" s="222">
        <f>G19/G16*100-100</f>
        <v>-54.51185709886049</v>
      </c>
      <c r="H21" s="223">
        <f>H19/H16*100-100</f>
        <v>-51.25650557620818</v>
      </c>
      <c r="I21" s="224"/>
      <c r="J21" s="225"/>
      <c r="K21" s="225"/>
      <c r="L21" s="226"/>
      <c r="M21" s="225"/>
    </row>
    <row r="22" spans="1:13" ht="11.25" customHeight="1">
      <c r="A22" s="626"/>
      <c r="B22" s="195"/>
      <c r="C22" s="186" t="s">
        <v>143</v>
      </c>
      <c r="D22" s="214">
        <f>D19/D17*100-100</f>
        <v>-53.37540638745458</v>
      </c>
      <c r="E22" s="215">
        <f>E19/E17*100-100</f>
        <v>-53.52235171334145</v>
      </c>
      <c r="F22" s="216">
        <f>F19/F17*100-100</f>
        <v>-53.98692810457516</v>
      </c>
      <c r="G22" s="222">
        <f>G19/G17*100-100</f>
        <v>-52.984243195925515</v>
      </c>
      <c r="H22" s="223">
        <f>H19/H17*100-100</f>
        <v>-48.73318736315295</v>
      </c>
      <c r="I22" s="224"/>
      <c r="J22" s="225"/>
      <c r="K22" s="225"/>
      <c r="L22" s="226"/>
      <c r="M22" s="225"/>
    </row>
    <row r="23" spans="1:13" ht="11.25" customHeight="1">
      <c r="A23" s="627"/>
      <c r="B23" s="203"/>
      <c r="C23" s="387" t="s">
        <v>162</v>
      </c>
      <c r="D23" s="228">
        <f>D19/D18*100-100</f>
        <v>-51.24</v>
      </c>
      <c r="E23" s="229">
        <f>E19/E18*100-100</f>
        <v>-50.4083147735709</v>
      </c>
      <c r="F23" s="230">
        <f>F19/F18*100-100</f>
        <v>-49.18801876578852</v>
      </c>
      <c r="G23" s="231">
        <f>G19/G18*100-100</f>
        <v>-47.503110005331436</v>
      </c>
      <c r="H23" s="232">
        <f>H19/H18*100-100</f>
        <v>-43.23809523809524</v>
      </c>
      <c r="I23" s="233"/>
      <c r="J23" s="234"/>
      <c r="K23" s="234"/>
      <c r="L23" s="235"/>
      <c r="M23" s="234"/>
    </row>
    <row r="24" spans="1:13" ht="14.25" customHeight="1">
      <c r="A24" s="647" t="s">
        <v>66</v>
      </c>
      <c r="B24" s="640" t="s">
        <v>60</v>
      </c>
      <c r="C24" s="641"/>
      <c r="D24" s="212">
        <v>2142</v>
      </c>
      <c r="E24" s="121">
        <v>3395</v>
      </c>
      <c r="F24" s="212">
        <v>4200</v>
      </c>
      <c r="G24" s="123">
        <v>4671</v>
      </c>
      <c r="H24" s="213">
        <v>4942</v>
      </c>
      <c r="I24" s="124">
        <v>5300</v>
      </c>
      <c r="J24" s="121">
        <v>5472</v>
      </c>
      <c r="K24" s="121">
        <v>5489</v>
      </c>
      <c r="L24" s="122">
        <v>5494</v>
      </c>
      <c r="M24" s="121">
        <v>5502</v>
      </c>
    </row>
    <row r="25" spans="1:13" ht="14.25" customHeight="1">
      <c r="A25" s="648"/>
      <c r="B25" s="643" t="s">
        <v>59</v>
      </c>
      <c r="C25" s="644"/>
      <c r="D25" s="212">
        <v>2513</v>
      </c>
      <c r="E25" s="121">
        <v>3961</v>
      </c>
      <c r="F25" s="212">
        <v>4728</v>
      </c>
      <c r="G25" s="123">
        <v>5182</v>
      </c>
      <c r="H25" s="213">
        <v>5432</v>
      </c>
      <c r="I25" s="124">
        <v>5651</v>
      </c>
      <c r="J25" s="121">
        <v>5736</v>
      </c>
      <c r="K25" s="121">
        <v>5745</v>
      </c>
      <c r="L25" s="122">
        <v>5750</v>
      </c>
      <c r="M25" s="121">
        <v>5759</v>
      </c>
    </row>
    <row r="26" spans="1:13" ht="14.25" customHeight="1">
      <c r="A26" s="648"/>
      <c r="B26" s="643" t="s">
        <v>124</v>
      </c>
      <c r="C26" s="644"/>
      <c r="D26" s="212">
        <v>2580</v>
      </c>
      <c r="E26" s="121">
        <v>4059</v>
      </c>
      <c r="F26" s="212">
        <v>4884</v>
      </c>
      <c r="G26" s="123">
        <v>5320</v>
      </c>
      <c r="H26" s="213">
        <v>5501</v>
      </c>
      <c r="I26" s="124">
        <v>5664</v>
      </c>
      <c r="J26" s="121">
        <v>5714</v>
      </c>
      <c r="K26" s="121">
        <v>5738</v>
      </c>
      <c r="L26" s="122">
        <v>5739</v>
      </c>
      <c r="M26" s="121">
        <v>5740</v>
      </c>
    </row>
    <row r="27" spans="1:13" ht="14.25" customHeight="1">
      <c r="A27" s="648"/>
      <c r="B27" s="645" t="s">
        <v>142</v>
      </c>
      <c r="C27" s="644"/>
      <c r="D27" s="212">
        <v>2579</v>
      </c>
      <c r="E27" s="121">
        <v>4049</v>
      </c>
      <c r="F27" s="212">
        <v>4675</v>
      </c>
      <c r="G27" s="123">
        <v>4938</v>
      </c>
      <c r="H27" s="213">
        <v>5088</v>
      </c>
      <c r="I27" s="124">
        <v>5221</v>
      </c>
      <c r="J27" s="121">
        <v>5279</v>
      </c>
      <c r="K27" s="121">
        <v>5306</v>
      </c>
      <c r="L27" s="122">
        <v>5312</v>
      </c>
      <c r="M27" s="121">
        <v>5306</v>
      </c>
    </row>
    <row r="28" spans="1:13" ht="14.25" customHeight="1">
      <c r="A28" s="648"/>
      <c r="B28" s="645" t="s">
        <v>161</v>
      </c>
      <c r="C28" s="644"/>
      <c r="D28" s="212">
        <v>1656</v>
      </c>
      <c r="E28" s="121">
        <v>2764</v>
      </c>
      <c r="F28" s="212">
        <v>3263</v>
      </c>
      <c r="G28" s="123">
        <v>3637</v>
      </c>
      <c r="H28" s="213">
        <f>'別表４'!M17</f>
        <v>3826</v>
      </c>
      <c r="I28" s="124"/>
      <c r="J28" s="121"/>
      <c r="K28" s="121"/>
      <c r="L28" s="122"/>
      <c r="M28" s="121"/>
    </row>
    <row r="29" spans="1:13" ht="11.25" customHeight="1">
      <c r="A29" s="648"/>
      <c r="B29" s="185"/>
      <c r="C29" s="186" t="s">
        <v>61</v>
      </c>
      <c r="D29" s="214">
        <f>D28/D24*100-100</f>
        <v>-22.68907563025209</v>
      </c>
      <c r="E29" s="215">
        <f>E28/E24*100-100</f>
        <v>-18.586156111929313</v>
      </c>
      <c r="F29" s="216">
        <f>F28/F24*100-100</f>
        <v>-22.30952380952381</v>
      </c>
      <c r="G29" s="217">
        <f>G28/G24*100-100</f>
        <v>-22.136587454506525</v>
      </c>
      <c r="H29" s="218">
        <f>H28/H24*100-100</f>
        <v>-22.5819506272764</v>
      </c>
      <c r="I29" s="219"/>
      <c r="J29" s="220"/>
      <c r="K29" s="220"/>
      <c r="L29" s="221"/>
      <c r="M29" s="220"/>
    </row>
    <row r="30" spans="1:13" ht="11.25" customHeight="1">
      <c r="A30" s="648"/>
      <c r="B30" s="195"/>
      <c r="C30" s="186" t="s">
        <v>125</v>
      </c>
      <c r="D30" s="214">
        <f>D28/D25*100-100</f>
        <v>-34.102666136092324</v>
      </c>
      <c r="E30" s="215">
        <f>E28/E25*100-100</f>
        <v>-30.219641504670534</v>
      </c>
      <c r="F30" s="216">
        <f>F28/F25*100-100</f>
        <v>-30.98561759729273</v>
      </c>
      <c r="G30" s="222">
        <f>G28/G25*100-100</f>
        <v>-29.814743342338872</v>
      </c>
      <c r="H30" s="223">
        <f>H28/H25*100-100</f>
        <v>-29.565537555228275</v>
      </c>
      <c r="I30" s="224"/>
      <c r="J30" s="225"/>
      <c r="K30" s="225"/>
      <c r="L30" s="226"/>
      <c r="M30" s="225"/>
    </row>
    <row r="31" spans="1:13" ht="11.25" customHeight="1">
      <c r="A31" s="648"/>
      <c r="B31" s="195"/>
      <c r="C31" s="186" t="s">
        <v>143</v>
      </c>
      <c r="D31" s="214">
        <f>D28/D26*100-100</f>
        <v>-35.81395348837209</v>
      </c>
      <c r="E31" s="215">
        <f>E28/E26*100-100</f>
        <v>-31.904409953190438</v>
      </c>
      <c r="F31" s="216">
        <f>F28/F26*100-100</f>
        <v>-33.190008190008186</v>
      </c>
      <c r="G31" s="222">
        <f>G28/G26*100-100</f>
        <v>-31.635338345864668</v>
      </c>
      <c r="H31" s="223">
        <f>H28/H26*100-100</f>
        <v>-30.449009271041632</v>
      </c>
      <c r="I31" s="224"/>
      <c r="J31" s="225"/>
      <c r="K31" s="225"/>
      <c r="L31" s="226"/>
      <c r="M31" s="225"/>
    </row>
    <row r="32" spans="1:13" ht="11.25" customHeight="1">
      <c r="A32" s="649"/>
      <c r="B32" s="203"/>
      <c r="C32" s="387" t="s">
        <v>162</v>
      </c>
      <c r="D32" s="228">
        <f>D28/D27*100-100</f>
        <v>-35.78906552927491</v>
      </c>
      <c r="E32" s="229">
        <f>E28/E27*100-100</f>
        <v>-31.736231168189676</v>
      </c>
      <c r="F32" s="230">
        <f>F28/F27*100-100</f>
        <v>-30.203208556149733</v>
      </c>
      <c r="G32" s="231">
        <f>G28/G27*100-100</f>
        <v>-26.34669906844877</v>
      </c>
      <c r="H32" s="232">
        <f>H28/H27*100-100</f>
        <v>-24.80345911949685</v>
      </c>
      <c r="I32" s="233"/>
      <c r="J32" s="234"/>
      <c r="K32" s="234"/>
      <c r="L32" s="235"/>
      <c r="M32" s="234"/>
    </row>
    <row r="33" spans="1:13" ht="14.25" customHeight="1">
      <c r="A33" s="625" t="s">
        <v>67</v>
      </c>
      <c r="B33" s="640" t="s">
        <v>60</v>
      </c>
      <c r="C33" s="641"/>
      <c r="D33" s="212">
        <v>4021</v>
      </c>
      <c r="E33" s="121">
        <v>2787</v>
      </c>
      <c r="F33" s="212">
        <v>1875</v>
      </c>
      <c r="G33" s="123">
        <v>1306</v>
      </c>
      <c r="H33" s="213">
        <v>898</v>
      </c>
      <c r="I33" s="124">
        <v>343</v>
      </c>
      <c r="J33" s="121">
        <v>83</v>
      </c>
      <c r="K33" s="121">
        <v>15</v>
      </c>
      <c r="L33" s="122">
        <v>4</v>
      </c>
      <c r="M33" s="121">
        <v>0</v>
      </c>
    </row>
    <row r="34" spans="1:13" ht="14.25" customHeight="1">
      <c r="A34" s="626"/>
      <c r="B34" s="643" t="s">
        <v>59</v>
      </c>
      <c r="C34" s="644"/>
      <c r="D34" s="237">
        <v>3828</v>
      </c>
      <c r="E34" s="238">
        <v>2325</v>
      </c>
      <c r="F34" s="237">
        <v>1393</v>
      </c>
      <c r="G34" s="239">
        <v>814</v>
      </c>
      <c r="H34" s="240">
        <v>486</v>
      </c>
      <c r="I34" s="241">
        <v>202</v>
      </c>
      <c r="J34" s="238">
        <v>43</v>
      </c>
      <c r="K34" s="238">
        <v>16</v>
      </c>
      <c r="L34" s="242">
        <v>9</v>
      </c>
      <c r="M34" s="238">
        <v>7</v>
      </c>
    </row>
    <row r="35" spans="1:13" ht="14.25" customHeight="1">
      <c r="A35" s="626"/>
      <c r="B35" s="643" t="s">
        <v>124</v>
      </c>
      <c r="C35" s="644"/>
      <c r="D35" s="237">
        <v>3610</v>
      </c>
      <c r="E35" s="238">
        <v>2089</v>
      </c>
      <c r="F35" s="237">
        <v>1189</v>
      </c>
      <c r="G35" s="239">
        <v>716</v>
      </c>
      <c r="H35" s="240">
        <v>409</v>
      </c>
      <c r="I35" s="241">
        <v>173</v>
      </c>
      <c r="J35" s="238">
        <v>49</v>
      </c>
      <c r="K35" s="238">
        <v>12</v>
      </c>
      <c r="L35" s="242">
        <v>8</v>
      </c>
      <c r="M35" s="238">
        <v>1</v>
      </c>
    </row>
    <row r="36" spans="1:13" ht="14.25" customHeight="1">
      <c r="A36" s="626"/>
      <c r="B36" s="645" t="s">
        <v>142</v>
      </c>
      <c r="C36" s="644"/>
      <c r="D36" s="237">
        <v>3557</v>
      </c>
      <c r="E36" s="238">
        <v>1992</v>
      </c>
      <c r="F36" s="237">
        <v>1272</v>
      </c>
      <c r="G36" s="239">
        <v>763</v>
      </c>
      <c r="H36" s="240">
        <v>583</v>
      </c>
      <c r="I36" s="241">
        <v>363</v>
      </c>
      <c r="J36" s="238">
        <v>219</v>
      </c>
      <c r="K36" s="238">
        <v>141</v>
      </c>
      <c r="L36" s="242">
        <v>91</v>
      </c>
      <c r="M36" s="243">
        <v>53</v>
      </c>
    </row>
    <row r="37" spans="1:13" ht="14.25" customHeight="1">
      <c r="A37" s="626"/>
      <c r="B37" s="645" t="s">
        <v>161</v>
      </c>
      <c r="C37" s="644"/>
      <c r="D37" s="237">
        <v>3918</v>
      </c>
      <c r="E37" s="238">
        <v>2604</v>
      </c>
      <c r="F37" s="237">
        <v>1987</v>
      </c>
      <c r="G37" s="239">
        <v>1424</v>
      </c>
      <c r="H37" s="240">
        <f>H10-H28</f>
        <v>1163</v>
      </c>
      <c r="I37" s="241"/>
      <c r="J37" s="238"/>
      <c r="K37" s="238"/>
      <c r="L37" s="242"/>
      <c r="M37" s="243"/>
    </row>
    <row r="38" spans="1:13" ht="11.25" customHeight="1">
      <c r="A38" s="626"/>
      <c r="B38" s="185"/>
      <c r="C38" s="186" t="s">
        <v>61</v>
      </c>
      <c r="D38" s="244">
        <f>D37/D33*100-100</f>
        <v>-2.5615518527729506</v>
      </c>
      <c r="E38" s="245">
        <f>E37/E33*100-100</f>
        <v>-6.566200215285249</v>
      </c>
      <c r="F38" s="246">
        <f>F37/F33*100-100</f>
        <v>5.973333333333343</v>
      </c>
      <c r="G38" s="217">
        <f>G37/G33*100-100</f>
        <v>9.035222052067368</v>
      </c>
      <c r="H38" s="218">
        <f>H37/H33*100-100</f>
        <v>29.510022271714945</v>
      </c>
      <c r="I38" s="224"/>
      <c r="J38" s="225"/>
      <c r="K38" s="225"/>
      <c r="L38" s="226"/>
      <c r="M38" s="227"/>
    </row>
    <row r="39" spans="1:13" ht="11.25" customHeight="1">
      <c r="A39" s="626"/>
      <c r="B39" s="195"/>
      <c r="C39" s="186" t="s">
        <v>125</v>
      </c>
      <c r="D39" s="214">
        <f>D37/D34*100-100</f>
        <v>2.351097178683375</v>
      </c>
      <c r="E39" s="215">
        <f>E37/E34*100-100</f>
        <v>12.000000000000014</v>
      </c>
      <c r="F39" s="216">
        <f>F37/F34*100-100</f>
        <v>42.64178033022256</v>
      </c>
      <c r="G39" s="222">
        <f>G37/G34*100-100</f>
        <v>74.93857493857493</v>
      </c>
      <c r="H39" s="223">
        <f>H37/H34*100-100</f>
        <v>139.30041152263374</v>
      </c>
      <c r="I39" s="224"/>
      <c r="J39" s="225"/>
      <c r="K39" s="225"/>
      <c r="L39" s="226"/>
      <c r="M39" s="227"/>
    </row>
    <row r="40" spans="1:13" ht="11.25" customHeight="1">
      <c r="A40" s="626"/>
      <c r="B40" s="195"/>
      <c r="C40" s="186" t="s">
        <v>143</v>
      </c>
      <c r="D40" s="246">
        <f>D37/D35*100-100</f>
        <v>8.531855955678665</v>
      </c>
      <c r="E40" s="245">
        <f>E37/E35*100-100</f>
        <v>24.652943992340838</v>
      </c>
      <c r="F40" s="246">
        <f>F37/F35*100-100</f>
        <v>67.11522287636669</v>
      </c>
      <c r="G40" s="217">
        <f>G37/G35*100-100</f>
        <v>98.88268156424579</v>
      </c>
      <c r="H40" s="218">
        <f>H37/H35*100-100</f>
        <v>184.35207823960883</v>
      </c>
      <c r="I40" s="224"/>
      <c r="J40" s="225"/>
      <c r="K40" s="225"/>
      <c r="L40" s="226"/>
      <c r="M40" s="227"/>
    </row>
    <row r="41" spans="1:13" ht="11.25" customHeight="1">
      <c r="A41" s="627"/>
      <c r="B41" s="203"/>
      <c r="C41" s="387" t="s">
        <v>162</v>
      </c>
      <c r="D41" s="230">
        <f>D37/D36*100-100</f>
        <v>10.149001967950525</v>
      </c>
      <c r="E41" s="229">
        <f>E37/E36*100-100</f>
        <v>30.722891566265076</v>
      </c>
      <c r="F41" s="230">
        <f>F37/F36*100-100</f>
        <v>56.21069182389937</v>
      </c>
      <c r="G41" s="231">
        <f>G37/G36*100-100</f>
        <v>86.63171690694625</v>
      </c>
      <c r="H41" s="232">
        <f>H37/H36*100-100</f>
        <v>99.48542024013722</v>
      </c>
      <c r="I41" s="233"/>
      <c r="J41" s="234"/>
      <c r="K41" s="234"/>
      <c r="L41" s="235"/>
      <c r="M41" s="236"/>
    </row>
    <row r="42" spans="1:13" ht="14.25" customHeight="1">
      <c r="A42" s="625" t="s">
        <v>68</v>
      </c>
      <c r="B42" s="640" t="s">
        <v>60</v>
      </c>
      <c r="C42" s="641"/>
      <c r="D42" s="247">
        <v>0.65</v>
      </c>
      <c r="E42" s="130">
        <v>0.77</v>
      </c>
      <c r="F42" s="248">
        <v>0.85</v>
      </c>
      <c r="G42" s="159">
        <v>0.92</v>
      </c>
      <c r="H42" s="249">
        <v>1</v>
      </c>
      <c r="I42" s="160">
        <v>1.09</v>
      </c>
      <c r="J42" s="130">
        <v>1.12</v>
      </c>
      <c r="K42" s="130">
        <v>1.14</v>
      </c>
      <c r="L42" s="131">
        <v>1.14</v>
      </c>
      <c r="M42" s="250">
        <v>1.14</v>
      </c>
    </row>
    <row r="43" spans="1:13" ht="14.25" customHeight="1">
      <c r="A43" s="626"/>
      <c r="B43" s="643" t="s">
        <v>59</v>
      </c>
      <c r="C43" s="644"/>
      <c r="D43" s="251">
        <v>0.83</v>
      </c>
      <c r="E43" s="252">
        <v>0.94</v>
      </c>
      <c r="F43" s="253">
        <v>1.02</v>
      </c>
      <c r="G43" s="254">
        <v>1.08</v>
      </c>
      <c r="H43" s="255">
        <v>1.14</v>
      </c>
      <c r="I43" s="256">
        <v>1.18</v>
      </c>
      <c r="J43" s="252">
        <v>1.2</v>
      </c>
      <c r="K43" s="252">
        <v>1.2</v>
      </c>
      <c r="L43" s="257">
        <v>1.21</v>
      </c>
      <c r="M43" s="258">
        <v>1.2</v>
      </c>
    </row>
    <row r="44" spans="1:13" ht="14.25" customHeight="1">
      <c r="A44" s="626"/>
      <c r="B44" s="643" t="s">
        <v>124</v>
      </c>
      <c r="C44" s="644"/>
      <c r="D44" s="251">
        <v>0.84</v>
      </c>
      <c r="E44" s="252">
        <v>0.94</v>
      </c>
      <c r="F44" s="253">
        <v>1.01</v>
      </c>
      <c r="G44" s="254">
        <v>1.04</v>
      </c>
      <c r="H44" s="255">
        <v>1.08</v>
      </c>
      <c r="I44" s="256">
        <v>1.11</v>
      </c>
      <c r="J44" s="252">
        <v>1.14</v>
      </c>
      <c r="K44" s="252">
        <v>1.14</v>
      </c>
      <c r="L44" s="257">
        <v>1.14</v>
      </c>
      <c r="M44" s="258">
        <v>1.14</v>
      </c>
    </row>
    <row r="45" spans="1:13" ht="14.25" customHeight="1">
      <c r="A45" s="626"/>
      <c r="B45" s="645" t="s">
        <v>142</v>
      </c>
      <c r="C45" s="644"/>
      <c r="D45" s="251">
        <v>0.8148631029986962</v>
      </c>
      <c r="E45" s="252">
        <v>0.8902499586161231</v>
      </c>
      <c r="F45" s="253">
        <v>0.9318984361863124</v>
      </c>
      <c r="G45" s="254">
        <v>0.9870198210840203</v>
      </c>
      <c r="H45" s="255">
        <v>1.0183389172985364</v>
      </c>
      <c r="I45" s="256">
        <v>1.05</v>
      </c>
      <c r="J45" s="252">
        <v>1.07</v>
      </c>
      <c r="K45" s="252">
        <v>1.0846337433449604</v>
      </c>
      <c r="L45" s="257">
        <v>1.1</v>
      </c>
      <c r="M45" s="258">
        <v>1.11</v>
      </c>
    </row>
    <row r="46" spans="1:13" ht="14.25" customHeight="1">
      <c r="A46" s="626"/>
      <c r="B46" s="645" t="s">
        <v>161</v>
      </c>
      <c r="C46" s="644"/>
      <c r="D46" s="251">
        <f>D19/D10</f>
        <v>0.43738787226408327</v>
      </c>
      <c r="E46" s="252">
        <f>E19/E10</f>
        <v>0.4977645305514158</v>
      </c>
      <c r="F46" s="253">
        <f>F19/F10</f>
        <v>0.5363809523809524</v>
      </c>
      <c r="G46" s="254">
        <f>G19/G10</f>
        <v>0.5836791147994468</v>
      </c>
      <c r="H46" s="255">
        <f>H19/H10</f>
        <v>0.6570455001002204</v>
      </c>
      <c r="I46" s="256"/>
      <c r="J46" s="252"/>
      <c r="K46" s="252"/>
      <c r="L46" s="257"/>
      <c r="M46" s="258"/>
    </row>
    <row r="47" spans="1:13" ht="11.25" customHeight="1">
      <c r="A47" s="626"/>
      <c r="B47" s="185"/>
      <c r="C47" s="186" t="s">
        <v>61</v>
      </c>
      <c r="D47" s="259">
        <f>D46-D42</f>
        <v>-0.21261212773591676</v>
      </c>
      <c r="E47" s="260">
        <f>E46-E42</f>
        <v>-0.27223546944858423</v>
      </c>
      <c r="F47" s="261">
        <f>F46-F42</f>
        <v>-0.3136190476190476</v>
      </c>
      <c r="G47" s="262">
        <f>G46-G42</f>
        <v>-0.33632088520055325</v>
      </c>
      <c r="H47" s="263">
        <f>H46-H42</f>
        <v>-0.34295449989977955</v>
      </c>
      <c r="I47" s="264"/>
      <c r="J47" s="161"/>
      <c r="K47" s="161"/>
      <c r="L47" s="265"/>
      <c r="M47" s="266"/>
    </row>
    <row r="48" spans="1:13" ht="11.25" customHeight="1">
      <c r="A48" s="626"/>
      <c r="B48" s="195"/>
      <c r="C48" s="186" t="s">
        <v>125</v>
      </c>
      <c r="D48" s="267">
        <f>D46-D43</f>
        <v>-0.3926121277359167</v>
      </c>
      <c r="E48" s="268">
        <f>E46-E43</f>
        <v>-0.44223546944858416</v>
      </c>
      <c r="F48" s="269">
        <f>F46-F43</f>
        <v>-0.4836190476190476</v>
      </c>
      <c r="G48" s="270">
        <f>G46-G43</f>
        <v>-0.4963208852005533</v>
      </c>
      <c r="H48" s="271">
        <f>H46-H43</f>
        <v>-0.48295449989977945</v>
      </c>
      <c r="I48" s="264"/>
      <c r="J48" s="161"/>
      <c r="K48" s="161"/>
      <c r="L48" s="265"/>
      <c r="M48" s="266"/>
    </row>
    <row r="49" spans="1:13" ht="11.25" customHeight="1">
      <c r="A49" s="626"/>
      <c r="B49" s="195"/>
      <c r="C49" s="186" t="s">
        <v>143</v>
      </c>
      <c r="D49" s="267">
        <f>D46-D44</f>
        <v>-0.4026121277359167</v>
      </c>
      <c r="E49" s="268">
        <f>E46-E44</f>
        <v>-0.44223546944858416</v>
      </c>
      <c r="F49" s="269">
        <f>F46-F44</f>
        <v>-0.4736190476190476</v>
      </c>
      <c r="G49" s="270">
        <f>G46-G44</f>
        <v>-0.45632088520055325</v>
      </c>
      <c r="H49" s="271">
        <f>H46-H44</f>
        <v>-0.4229544998997796</v>
      </c>
      <c r="I49" s="264"/>
      <c r="J49" s="161"/>
      <c r="K49" s="161"/>
      <c r="L49" s="265"/>
      <c r="M49" s="266"/>
    </row>
    <row r="50" spans="1:13" ht="11.25" customHeight="1">
      <c r="A50" s="627"/>
      <c r="B50" s="203"/>
      <c r="C50" s="387" t="s">
        <v>162</v>
      </c>
      <c r="D50" s="272">
        <f>D46-D45</f>
        <v>-0.377475230734613</v>
      </c>
      <c r="E50" s="273">
        <f>E46-E45</f>
        <v>-0.3924854280647073</v>
      </c>
      <c r="F50" s="274">
        <f>F46-F45</f>
        <v>-0.39551748380536</v>
      </c>
      <c r="G50" s="275">
        <f>G46-G45</f>
        <v>-0.4033407062845735</v>
      </c>
      <c r="H50" s="276">
        <f>H46-H45</f>
        <v>-0.361293417198316</v>
      </c>
      <c r="I50" s="277"/>
      <c r="J50" s="164"/>
      <c r="K50" s="164"/>
      <c r="L50" s="278"/>
      <c r="M50" s="279"/>
    </row>
    <row r="51" spans="1:13" ht="14.25" customHeight="1">
      <c r="A51" s="625" t="s">
        <v>69</v>
      </c>
      <c r="B51" s="640" t="s">
        <v>60</v>
      </c>
      <c r="C51" s="641"/>
      <c r="D51" s="280">
        <v>34.8</v>
      </c>
      <c r="E51" s="137">
        <v>54.9</v>
      </c>
      <c r="F51" s="280">
        <v>69.1</v>
      </c>
      <c r="G51" s="169">
        <v>78.1</v>
      </c>
      <c r="H51" s="281">
        <v>84.6</v>
      </c>
      <c r="I51" s="170">
        <v>93.9</v>
      </c>
      <c r="J51" s="137">
        <v>98.5</v>
      </c>
      <c r="K51" s="137">
        <v>99.7</v>
      </c>
      <c r="L51" s="138">
        <v>99.9</v>
      </c>
      <c r="M51" s="282">
        <v>100</v>
      </c>
    </row>
    <row r="52" spans="1:13" ht="14.25" customHeight="1">
      <c r="A52" s="626"/>
      <c r="B52" s="643" t="s">
        <v>59</v>
      </c>
      <c r="C52" s="644"/>
      <c r="D52" s="283">
        <v>39.6</v>
      </c>
      <c r="E52" s="284">
        <v>63</v>
      </c>
      <c r="F52" s="285">
        <v>77.2</v>
      </c>
      <c r="G52" s="286">
        <v>86.4</v>
      </c>
      <c r="H52" s="287">
        <v>91.8</v>
      </c>
      <c r="I52" s="288">
        <v>96.5</v>
      </c>
      <c r="J52" s="284">
        <v>99.3</v>
      </c>
      <c r="K52" s="284">
        <v>99.7</v>
      </c>
      <c r="L52" s="289">
        <v>99.8</v>
      </c>
      <c r="M52" s="290">
        <v>99.9</v>
      </c>
    </row>
    <row r="53" spans="1:13" ht="14.25" customHeight="1">
      <c r="A53" s="626"/>
      <c r="B53" s="643" t="s">
        <v>124</v>
      </c>
      <c r="C53" s="644"/>
      <c r="D53" s="283">
        <v>41.7</v>
      </c>
      <c r="E53" s="284">
        <v>66</v>
      </c>
      <c r="F53" s="285">
        <v>80.4</v>
      </c>
      <c r="G53" s="286">
        <v>88.1</v>
      </c>
      <c r="H53" s="287">
        <v>93.1</v>
      </c>
      <c r="I53" s="288">
        <v>97</v>
      </c>
      <c r="J53" s="284">
        <v>99.1</v>
      </c>
      <c r="K53" s="284">
        <v>99.8</v>
      </c>
      <c r="L53" s="289">
        <v>99.9</v>
      </c>
      <c r="M53" s="290">
        <v>99.9</v>
      </c>
    </row>
    <row r="54" spans="1:13" ht="14.25" customHeight="1">
      <c r="A54" s="626"/>
      <c r="B54" s="645" t="s">
        <v>142</v>
      </c>
      <c r="C54" s="644"/>
      <c r="D54" s="283">
        <v>42</v>
      </c>
      <c r="E54" s="284">
        <v>67</v>
      </c>
      <c r="F54" s="285">
        <v>78.6</v>
      </c>
      <c r="G54" s="286">
        <v>86.6</v>
      </c>
      <c r="H54" s="287">
        <v>89.7196261682243</v>
      </c>
      <c r="I54" s="288">
        <v>93.5</v>
      </c>
      <c r="J54" s="284">
        <v>96</v>
      </c>
      <c r="K54" s="284">
        <v>97.41141912979622</v>
      </c>
      <c r="L54" s="289">
        <v>98.3</v>
      </c>
      <c r="M54" s="290">
        <v>99</v>
      </c>
    </row>
    <row r="55" spans="1:13" ht="14.25" customHeight="1">
      <c r="A55" s="626"/>
      <c r="B55" s="645" t="s">
        <v>161</v>
      </c>
      <c r="C55" s="646"/>
      <c r="D55" s="138">
        <f>D28/D10*100</f>
        <v>29.709364908503765</v>
      </c>
      <c r="E55" s="137">
        <f>E28/E10*100</f>
        <v>51.49031296572281</v>
      </c>
      <c r="F55" s="137">
        <f>F28/F10*100</f>
        <v>62.152380952380945</v>
      </c>
      <c r="G55" s="388">
        <f>G28/G10*100</f>
        <v>71.8632681288283</v>
      </c>
      <c r="H55" s="287">
        <f>H28/H10*100</f>
        <v>76.68871517338144</v>
      </c>
      <c r="I55" s="288"/>
      <c r="J55" s="284"/>
      <c r="K55" s="284"/>
      <c r="L55" s="289"/>
      <c r="M55" s="290"/>
    </row>
    <row r="56" spans="1:13" ht="11.25" customHeight="1">
      <c r="A56" s="626"/>
      <c r="B56" s="185"/>
      <c r="C56" s="186" t="s">
        <v>61</v>
      </c>
      <c r="D56" s="291">
        <f>D55-D51</f>
        <v>-5.090635091496232</v>
      </c>
      <c r="E56" s="292">
        <f>E55-E51</f>
        <v>-3.4096870342771908</v>
      </c>
      <c r="F56" s="293">
        <f>F55-F51</f>
        <v>-6.94761904761905</v>
      </c>
      <c r="G56" s="294">
        <f>G55-G51</f>
        <v>-6.236731871171699</v>
      </c>
      <c r="H56" s="295">
        <f>H55-H51</f>
        <v>-7.911284826618555</v>
      </c>
      <c r="I56" s="296"/>
      <c r="J56" s="171"/>
      <c r="K56" s="171"/>
      <c r="L56" s="297"/>
      <c r="M56" s="298"/>
    </row>
    <row r="57" spans="1:13" ht="11.25" customHeight="1">
      <c r="A57" s="626"/>
      <c r="B57" s="195"/>
      <c r="C57" s="186" t="s">
        <v>125</v>
      </c>
      <c r="D57" s="299">
        <f>D55-D52</f>
        <v>-9.890635091496236</v>
      </c>
      <c r="E57" s="300">
        <f>E55-E52</f>
        <v>-11.509687034277192</v>
      </c>
      <c r="F57" s="301">
        <f>F55-F52</f>
        <v>-15.047619047619058</v>
      </c>
      <c r="G57" s="302">
        <f>G55-G52</f>
        <v>-14.53673187117171</v>
      </c>
      <c r="H57" s="303">
        <f>H55-H52</f>
        <v>-15.111284826618558</v>
      </c>
      <c r="I57" s="296"/>
      <c r="J57" s="171"/>
      <c r="K57" s="171"/>
      <c r="L57" s="297"/>
      <c r="M57" s="298"/>
    </row>
    <row r="58" spans="1:13" ht="11.25" customHeight="1">
      <c r="A58" s="626"/>
      <c r="B58" s="195"/>
      <c r="C58" s="186" t="s">
        <v>143</v>
      </c>
      <c r="D58" s="299">
        <f>D55-D53</f>
        <v>-11.990635091496237</v>
      </c>
      <c r="E58" s="300">
        <f>E55-E53</f>
        <v>-14.509687034277192</v>
      </c>
      <c r="F58" s="301">
        <f>F55-F53</f>
        <v>-18.24761904761906</v>
      </c>
      <c r="G58" s="302">
        <f>G55-G53</f>
        <v>-16.2367318711717</v>
      </c>
      <c r="H58" s="303">
        <f>H55-H53</f>
        <v>-16.411284826618555</v>
      </c>
      <c r="I58" s="296"/>
      <c r="J58" s="171"/>
      <c r="K58" s="171"/>
      <c r="L58" s="297"/>
      <c r="M58" s="298"/>
    </row>
    <row r="59" spans="1:13" ht="11.25" customHeight="1" thickBot="1">
      <c r="A59" s="627"/>
      <c r="B59" s="203"/>
      <c r="C59" s="387" t="s">
        <v>162</v>
      </c>
      <c r="D59" s="304">
        <f>D55-D54</f>
        <v>-12.290635091496235</v>
      </c>
      <c r="E59" s="305">
        <f>E55-E54</f>
        <v>-15.509687034277192</v>
      </c>
      <c r="F59" s="306">
        <f>F55-F54</f>
        <v>-16.44761904761905</v>
      </c>
      <c r="G59" s="307">
        <f>G55-G54</f>
        <v>-14.736731871171699</v>
      </c>
      <c r="H59" s="308">
        <f>H55-H54</f>
        <v>-13.030910994842856</v>
      </c>
      <c r="I59" s="309"/>
      <c r="J59" s="310"/>
      <c r="K59" s="310"/>
      <c r="L59" s="311"/>
      <c r="M59" s="312"/>
    </row>
    <row r="60" spans="1:13" ht="3" customHeight="1">
      <c r="A60" s="61"/>
      <c r="B60" s="61"/>
      <c r="C60" s="61"/>
      <c r="D60" s="313"/>
      <c r="E60" s="313"/>
      <c r="F60" s="313"/>
      <c r="G60" s="313"/>
      <c r="H60" s="313"/>
      <c r="I60" s="313"/>
      <c r="J60" s="313"/>
      <c r="K60" s="313"/>
      <c r="L60" s="313"/>
      <c r="M60" s="313"/>
    </row>
    <row r="61" spans="1:13" s="63" customFormat="1" ht="12" customHeight="1">
      <c r="A61" s="94" t="s">
        <v>106</v>
      </c>
      <c r="B61" s="94"/>
      <c r="C61" s="73"/>
      <c r="D61" s="73"/>
      <c r="E61" s="73"/>
      <c r="F61" s="73"/>
      <c r="G61" s="73"/>
      <c r="H61" s="73"/>
      <c r="I61" s="73"/>
      <c r="J61" s="73"/>
      <c r="K61" s="73"/>
      <c r="L61" s="73"/>
      <c r="M61" s="73"/>
    </row>
    <row r="62" ht="12" customHeight="1">
      <c r="A62" s="94" t="s">
        <v>107</v>
      </c>
    </row>
    <row r="63" ht="12" customHeight="1">
      <c r="A63" s="94" t="s">
        <v>108</v>
      </c>
    </row>
  </sheetData>
  <sheetProtection/>
  <mergeCells count="39">
    <mergeCell ref="A51:A59"/>
    <mergeCell ref="B51:C51"/>
    <mergeCell ref="B52:C52"/>
    <mergeCell ref="B53:C53"/>
    <mergeCell ref="B54:C54"/>
    <mergeCell ref="A15:A23"/>
    <mergeCell ref="A24:A32"/>
    <mergeCell ref="A33:A41"/>
    <mergeCell ref="A42:A50"/>
    <mergeCell ref="B46:C46"/>
    <mergeCell ref="B55:C55"/>
    <mergeCell ref="B33:C33"/>
    <mergeCell ref="B34:C34"/>
    <mergeCell ref="B35:C35"/>
    <mergeCell ref="B36:C36"/>
    <mergeCell ref="B37:C37"/>
    <mergeCell ref="B42:C42"/>
    <mergeCell ref="B43:C43"/>
    <mergeCell ref="B27:C27"/>
    <mergeCell ref="B28:C28"/>
    <mergeCell ref="B44:C44"/>
    <mergeCell ref="B45:C45"/>
    <mergeCell ref="B19:C19"/>
    <mergeCell ref="B24:C24"/>
    <mergeCell ref="B25:C25"/>
    <mergeCell ref="B26:C26"/>
    <mergeCell ref="B15:C15"/>
    <mergeCell ref="B16:C16"/>
    <mergeCell ref="B17:C17"/>
    <mergeCell ref="B18:C18"/>
    <mergeCell ref="B7:C7"/>
    <mergeCell ref="B8:C8"/>
    <mergeCell ref="A6:A14"/>
    <mergeCell ref="B9:C9"/>
    <mergeCell ref="B10:C10"/>
    <mergeCell ref="H4:M4"/>
    <mergeCell ref="A5:C5"/>
    <mergeCell ref="B6:C6"/>
    <mergeCell ref="A3:M3"/>
  </mergeCells>
  <printOptions/>
  <pageMargins left="0.5905511811023623" right="0.5905511811023623" top="0.3937007874015748" bottom="0.3937007874015748" header="0.5118110236220472" footer="0.5118110236220472"/>
  <pageSetup fitToHeight="1" fitToWidth="1"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sheetPr>
    <tabColor theme="0"/>
  </sheetPr>
  <dimension ref="C3:M35"/>
  <sheetViews>
    <sheetView view="pageBreakPreview" zoomScaleNormal="75" zoomScaleSheetLayoutView="100" zoomScalePageLayoutView="0" workbookViewId="0" topLeftCell="A1">
      <selection activeCell="U1" sqref="U1"/>
    </sheetView>
  </sheetViews>
  <sheetFormatPr defaultColWidth="9.00390625" defaultRowHeight="13.5"/>
  <cols>
    <col min="1" max="16" width="9.00390625" style="71" customWidth="1"/>
    <col min="17" max="17" width="4.00390625" style="71" customWidth="1"/>
    <col min="18" max="35" width="9.00390625" style="71" customWidth="1"/>
    <col min="36" max="36" width="3.75390625" style="71" customWidth="1"/>
    <col min="37" max="16384" width="9.00390625" style="71" customWidth="1"/>
  </cols>
  <sheetData>
    <row r="3" ht="25.5">
      <c r="C3" s="314" t="s">
        <v>120</v>
      </c>
    </row>
    <row r="4" ht="18.75">
      <c r="C4" s="315" t="s">
        <v>88</v>
      </c>
    </row>
    <row r="5" ht="13.5"/>
    <row r="6" ht="13.5"/>
    <row r="7" ht="13.5">
      <c r="M7" s="145"/>
    </row>
    <row r="8" ht="13.5">
      <c r="M8" s="145"/>
    </row>
    <row r="9" ht="13.5">
      <c r="M9" s="145"/>
    </row>
    <row r="10" ht="13.5">
      <c r="M10" s="145"/>
    </row>
    <row r="11" ht="13.5">
      <c r="M11" s="145"/>
    </row>
    <row r="12" ht="13.5">
      <c r="M12" s="145"/>
    </row>
    <row r="13" ht="13.5">
      <c r="M13" s="145"/>
    </row>
    <row r="14" ht="13.5">
      <c r="M14" s="145"/>
    </row>
    <row r="15" ht="13.5">
      <c r="M15" s="145"/>
    </row>
    <row r="16" ht="13.5">
      <c r="M16" s="145"/>
    </row>
    <row r="17" ht="13.5">
      <c r="M17" s="145"/>
    </row>
    <row r="18" ht="13.5">
      <c r="M18" s="145"/>
    </row>
    <row r="19" ht="13.5">
      <c r="M19" s="145"/>
    </row>
    <row r="20" ht="13.5">
      <c r="M20" s="145"/>
    </row>
    <row r="21" ht="13.5">
      <c r="M21" s="145"/>
    </row>
    <row r="22" ht="13.5">
      <c r="M22" s="145"/>
    </row>
    <row r="23" ht="13.5">
      <c r="M23" s="145"/>
    </row>
    <row r="24" ht="13.5">
      <c r="M24" s="145"/>
    </row>
    <row r="25" ht="13.5">
      <c r="M25" s="145"/>
    </row>
    <row r="26" ht="13.5">
      <c r="M26" s="145"/>
    </row>
    <row r="27" ht="13.5">
      <c r="M27" s="145"/>
    </row>
    <row r="28" ht="13.5">
      <c r="M28" s="145"/>
    </row>
    <row r="29" ht="13.5">
      <c r="M29" s="145"/>
    </row>
    <row r="30" ht="13.5">
      <c r="M30" s="145"/>
    </row>
    <row r="31" ht="13.5">
      <c r="M31" s="145"/>
    </row>
    <row r="32" ht="13.5">
      <c r="M32" s="145"/>
    </row>
    <row r="33" ht="13.5">
      <c r="M33" s="145"/>
    </row>
    <row r="34" ht="13.5">
      <c r="M34" s="145"/>
    </row>
    <row r="35" ht="13.5">
      <c r="M35" s="145"/>
    </row>
    <row r="36" ht="13.5"/>
    <row r="37" ht="13.5"/>
    <row r="38" ht="13.5"/>
    <row r="39" ht="13.5"/>
    <row r="51" ht="13.5"/>
    <row r="52" ht="13.5"/>
    <row r="53" ht="13.5"/>
    <row r="54" ht="13.5"/>
    <row r="55" ht="13.5"/>
    <row r="56" ht="13.5"/>
    <row r="57" ht="13.5"/>
    <row r="58" ht="13.5"/>
    <row r="59" ht="13.5"/>
    <row r="60" ht="13.5"/>
    <row r="61" ht="13.5"/>
    <row r="62" ht="13.5"/>
    <row r="63" ht="13.5"/>
    <row r="64" ht="13.5"/>
    <row r="65" ht="13.5"/>
    <row r="66" ht="13.5"/>
    <row r="67" ht="13.5"/>
    <row r="68" ht="13.5"/>
  </sheetData>
  <sheetProtection/>
  <printOptions/>
  <pageMargins left="0.5905511811023623" right="0.5905511811023623" top="0.5905511811023623" bottom="0.5905511811023623"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B2:P34"/>
  <sheetViews>
    <sheetView zoomScaleSheetLayoutView="100" zoomScalePageLayoutView="0" workbookViewId="0" topLeftCell="A7">
      <selection activeCell="G49" sqref="G49"/>
    </sheetView>
  </sheetViews>
  <sheetFormatPr defaultColWidth="9.00390625" defaultRowHeight="13.5"/>
  <cols>
    <col min="1" max="1" width="3.25390625" style="0" customWidth="1"/>
    <col min="2" max="2" width="5.75390625" style="0" customWidth="1"/>
    <col min="3" max="3" width="10.75390625" style="0" customWidth="1"/>
    <col min="4" max="4" width="9.625" style="0" customWidth="1"/>
    <col min="5" max="5" width="2.625" style="0" customWidth="1"/>
    <col min="6" max="6" width="5.75390625" style="0" customWidth="1"/>
    <col min="7" max="7" width="10.75390625" style="0" customWidth="1"/>
    <col min="8" max="8" width="9.625" style="0" customWidth="1"/>
    <col min="9" max="9" width="2.00390625" style="0" customWidth="1"/>
    <col min="10" max="10" width="5.75390625" style="0" customWidth="1"/>
    <col min="11" max="11" width="10.75390625" style="0" customWidth="1"/>
    <col min="12" max="12" width="9.625" style="0" customWidth="1"/>
    <col min="13" max="13" width="1.37890625" style="0" customWidth="1"/>
    <col min="14" max="14" width="5.75390625" style="0" customWidth="1"/>
    <col min="15" max="15" width="10.75390625" style="0" customWidth="1"/>
    <col min="16" max="16" width="9.625" style="0" customWidth="1"/>
  </cols>
  <sheetData>
    <row r="2" spans="2:14" ht="13.5">
      <c r="B2" t="s">
        <v>73</v>
      </c>
      <c r="F2" t="s">
        <v>76</v>
      </c>
      <c r="J2" t="s">
        <v>77</v>
      </c>
      <c r="N2" t="s">
        <v>78</v>
      </c>
    </row>
    <row r="4" spans="2:16" ht="18.75" customHeight="1">
      <c r="B4" s="12" t="s">
        <v>87</v>
      </c>
      <c r="C4" s="12"/>
      <c r="D4" s="25">
        <f>D6+D8</f>
        <v>776</v>
      </c>
      <c r="F4" s="12" t="s">
        <v>87</v>
      </c>
      <c r="G4" s="35"/>
      <c r="H4" s="39">
        <f>H6+H8</f>
        <v>2681</v>
      </c>
      <c r="J4" s="12" t="s">
        <v>87</v>
      </c>
      <c r="K4" s="12"/>
      <c r="L4" s="25">
        <f>L6+L8</f>
        <v>1532</v>
      </c>
      <c r="N4" s="12" t="s">
        <v>2</v>
      </c>
      <c r="O4" s="10"/>
      <c r="P4" s="18">
        <f>D4+H4+L4</f>
        <v>4989</v>
      </c>
    </row>
    <row r="5" spans="2:16" ht="13.5" customHeight="1">
      <c r="B5" s="38"/>
      <c r="C5" s="29" t="s">
        <v>74</v>
      </c>
      <c r="D5" s="30">
        <v>-9.3</v>
      </c>
      <c r="F5" s="38"/>
      <c r="G5" s="29" t="s">
        <v>74</v>
      </c>
      <c r="H5" s="30">
        <v>-15.5</v>
      </c>
      <c r="J5" s="38"/>
      <c r="K5" s="29" t="s">
        <v>74</v>
      </c>
      <c r="L5" s="30">
        <v>-6.7</v>
      </c>
      <c r="N5" s="14"/>
      <c r="O5" s="13" t="s">
        <v>80</v>
      </c>
      <c r="P5" s="17"/>
    </row>
    <row r="6" spans="2:16" ht="13.5" customHeight="1">
      <c r="B6" s="22" t="s">
        <v>81</v>
      </c>
      <c r="C6" s="23"/>
      <c r="D6" s="26">
        <v>458</v>
      </c>
      <c r="F6" s="22" t="s">
        <v>81</v>
      </c>
      <c r="G6" s="23"/>
      <c r="H6" s="26">
        <v>2131</v>
      </c>
      <c r="J6" s="22" t="s">
        <v>81</v>
      </c>
      <c r="K6" s="23"/>
      <c r="L6" s="26">
        <v>1046</v>
      </c>
      <c r="N6" s="11"/>
      <c r="O6" s="13" t="s">
        <v>74</v>
      </c>
      <c r="P6" s="17"/>
    </row>
    <row r="7" spans="2:16" ht="13.5" customHeight="1">
      <c r="B7" s="38"/>
      <c r="C7" s="29" t="s">
        <v>74</v>
      </c>
      <c r="D7" s="30">
        <v>-8.6</v>
      </c>
      <c r="F7" s="38"/>
      <c r="G7" s="29" t="s">
        <v>74</v>
      </c>
      <c r="H7" s="30">
        <v>-14.7</v>
      </c>
      <c r="J7" s="38"/>
      <c r="K7" s="29" t="s">
        <v>74</v>
      </c>
      <c r="L7" s="30">
        <v>-2.2</v>
      </c>
      <c r="N7" s="12" t="s">
        <v>3</v>
      </c>
      <c r="O7" s="10"/>
      <c r="P7" s="18">
        <f>D10+H10+L10</f>
        <v>3278</v>
      </c>
    </row>
    <row r="8" spans="2:16" ht="13.5" customHeight="1">
      <c r="B8" s="22" t="s">
        <v>84</v>
      </c>
      <c r="C8" s="23"/>
      <c r="D8" s="27">
        <v>318</v>
      </c>
      <c r="F8" s="22" t="s">
        <v>84</v>
      </c>
      <c r="G8" s="23"/>
      <c r="H8" s="27">
        <v>550</v>
      </c>
      <c r="J8" s="22" t="s">
        <v>84</v>
      </c>
      <c r="K8" s="23"/>
      <c r="L8" s="27">
        <v>486</v>
      </c>
      <c r="N8" s="14"/>
      <c r="O8" s="13" t="s">
        <v>80</v>
      </c>
      <c r="P8" s="6"/>
    </row>
    <row r="9" spans="2:16" ht="13.5" customHeight="1">
      <c r="B9" s="21"/>
      <c r="C9" s="31" t="s">
        <v>74</v>
      </c>
      <c r="D9" s="58">
        <v>-10.4</v>
      </c>
      <c r="F9" s="21"/>
      <c r="G9" s="31" t="s">
        <v>74</v>
      </c>
      <c r="H9" s="58">
        <v>-18.6</v>
      </c>
      <c r="J9" s="21"/>
      <c r="K9" s="31" t="s">
        <v>74</v>
      </c>
      <c r="L9" s="58">
        <v>-15</v>
      </c>
      <c r="N9" s="11"/>
      <c r="O9" s="13" t="s">
        <v>74</v>
      </c>
      <c r="P9" s="6"/>
    </row>
    <row r="10" spans="2:16" ht="13.5" customHeight="1">
      <c r="B10" s="12" t="s">
        <v>85</v>
      </c>
      <c r="C10" s="14"/>
      <c r="D10" s="26">
        <v>458</v>
      </c>
      <c r="F10" s="12" t="s">
        <v>85</v>
      </c>
      <c r="G10" s="12"/>
      <c r="H10" s="25">
        <v>1858</v>
      </c>
      <c r="J10" s="12" t="s">
        <v>85</v>
      </c>
      <c r="K10" s="12"/>
      <c r="L10" s="25">
        <v>962</v>
      </c>
      <c r="N10" s="12" t="s">
        <v>62</v>
      </c>
      <c r="O10" s="10"/>
      <c r="P10" s="19">
        <f>P7/P4</f>
        <v>0.6570455001002204</v>
      </c>
    </row>
    <row r="11" spans="2:16" ht="18.75" customHeight="1">
      <c r="B11" s="24"/>
      <c r="C11" s="31" t="s">
        <v>74</v>
      </c>
      <c r="D11" s="45">
        <v>-34</v>
      </c>
      <c r="F11" s="24"/>
      <c r="G11" s="31" t="s">
        <v>74</v>
      </c>
      <c r="H11" s="45">
        <v>-46.7</v>
      </c>
      <c r="J11" s="24"/>
      <c r="K11" s="31" t="s">
        <v>74</v>
      </c>
      <c r="L11" s="45">
        <v>-39.7</v>
      </c>
      <c r="N11" s="11"/>
      <c r="O11" s="13" t="s">
        <v>75</v>
      </c>
      <c r="P11" s="6"/>
    </row>
    <row r="12" spans="2:16" ht="13.5" customHeight="1">
      <c r="B12" s="12" t="s">
        <v>86</v>
      </c>
      <c r="C12" s="12"/>
      <c r="D12" s="28">
        <f>D10/D4</f>
        <v>0.5902061855670103</v>
      </c>
      <c r="F12" s="12" t="s">
        <v>86</v>
      </c>
      <c r="G12" s="12"/>
      <c r="H12" s="28">
        <f>H10/H4</f>
        <v>0.6930249906751212</v>
      </c>
      <c r="J12" s="12" t="s">
        <v>86</v>
      </c>
      <c r="K12" s="14"/>
      <c r="L12" s="34">
        <f>L10/L4</f>
        <v>0.6279373368146214</v>
      </c>
      <c r="N12" s="16" t="s">
        <v>154</v>
      </c>
      <c r="O12" s="15"/>
      <c r="P12" s="18">
        <f>D14+H14+L14</f>
        <v>3826</v>
      </c>
    </row>
    <row r="13" spans="2:16" ht="13.5" customHeight="1">
      <c r="B13" s="24"/>
      <c r="C13" s="31" t="s">
        <v>75</v>
      </c>
      <c r="D13" s="46">
        <v>-0.22</v>
      </c>
      <c r="F13" s="24"/>
      <c r="G13" s="31" t="s">
        <v>75</v>
      </c>
      <c r="H13" s="46">
        <v>-0.41</v>
      </c>
      <c r="J13" s="24"/>
      <c r="K13" s="31" t="s">
        <v>75</v>
      </c>
      <c r="L13" s="46">
        <v>-0.34</v>
      </c>
      <c r="N13" s="14"/>
      <c r="O13" s="13" t="s">
        <v>80</v>
      </c>
      <c r="P13" s="6"/>
    </row>
    <row r="14" spans="2:16" ht="18.75" customHeight="1">
      <c r="B14" s="16" t="s">
        <v>154</v>
      </c>
      <c r="C14" s="23"/>
      <c r="D14" s="25">
        <f>D16+D18</f>
        <v>644</v>
      </c>
      <c r="F14" s="16" t="s">
        <v>154</v>
      </c>
      <c r="G14" s="23"/>
      <c r="H14" s="25">
        <f>H16+H18</f>
        <v>1956</v>
      </c>
      <c r="J14" s="16" t="s">
        <v>154</v>
      </c>
      <c r="K14" s="23"/>
      <c r="L14" s="25">
        <f>L16+L18</f>
        <v>1226</v>
      </c>
      <c r="N14" s="14"/>
      <c r="O14" s="13" t="s">
        <v>74</v>
      </c>
      <c r="P14" s="6"/>
    </row>
    <row r="15" spans="2:16" ht="13.5" customHeight="1">
      <c r="B15" s="38"/>
      <c r="C15" s="29" t="s">
        <v>74</v>
      </c>
      <c r="D15" s="30">
        <v>-17.6</v>
      </c>
      <c r="F15" s="38"/>
      <c r="G15" s="29" t="s">
        <v>74</v>
      </c>
      <c r="H15" s="30">
        <v>-30.2</v>
      </c>
      <c r="J15" s="38"/>
      <c r="K15" s="29" t="s">
        <v>74</v>
      </c>
      <c r="L15" s="30">
        <v>-18.5</v>
      </c>
      <c r="N15" s="12" t="s">
        <v>155</v>
      </c>
      <c r="O15" s="10"/>
      <c r="P15" s="20">
        <f>P12/P4*100</f>
        <v>76.68871517338144</v>
      </c>
    </row>
    <row r="16" spans="2:16" ht="18.75" customHeight="1">
      <c r="B16" s="22" t="s">
        <v>82</v>
      </c>
      <c r="C16" s="23"/>
      <c r="D16" s="26">
        <v>346</v>
      </c>
      <c r="F16" s="22" t="s">
        <v>82</v>
      </c>
      <c r="G16" s="23"/>
      <c r="H16" s="26">
        <v>1446</v>
      </c>
      <c r="J16" s="22" t="s">
        <v>82</v>
      </c>
      <c r="K16" s="23"/>
      <c r="L16" s="26">
        <v>776</v>
      </c>
      <c r="N16" s="11"/>
      <c r="O16" s="13" t="s">
        <v>75</v>
      </c>
      <c r="P16" s="6"/>
    </row>
    <row r="17" spans="2:12" ht="13.5">
      <c r="B17" s="38"/>
      <c r="C17" s="29" t="s">
        <v>74</v>
      </c>
      <c r="D17" s="30">
        <v>-20.6</v>
      </c>
      <c r="F17" s="38"/>
      <c r="G17" s="29" t="s">
        <v>74</v>
      </c>
      <c r="H17" s="30">
        <v>-32.7</v>
      </c>
      <c r="J17" s="38"/>
      <c r="K17" s="29" t="s">
        <v>74</v>
      </c>
      <c r="L17" s="30">
        <v>-17.6</v>
      </c>
    </row>
    <row r="18" spans="2:12" ht="13.5">
      <c r="B18" s="22" t="s">
        <v>83</v>
      </c>
      <c r="C18" s="23"/>
      <c r="D18" s="27">
        <v>298</v>
      </c>
      <c r="F18" s="22" t="s">
        <v>83</v>
      </c>
      <c r="G18" s="23"/>
      <c r="H18" s="27">
        <v>510</v>
      </c>
      <c r="J18" s="22" t="s">
        <v>83</v>
      </c>
      <c r="K18" s="23"/>
      <c r="L18" s="27">
        <v>450</v>
      </c>
    </row>
    <row r="19" spans="2:12" ht="13.5">
      <c r="B19" s="21"/>
      <c r="C19" s="31" t="s">
        <v>74</v>
      </c>
      <c r="D19" s="58">
        <v>-13.9</v>
      </c>
      <c r="F19" s="21"/>
      <c r="G19" s="31" t="s">
        <v>74</v>
      </c>
      <c r="H19" s="58">
        <v>-22</v>
      </c>
      <c r="J19" s="21"/>
      <c r="K19" s="31" t="s">
        <v>74</v>
      </c>
      <c r="L19" s="58">
        <v>-19.9</v>
      </c>
    </row>
    <row r="20" spans="2:12" ht="13.5">
      <c r="B20" s="12" t="s">
        <v>155</v>
      </c>
      <c r="C20" s="12"/>
      <c r="D20" s="32">
        <f>D14/D4*100</f>
        <v>82.9896907216495</v>
      </c>
      <c r="F20" s="12" t="s">
        <v>155</v>
      </c>
      <c r="G20" s="12"/>
      <c r="H20" s="33">
        <f>H14/H4*100</f>
        <v>72.95785154792988</v>
      </c>
      <c r="J20" s="12" t="s">
        <v>155</v>
      </c>
      <c r="K20" s="12"/>
      <c r="L20" s="33">
        <f>L14/L4*100</f>
        <v>80.0261096605744</v>
      </c>
    </row>
    <row r="21" spans="2:12" ht="13.5">
      <c r="B21" s="24"/>
      <c r="C21" s="31" t="s">
        <v>75</v>
      </c>
      <c r="D21" s="45">
        <v>-8.4</v>
      </c>
      <c r="F21" s="24"/>
      <c r="G21" s="31" t="s">
        <v>75</v>
      </c>
      <c r="H21" s="45">
        <v>-15.3</v>
      </c>
      <c r="J21" s="24"/>
      <c r="K21" s="31" t="s">
        <v>75</v>
      </c>
      <c r="L21" s="45">
        <v>-11.6</v>
      </c>
    </row>
    <row r="23" ht="18.75" customHeight="1"/>
    <row r="24" ht="13.5" customHeight="1"/>
    <row r="25" ht="16.5" customHeight="1"/>
    <row r="26" ht="16.5" customHeight="1"/>
    <row r="28" ht="13.5">
      <c r="B28" t="s">
        <v>79</v>
      </c>
    </row>
    <row r="30" spans="2:4" ht="13.5">
      <c r="B30" s="12" t="s">
        <v>2</v>
      </c>
      <c r="C30" s="10"/>
      <c r="D30" s="18">
        <f>P4</f>
        <v>4989</v>
      </c>
    </row>
    <row r="31" spans="2:4" ht="13.5">
      <c r="B31" s="12" t="s">
        <v>3</v>
      </c>
      <c r="C31" s="10"/>
      <c r="D31" s="18">
        <f>P7</f>
        <v>3278</v>
      </c>
    </row>
    <row r="32" spans="2:4" ht="13.5">
      <c r="B32" s="12" t="s">
        <v>62</v>
      </c>
      <c r="C32" s="10"/>
      <c r="D32" s="19">
        <f>P10</f>
        <v>0.6570455001002204</v>
      </c>
    </row>
    <row r="33" spans="2:4" ht="13.5">
      <c r="B33" s="16" t="s">
        <v>113</v>
      </c>
      <c r="C33" s="15"/>
      <c r="D33" s="18">
        <f>P12</f>
        <v>3826</v>
      </c>
    </row>
    <row r="34" spans="2:4" ht="13.5">
      <c r="B34" s="10" t="s">
        <v>1</v>
      </c>
      <c r="C34" s="10"/>
      <c r="D34" s="20">
        <f>P15</f>
        <v>76.68871517338144</v>
      </c>
    </row>
  </sheetData>
  <sheetProtection/>
  <printOptions/>
  <pageMargins left="0.75" right="0.75" top="1" bottom="1" header="0.512" footer="0.512"/>
  <pageSetup horizontalDpi="600" verticalDpi="600" orientation="landscape" paperSize="9" scale="99" r:id="rId1"/>
  <headerFooter alignWithMargins="0">
    <oddHeader>&amp;R別表４データ</oddHeader>
  </headerFooter>
</worksheet>
</file>

<file path=xl/worksheets/sheet7.xml><?xml version="1.0" encoding="utf-8"?>
<worksheet xmlns="http://schemas.openxmlformats.org/spreadsheetml/2006/main" xmlns:r="http://schemas.openxmlformats.org/officeDocument/2006/relationships">
  <sheetPr>
    <tabColor theme="0"/>
  </sheetPr>
  <dimension ref="A2:V40"/>
  <sheetViews>
    <sheetView view="pageBreakPreview" zoomScaleSheetLayoutView="100" zoomScalePageLayoutView="0" workbookViewId="0" topLeftCell="A1">
      <selection activeCell="AA1" sqref="AA1"/>
    </sheetView>
  </sheetViews>
  <sheetFormatPr defaultColWidth="9.00390625" defaultRowHeight="13.5"/>
  <cols>
    <col min="1" max="1" width="5.875" style="146" customWidth="1"/>
    <col min="2" max="2" width="11.00390625" style="146" customWidth="1"/>
    <col min="3" max="3" width="5.25390625" style="146" bestFit="1" customWidth="1"/>
    <col min="4" max="13" width="6.875" style="146" customWidth="1"/>
    <col min="14" max="22" width="5.875" style="146" customWidth="1"/>
    <col min="23" max="35" width="9.00390625" style="146" customWidth="1"/>
    <col min="36" max="36" width="3.75390625" style="146" customWidth="1"/>
    <col min="37" max="16384" width="9.00390625" style="146" customWidth="1"/>
  </cols>
  <sheetData>
    <row r="1" s="145" customFormat="1" ht="11.25" customHeight="1"/>
    <row r="2" spans="1:22" ht="13.5" customHeight="1">
      <c r="A2" s="674" t="s">
        <v>126</v>
      </c>
      <c r="B2" s="674"/>
      <c r="C2" s="674"/>
      <c r="D2" s="674"/>
      <c r="E2" s="674"/>
      <c r="F2" s="674"/>
      <c r="G2" s="674"/>
      <c r="H2" s="674"/>
      <c r="I2" s="674"/>
      <c r="J2" s="674"/>
      <c r="K2" s="674"/>
      <c r="L2" s="674"/>
      <c r="M2" s="674"/>
      <c r="N2" s="674"/>
      <c r="O2" s="674"/>
      <c r="P2" s="674"/>
      <c r="Q2" s="674"/>
      <c r="R2" s="674"/>
      <c r="S2" s="674"/>
      <c r="T2" s="674"/>
      <c r="U2" s="674"/>
      <c r="V2" s="674"/>
    </row>
    <row r="3" spans="1:22" ht="13.5" customHeight="1">
      <c r="A3" s="674"/>
      <c r="B3" s="674"/>
      <c r="C3" s="674"/>
      <c r="D3" s="674"/>
      <c r="E3" s="674"/>
      <c r="F3" s="674"/>
      <c r="G3" s="674"/>
      <c r="H3" s="674"/>
      <c r="I3" s="674"/>
      <c r="J3" s="674"/>
      <c r="K3" s="674"/>
      <c r="L3" s="674"/>
      <c r="M3" s="674"/>
      <c r="N3" s="674"/>
      <c r="O3" s="674"/>
      <c r="P3" s="674"/>
      <c r="Q3" s="674"/>
      <c r="R3" s="674"/>
      <c r="S3" s="674"/>
      <c r="T3" s="674"/>
      <c r="U3" s="674"/>
      <c r="V3" s="674"/>
    </row>
    <row r="4" ht="11.25" customHeight="1" thickBot="1"/>
    <row r="5" spans="1:22" s="150" customFormat="1" ht="13.5">
      <c r="A5" s="661"/>
      <c r="B5" s="662"/>
      <c r="C5" s="663"/>
      <c r="D5" s="615" t="s">
        <v>4</v>
      </c>
      <c r="E5" s="615" t="s">
        <v>5</v>
      </c>
      <c r="F5" s="615" t="s">
        <v>6</v>
      </c>
      <c r="G5" s="615" t="s">
        <v>7</v>
      </c>
      <c r="H5" s="615" t="s">
        <v>8</v>
      </c>
      <c r="I5" s="615" t="s">
        <v>9</v>
      </c>
      <c r="J5" s="615" t="s">
        <v>10</v>
      </c>
      <c r="K5" s="615" t="s">
        <v>122</v>
      </c>
      <c r="L5" s="621" t="s">
        <v>140</v>
      </c>
      <c r="M5" s="671" t="s">
        <v>159</v>
      </c>
      <c r="N5" s="97"/>
      <c r="O5" s="97"/>
      <c r="P5" s="97"/>
      <c r="Q5" s="97"/>
      <c r="R5" s="97"/>
      <c r="S5" s="97"/>
      <c r="T5" s="97"/>
      <c r="U5" s="97"/>
      <c r="V5" s="98"/>
    </row>
    <row r="6" spans="1:22" ht="35.25" customHeight="1">
      <c r="A6" s="664"/>
      <c r="B6" s="665"/>
      <c r="C6" s="666"/>
      <c r="D6" s="616"/>
      <c r="E6" s="616"/>
      <c r="F6" s="616"/>
      <c r="G6" s="616"/>
      <c r="H6" s="616"/>
      <c r="I6" s="616"/>
      <c r="J6" s="616"/>
      <c r="K6" s="616"/>
      <c r="L6" s="622"/>
      <c r="M6" s="672"/>
      <c r="N6" s="99" t="s">
        <v>38</v>
      </c>
      <c r="O6" s="99" t="s">
        <v>39</v>
      </c>
      <c r="P6" s="99" t="s">
        <v>40</v>
      </c>
      <c r="Q6" s="99" t="s">
        <v>41</v>
      </c>
      <c r="R6" s="99" t="s">
        <v>42</v>
      </c>
      <c r="S6" s="99" t="s">
        <v>43</v>
      </c>
      <c r="T6" s="99" t="s">
        <v>123</v>
      </c>
      <c r="U6" s="99" t="s">
        <v>141</v>
      </c>
      <c r="V6" s="389" t="s">
        <v>160</v>
      </c>
    </row>
    <row r="7" spans="1:22" s="337" customFormat="1" ht="18" customHeight="1">
      <c r="A7" s="667" t="s">
        <v>127</v>
      </c>
      <c r="B7" s="653" t="s">
        <v>128</v>
      </c>
      <c r="C7" s="316" t="s">
        <v>12</v>
      </c>
      <c r="D7" s="349">
        <f aca="true" t="shared" si="0" ref="D7:L7">D8+D9</f>
        <v>6964</v>
      </c>
      <c r="E7" s="349">
        <f t="shared" si="0"/>
        <v>6159</v>
      </c>
      <c r="F7" s="349">
        <f t="shared" si="0"/>
        <v>5818</v>
      </c>
      <c r="G7" s="349">
        <f t="shared" si="0"/>
        <v>6122</v>
      </c>
      <c r="H7" s="349">
        <f t="shared" si="0"/>
        <v>6092</v>
      </c>
      <c r="I7" s="349">
        <f t="shared" si="0"/>
        <v>5840</v>
      </c>
      <c r="J7" s="350">
        <f t="shared" si="0"/>
        <v>5918</v>
      </c>
      <c r="K7" s="349">
        <f t="shared" si="0"/>
        <v>5910</v>
      </c>
      <c r="L7" s="349">
        <f t="shared" si="0"/>
        <v>5671</v>
      </c>
      <c r="M7" s="590">
        <f>M8+M9</f>
        <v>4989</v>
      </c>
      <c r="N7" s="335">
        <f aca="true" t="shared" si="1" ref="N7:N15">ROUND(M7/D7*100-100,1)</f>
        <v>-28.4</v>
      </c>
      <c r="O7" s="335">
        <f aca="true" t="shared" si="2" ref="O7:O15">ROUND(M7/E7*100-100,1)</f>
        <v>-19</v>
      </c>
      <c r="P7" s="335">
        <f aca="true" t="shared" si="3" ref="P7:P15">ROUND(M7/F7*100-100,1)</f>
        <v>-14.2</v>
      </c>
      <c r="Q7" s="335">
        <f aca="true" t="shared" si="4" ref="Q7:Q15">ROUND(M7/G7*100-100,1)</f>
        <v>-18.5</v>
      </c>
      <c r="R7" s="335">
        <f aca="true" t="shared" si="5" ref="R7:R15">ROUND(M7/H7*100-100,1)</f>
        <v>-18.1</v>
      </c>
      <c r="S7" s="335">
        <f aca="true" t="shared" si="6" ref="S7:S15">ROUND(M7/I7*100-100,1)</f>
        <v>-14.6</v>
      </c>
      <c r="T7" s="335">
        <f aca="true" t="shared" si="7" ref="T7:T15">ROUND(M7/J7*100-100,1)</f>
        <v>-15.7</v>
      </c>
      <c r="U7" s="335">
        <f aca="true" t="shared" si="8" ref="U7:U15">ROUND(M7/K7*100-100,1)</f>
        <v>-15.6</v>
      </c>
      <c r="V7" s="336">
        <f aca="true" t="shared" si="9" ref="V7:V15">ROUND(M7/L7*100-100,1)</f>
        <v>-12</v>
      </c>
    </row>
    <row r="8" spans="1:22" s="337" customFormat="1" ht="18" customHeight="1">
      <c r="A8" s="668"/>
      <c r="B8" s="651"/>
      <c r="C8" s="317" t="s">
        <v>28</v>
      </c>
      <c r="D8" s="338">
        <f aca="true" t="shared" si="10" ref="D8:K8">D11+D14</f>
        <v>5544</v>
      </c>
      <c r="E8" s="338">
        <f t="shared" si="10"/>
        <v>4724</v>
      </c>
      <c r="F8" s="338">
        <f t="shared" si="10"/>
        <v>4574</v>
      </c>
      <c r="G8" s="338">
        <f t="shared" si="10"/>
        <v>4780</v>
      </c>
      <c r="H8" s="338">
        <f t="shared" si="10"/>
        <v>4840</v>
      </c>
      <c r="I8" s="338">
        <f t="shared" si="10"/>
        <v>4501</v>
      </c>
      <c r="J8" s="339">
        <f t="shared" si="10"/>
        <v>4415</v>
      </c>
      <c r="K8" s="338">
        <f t="shared" si="10"/>
        <v>4297</v>
      </c>
      <c r="L8" s="390">
        <v>4068</v>
      </c>
      <c r="M8" s="591">
        <f>M11+M14</f>
        <v>3635</v>
      </c>
      <c r="N8" s="340">
        <f t="shared" si="1"/>
        <v>-34.4</v>
      </c>
      <c r="O8" s="341">
        <f t="shared" si="2"/>
        <v>-23.1</v>
      </c>
      <c r="P8" s="340">
        <f t="shared" si="3"/>
        <v>-20.5</v>
      </c>
      <c r="Q8" s="340">
        <f t="shared" si="4"/>
        <v>-24</v>
      </c>
      <c r="R8" s="340">
        <f t="shared" si="5"/>
        <v>-24.9</v>
      </c>
      <c r="S8" s="340">
        <f t="shared" si="6"/>
        <v>-19.2</v>
      </c>
      <c r="T8" s="340">
        <f t="shared" si="7"/>
        <v>-17.7</v>
      </c>
      <c r="U8" s="340">
        <f t="shared" si="8"/>
        <v>-15.4</v>
      </c>
      <c r="V8" s="342">
        <f t="shared" si="9"/>
        <v>-10.6</v>
      </c>
    </row>
    <row r="9" spans="1:22" s="337" customFormat="1" ht="18" customHeight="1">
      <c r="A9" s="668"/>
      <c r="B9" s="654"/>
      <c r="C9" s="318" t="s">
        <v>29</v>
      </c>
      <c r="D9" s="320">
        <f aca="true" t="shared" si="11" ref="D9:K9">D12+D15</f>
        <v>1420</v>
      </c>
      <c r="E9" s="320">
        <f t="shared" si="11"/>
        <v>1435</v>
      </c>
      <c r="F9" s="320">
        <f t="shared" si="11"/>
        <v>1244</v>
      </c>
      <c r="G9" s="320">
        <f t="shared" si="11"/>
        <v>1342</v>
      </c>
      <c r="H9" s="320">
        <f t="shared" si="11"/>
        <v>1252</v>
      </c>
      <c r="I9" s="320">
        <f t="shared" si="11"/>
        <v>1339</v>
      </c>
      <c r="J9" s="321">
        <f t="shared" si="11"/>
        <v>1503</v>
      </c>
      <c r="K9" s="320">
        <f t="shared" si="11"/>
        <v>1613</v>
      </c>
      <c r="L9" s="391">
        <v>1603</v>
      </c>
      <c r="M9" s="322">
        <f>M12+M15</f>
        <v>1354</v>
      </c>
      <c r="N9" s="341">
        <f t="shared" si="1"/>
        <v>-4.6</v>
      </c>
      <c r="O9" s="341">
        <f t="shared" si="2"/>
        <v>-5.6</v>
      </c>
      <c r="P9" s="341">
        <f t="shared" si="3"/>
        <v>8.8</v>
      </c>
      <c r="Q9" s="341">
        <f t="shared" si="4"/>
        <v>0.9</v>
      </c>
      <c r="R9" s="341">
        <f t="shared" si="5"/>
        <v>8.1</v>
      </c>
      <c r="S9" s="341">
        <f t="shared" si="6"/>
        <v>1.1</v>
      </c>
      <c r="T9" s="341">
        <f t="shared" si="7"/>
        <v>-9.9</v>
      </c>
      <c r="U9" s="341">
        <f t="shared" si="8"/>
        <v>-16.1</v>
      </c>
      <c r="V9" s="343">
        <f t="shared" si="9"/>
        <v>-15.5</v>
      </c>
    </row>
    <row r="10" spans="1:22" s="337" customFormat="1" ht="18" customHeight="1">
      <c r="A10" s="668"/>
      <c r="B10" s="650" t="s">
        <v>129</v>
      </c>
      <c r="C10" s="319" t="s">
        <v>12</v>
      </c>
      <c r="D10" s="320">
        <f aca="true" t="shared" si="12" ref="D10:L10">D11+D12</f>
        <v>3638</v>
      </c>
      <c r="E10" s="320">
        <f t="shared" si="12"/>
        <v>3280</v>
      </c>
      <c r="F10" s="320">
        <f t="shared" si="12"/>
        <v>3007</v>
      </c>
      <c r="G10" s="320">
        <f t="shared" si="12"/>
        <v>3244</v>
      </c>
      <c r="H10" s="320">
        <f t="shared" si="12"/>
        <v>3335</v>
      </c>
      <c r="I10" s="320">
        <f t="shared" si="12"/>
        <v>3253</v>
      </c>
      <c r="J10" s="321">
        <f t="shared" si="12"/>
        <v>3269</v>
      </c>
      <c r="K10" s="320">
        <f t="shared" si="12"/>
        <v>3344</v>
      </c>
      <c r="L10" s="320">
        <f t="shared" si="12"/>
        <v>3296</v>
      </c>
      <c r="M10" s="322">
        <f>M11+M12</f>
        <v>2749</v>
      </c>
      <c r="N10" s="344">
        <f t="shared" si="1"/>
        <v>-24.4</v>
      </c>
      <c r="O10" s="341">
        <f t="shared" si="2"/>
        <v>-16.2</v>
      </c>
      <c r="P10" s="344">
        <f t="shared" si="3"/>
        <v>-8.6</v>
      </c>
      <c r="Q10" s="344">
        <f t="shared" si="4"/>
        <v>-15.3</v>
      </c>
      <c r="R10" s="344">
        <f t="shared" si="5"/>
        <v>-17.6</v>
      </c>
      <c r="S10" s="344">
        <f t="shared" si="6"/>
        <v>-15.5</v>
      </c>
      <c r="T10" s="344">
        <f t="shared" si="7"/>
        <v>-15.9</v>
      </c>
      <c r="U10" s="344">
        <f t="shared" si="8"/>
        <v>-17.8</v>
      </c>
      <c r="V10" s="343">
        <f t="shared" si="9"/>
        <v>-16.6</v>
      </c>
    </row>
    <row r="11" spans="1:22" s="337" customFormat="1" ht="18" customHeight="1">
      <c r="A11" s="668"/>
      <c r="B11" s="651"/>
      <c r="C11" s="319" t="s">
        <v>28</v>
      </c>
      <c r="D11" s="320">
        <v>2848</v>
      </c>
      <c r="E11" s="320">
        <v>2423</v>
      </c>
      <c r="F11" s="320">
        <v>2330</v>
      </c>
      <c r="G11" s="320">
        <v>2457</v>
      </c>
      <c r="H11" s="320">
        <v>2589</v>
      </c>
      <c r="I11" s="320">
        <v>2473</v>
      </c>
      <c r="J11" s="321">
        <v>2374</v>
      </c>
      <c r="K11" s="320">
        <v>2329</v>
      </c>
      <c r="L11" s="391">
        <v>2257</v>
      </c>
      <c r="M11" s="322">
        <v>1906</v>
      </c>
      <c r="N11" s="341">
        <f t="shared" si="1"/>
        <v>-33.1</v>
      </c>
      <c r="O11" s="341">
        <f t="shared" si="2"/>
        <v>-21.3</v>
      </c>
      <c r="P11" s="341">
        <f t="shared" si="3"/>
        <v>-18.2</v>
      </c>
      <c r="Q11" s="341">
        <f t="shared" si="4"/>
        <v>-22.4</v>
      </c>
      <c r="R11" s="341">
        <f t="shared" si="5"/>
        <v>-26.4</v>
      </c>
      <c r="S11" s="341">
        <f t="shared" si="6"/>
        <v>-22.9</v>
      </c>
      <c r="T11" s="341">
        <f t="shared" si="7"/>
        <v>-19.7</v>
      </c>
      <c r="U11" s="341">
        <f t="shared" si="8"/>
        <v>-18.2</v>
      </c>
      <c r="V11" s="343">
        <f t="shared" si="9"/>
        <v>-15.6</v>
      </c>
    </row>
    <row r="12" spans="1:22" s="337" customFormat="1" ht="18" customHeight="1">
      <c r="A12" s="668"/>
      <c r="B12" s="654"/>
      <c r="C12" s="319" t="s">
        <v>29</v>
      </c>
      <c r="D12" s="320">
        <v>790</v>
      </c>
      <c r="E12" s="320">
        <v>857</v>
      </c>
      <c r="F12" s="320">
        <v>677</v>
      </c>
      <c r="G12" s="320">
        <v>787</v>
      </c>
      <c r="H12" s="320">
        <v>746</v>
      </c>
      <c r="I12" s="320">
        <v>780</v>
      </c>
      <c r="J12" s="321">
        <v>895</v>
      </c>
      <c r="K12" s="320">
        <v>1015</v>
      </c>
      <c r="L12" s="391">
        <v>1039</v>
      </c>
      <c r="M12" s="322">
        <v>843</v>
      </c>
      <c r="N12" s="341">
        <f t="shared" si="1"/>
        <v>6.7</v>
      </c>
      <c r="O12" s="341">
        <f t="shared" si="2"/>
        <v>-1.6</v>
      </c>
      <c r="P12" s="341">
        <f t="shared" si="3"/>
        <v>24.5</v>
      </c>
      <c r="Q12" s="341">
        <f t="shared" si="4"/>
        <v>7.1</v>
      </c>
      <c r="R12" s="341">
        <f t="shared" si="5"/>
        <v>13</v>
      </c>
      <c r="S12" s="341">
        <f t="shared" si="6"/>
        <v>8.1</v>
      </c>
      <c r="T12" s="341">
        <f t="shared" si="7"/>
        <v>-5.8</v>
      </c>
      <c r="U12" s="341">
        <f t="shared" si="8"/>
        <v>-16.9</v>
      </c>
      <c r="V12" s="343">
        <f t="shared" si="9"/>
        <v>-18.9</v>
      </c>
    </row>
    <row r="13" spans="1:22" s="337" customFormat="1" ht="18" customHeight="1">
      <c r="A13" s="668"/>
      <c r="B13" s="650" t="s">
        <v>130</v>
      </c>
      <c r="C13" s="319" t="s">
        <v>12</v>
      </c>
      <c r="D13" s="320">
        <f aca="true" t="shared" si="13" ref="D13:L13">D14+D15</f>
        <v>3326</v>
      </c>
      <c r="E13" s="320">
        <f t="shared" si="13"/>
        <v>2879</v>
      </c>
      <c r="F13" s="320">
        <f t="shared" si="13"/>
        <v>2811</v>
      </c>
      <c r="G13" s="320">
        <f t="shared" si="13"/>
        <v>2878</v>
      </c>
      <c r="H13" s="320">
        <f t="shared" si="13"/>
        <v>2757</v>
      </c>
      <c r="I13" s="320">
        <f t="shared" si="13"/>
        <v>2587</v>
      </c>
      <c r="J13" s="321">
        <f t="shared" si="13"/>
        <v>2649</v>
      </c>
      <c r="K13" s="320">
        <f t="shared" si="13"/>
        <v>2566</v>
      </c>
      <c r="L13" s="320">
        <f t="shared" si="13"/>
        <v>2375</v>
      </c>
      <c r="M13" s="322">
        <f>M14+M15</f>
        <v>2240</v>
      </c>
      <c r="N13" s="341">
        <f t="shared" si="1"/>
        <v>-32.7</v>
      </c>
      <c r="O13" s="341">
        <f t="shared" si="2"/>
        <v>-22.2</v>
      </c>
      <c r="P13" s="341">
        <f t="shared" si="3"/>
        <v>-20.3</v>
      </c>
      <c r="Q13" s="341">
        <f t="shared" si="4"/>
        <v>-22.2</v>
      </c>
      <c r="R13" s="341">
        <f t="shared" si="5"/>
        <v>-18.8</v>
      </c>
      <c r="S13" s="341">
        <f t="shared" si="6"/>
        <v>-13.4</v>
      </c>
      <c r="T13" s="341">
        <f t="shared" si="7"/>
        <v>-15.4</v>
      </c>
      <c r="U13" s="341">
        <f t="shared" si="8"/>
        <v>-12.7</v>
      </c>
      <c r="V13" s="343">
        <f t="shared" si="9"/>
        <v>-5.7</v>
      </c>
    </row>
    <row r="14" spans="1:22" s="337" customFormat="1" ht="18" customHeight="1">
      <c r="A14" s="668"/>
      <c r="B14" s="651"/>
      <c r="C14" s="319" t="s">
        <v>28</v>
      </c>
      <c r="D14" s="320">
        <v>2696</v>
      </c>
      <c r="E14" s="320">
        <v>2301</v>
      </c>
      <c r="F14" s="320">
        <v>2244</v>
      </c>
      <c r="G14" s="320">
        <v>2323</v>
      </c>
      <c r="H14" s="320">
        <v>2251</v>
      </c>
      <c r="I14" s="320">
        <v>2028</v>
      </c>
      <c r="J14" s="321">
        <v>2041</v>
      </c>
      <c r="K14" s="320">
        <v>1968</v>
      </c>
      <c r="L14" s="391">
        <v>1811</v>
      </c>
      <c r="M14" s="322">
        <v>1729</v>
      </c>
      <c r="N14" s="341">
        <f t="shared" si="1"/>
        <v>-35.9</v>
      </c>
      <c r="O14" s="340">
        <f t="shared" si="2"/>
        <v>-24.9</v>
      </c>
      <c r="P14" s="341">
        <f t="shared" si="3"/>
        <v>-23</v>
      </c>
      <c r="Q14" s="341">
        <f t="shared" si="4"/>
        <v>-25.6</v>
      </c>
      <c r="R14" s="341">
        <f t="shared" si="5"/>
        <v>-23.2</v>
      </c>
      <c r="S14" s="341">
        <f t="shared" si="6"/>
        <v>-14.7</v>
      </c>
      <c r="T14" s="341">
        <f t="shared" si="7"/>
        <v>-15.3</v>
      </c>
      <c r="U14" s="341">
        <f t="shared" si="8"/>
        <v>-12.1</v>
      </c>
      <c r="V14" s="343">
        <f t="shared" si="9"/>
        <v>-4.5</v>
      </c>
    </row>
    <row r="15" spans="1:22" s="337" customFormat="1" ht="18" customHeight="1">
      <c r="A15" s="669"/>
      <c r="B15" s="652"/>
      <c r="C15" s="323" t="s">
        <v>29</v>
      </c>
      <c r="D15" s="324">
        <v>630</v>
      </c>
      <c r="E15" s="324">
        <v>578</v>
      </c>
      <c r="F15" s="324">
        <v>567</v>
      </c>
      <c r="G15" s="324">
        <v>555</v>
      </c>
      <c r="H15" s="324">
        <v>506</v>
      </c>
      <c r="I15" s="324">
        <v>559</v>
      </c>
      <c r="J15" s="325">
        <v>608</v>
      </c>
      <c r="K15" s="324">
        <v>598</v>
      </c>
      <c r="L15" s="392">
        <v>564</v>
      </c>
      <c r="M15" s="326">
        <v>511</v>
      </c>
      <c r="N15" s="345">
        <f t="shared" si="1"/>
        <v>-18.9</v>
      </c>
      <c r="O15" s="345">
        <f t="shared" si="2"/>
        <v>-11.6</v>
      </c>
      <c r="P15" s="345">
        <f t="shared" si="3"/>
        <v>-9.9</v>
      </c>
      <c r="Q15" s="345">
        <f t="shared" si="4"/>
        <v>-7.9</v>
      </c>
      <c r="R15" s="345">
        <f t="shared" si="5"/>
        <v>1</v>
      </c>
      <c r="S15" s="345">
        <f t="shared" si="6"/>
        <v>-8.6</v>
      </c>
      <c r="T15" s="345">
        <f t="shared" si="7"/>
        <v>-16</v>
      </c>
      <c r="U15" s="345">
        <f t="shared" si="8"/>
        <v>-14.5</v>
      </c>
      <c r="V15" s="346">
        <f t="shared" si="9"/>
        <v>-9.4</v>
      </c>
    </row>
    <row r="16" spans="1:22" s="337" customFormat="1" ht="18" customHeight="1">
      <c r="A16" s="658" t="s">
        <v>131</v>
      </c>
      <c r="B16" s="659"/>
      <c r="C16" s="670"/>
      <c r="D16" s="327">
        <v>5826</v>
      </c>
      <c r="E16" s="327">
        <v>4191</v>
      </c>
      <c r="F16" s="327">
        <v>3516</v>
      </c>
      <c r="G16" s="327">
        <v>4612</v>
      </c>
      <c r="H16" s="327">
        <v>5533</v>
      </c>
      <c r="I16" s="327">
        <v>5829</v>
      </c>
      <c r="J16" s="328">
        <v>6725</v>
      </c>
      <c r="K16" s="327">
        <v>6394</v>
      </c>
      <c r="L16" s="393">
        <v>5775</v>
      </c>
      <c r="M16" s="329">
        <v>3278</v>
      </c>
      <c r="N16" s="347">
        <f>M16/D16*100-100</f>
        <v>-43.73498111912119</v>
      </c>
      <c r="O16" s="347">
        <f>M16/E16*100-100</f>
        <v>-21.78477690288713</v>
      </c>
      <c r="P16" s="347">
        <f>M16/F16*100-100</f>
        <v>-6.7690557451649624</v>
      </c>
      <c r="Q16" s="347">
        <f>M16/G16*100-100</f>
        <v>-28.924544666088465</v>
      </c>
      <c r="R16" s="347">
        <f>M16/H16*100-100</f>
        <v>-40.75546719681908</v>
      </c>
      <c r="S16" s="347">
        <f>M16/I16*100-100</f>
        <v>-43.76393892605935</v>
      </c>
      <c r="T16" s="347">
        <f>M16/J16*100-100</f>
        <v>-51.25650557620818</v>
      </c>
      <c r="U16" s="347">
        <f>M16/K16*100-100</f>
        <v>-48.73318736315295</v>
      </c>
      <c r="V16" s="348">
        <f>M16/L16*100-100</f>
        <v>-43.23809523809524</v>
      </c>
    </row>
    <row r="17" spans="1:22" s="337" customFormat="1" ht="18" customHeight="1">
      <c r="A17" s="675" t="s">
        <v>132</v>
      </c>
      <c r="B17" s="653" t="s">
        <v>128</v>
      </c>
      <c r="C17" s="330" t="s">
        <v>12</v>
      </c>
      <c r="D17" s="349">
        <f aca="true" t="shared" si="14" ref="D17:L17">D18+D19</f>
        <v>5619</v>
      </c>
      <c r="E17" s="349">
        <f t="shared" si="14"/>
        <v>4252</v>
      </c>
      <c r="F17" s="349">
        <f t="shared" si="14"/>
        <v>3672</v>
      </c>
      <c r="G17" s="349">
        <f t="shared" si="14"/>
        <v>4313</v>
      </c>
      <c r="H17" s="349">
        <f t="shared" si="14"/>
        <v>4681</v>
      </c>
      <c r="I17" s="349">
        <f t="shared" si="14"/>
        <v>4942</v>
      </c>
      <c r="J17" s="350">
        <f t="shared" si="14"/>
        <v>5432</v>
      </c>
      <c r="K17" s="327">
        <f t="shared" si="14"/>
        <v>5501</v>
      </c>
      <c r="L17" s="327">
        <f t="shared" si="14"/>
        <v>5088</v>
      </c>
      <c r="M17" s="329">
        <f>M18+M19</f>
        <v>3826</v>
      </c>
      <c r="N17" s="347">
        <f aca="true" t="shared" si="15" ref="N17:N25">IF(D17=0,"－",ROUND(M17/D17*100-100,1))</f>
        <v>-31.9</v>
      </c>
      <c r="O17" s="347">
        <f aca="true" t="shared" si="16" ref="O17:O25">IF(E17=0,"－",ROUND(M17/E17*100-100,1))</f>
        <v>-10</v>
      </c>
      <c r="P17" s="347">
        <f aca="true" t="shared" si="17" ref="P17:P25">IF(F17=0,"－",ROUND(M17/F17*100-100,1))</f>
        <v>4.2</v>
      </c>
      <c r="Q17" s="347">
        <f aca="true" t="shared" si="18" ref="Q17:Q25">IF(G17=0,"－",ROUND(M17/G17*100-100,1))</f>
        <v>-11.3</v>
      </c>
      <c r="R17" s="347">
        <f aca="true" t="shared" si="19" ref="R17:R25">IF(H17=0,"－",ROUND(M17/H17*100-100,1))</f>
        <v>-18.3</v>
      </c>
      <c r="S17" s="347">
        <f aca="true" t="shared" si="20" ref="S17:S25">IF(I17=0,"－",ROUND(M17/I17*100-100,1))</f>
        <v>-22.6</v>
      </c>
      <c r="T17" s="347">
        <f aca="true" t="shared" si="21" ref="T17:T25">IF(J17=0,"－",ROUND(M17/J17*100-100,1))</f>
        <v>-29.6</v>
      </c>
      <c r="U17" s="347">
        <f aca="true" t="shared" si="22" ref="U17:U25">IF(K17=0,"－",ROUND(M17/K17*100-100,1))</f>
        <v>-30.4</v>
      </c>
      <c r="V17" s="348">
        <f aca="true" t="shared" si="23" ref="V17:V25">IF(L17=0,"－",ROUND(M17/L17*100-100,1))</f>
        <v>-24.8</v>
      </c>
    </row>
    <row r="18" spans="1:22" s="337" customFormat="1" ht="18" customHeight="1">
      <c r="A18" s="676"/>
      <c r="B18" s="651"/>
      <c r="C18" s="331" t="s">
        <v>28</v>
      </c>
      <c r="D18" s="338">
        <f aca="true" t="shared" si="24" ref="D18:K18">D21+D24</f>
        <v>4346</v>
      </c>
      <c r="E18" s="338">
        <f t="shared" si="24"/>
        <v>3046</v>
      </c>
      <c r="F18" s="338">
        <f t="shared" si="24"/>
        <v>2653</v>
      </c>
      <c r="G18" s="338">
        <f t="shared" si="24"/>
        <v>3185</v>
      </c>
      <c r="H18" s="338">
        <f t="shared" si="24"/>
        <v>3550</v>
      </c>
      <c r="I18" s="338">
        <f t="shared" si="24"/>
        <v>3703</v>
      </c>
      <c r="J18" s="339">
        <f t="shared" si="24"/>
        <v>3968</v>
      </c>
      <c r="K18" s="338">
        <f t="shared" si="24"/>
        <v>3932</v>
      </c>
      <c r="L18" s="390">
        <v>3526</v>
      </c>
      <c r="M18" s="591">
        <f>M21+M24</f>
        <v>2568</v>
      </c>
      <c r="N18" s="351">
        <f t="shared" si="15"/>
        <v>-40.9</v>
      </c>
      <c r="O18" s="351">
        <f t="shared" si="16"/>
        <v>-15.7</v>
      </c>
      <c r="P18" s="351">
        <f t="shared" si="17"/>
        <v>-3.2</v>
      </c>
      <c r="Q18" s="351">
        <f t="shared" si="18"/>
        <v>-19.4</v>
      </c>
      <c r="R18" s="351">
        <f t="shared" si="19"/>
        <v>-27.7</v>
      </c>
      <c r="S18" s="351">
        <f t="shared" si="20"/>
        <v>-30.7</v>
      </c>
      <c r="T18" s="351">
        <f t="shared" si="21"/>
        <v>-35.3</v>
      </c>
      <c r="U18" s="351">
        <f t="shared" si="22"/>
        <v>-34.7</v>
      </c>
      <c r="V18" s="352">
        <f t="shared" si="23"/>
        <v>-27.2</v>
      </c>
    </row>
    <row r="19" spans="1:22" s="337" customFormat="1" ht="18" customHeight="1">
      <c r="A19" s="676"/>
      <c r="B19" s="654"/>
      <c r="C19" s="331" t="s">
        <v>29</v>
      </c>
      <c r="D19" s="320">
        <f aca="true" t="shared" si="25" ref="D19:K19">D22+D25</f>
        <v>1273</v>
      </c>
      <c r="E19" s="320">
        <f t="shared" si="25"/>
        <v>1206</v>
      </c>
      <c r="F19" s="320">
        <f t="shared" si="25"/>
        <v>1019</v>
      </c>
      <c r="G19" s="320">
        <f t="shared" si="25"/>
        <v>1128</v>
      </c>
      <c r="H19" s="320">
        <f t="shared" si="25"/>
        <v>1131</v>
      </c>
      <c r="I19" s="320">
        <f t="shared" si="25"/>
        <v>1239</v>
      </c>
      <c r="J19" s="321">
        <f t="shared" si="25"/>
        <v>1464</v>
      </c>
      <c r="K19" s="320">
        <f t="shared" si="25"/>
        <v>1569</v>
      </c>
      <c r="L19" s="391">
        <v>1562</v>
      </c>
      <c r="M19" s="322">
        <f>M22+M25</f>
        <v>1258</v>
      </c>
      <c r="N19" s="353">
        <f t="shared" si="15"/>
        <v>-1.2</v>
      </c>
      <c r="O19" s="353">
        <f t="shared" si="16"/>
        <v>4.3</v>
      </c>
      <c r="P19" s="353">
        <f t="shared" si="17"/>
        <v>23.5</v>
      </c>
      <c r="Q19" s="353">
        <f t="shared" si="18"/>
        <v>11.5</v>
      </c>
      <c r="R19" s="353">
        <f t="shared" si="19"/>
        <v>11.2</v>
      </c>
      <c r="S19" s="353">
        <f t="shared" si="20"/>
        <v>1.5</v>
      </c>
      <c r="T19" s="353">
        <f t="shared" si="21"/>
        <v>-14.1</v>
      </c>
      <c r="U19" s="353">
        <f t="shared" si="22"/>
        <v>-19.8</v>
      </c>
      <c r="V19" s="354">
        <f t="shared" si="23"/>
        <v>-19.5</v>
      </c>
    </row>
    <row r="20" spans="1:22" s="337" customFormat="1" ht="18" customHeight="1">
      <c r="A20" s="676"/>
      <c r="B20" s="650" t="s">
        <v>129</v>
      </c>
      <c r="C20" s="331" t="s">
        <v>12</v>
      </c>
      <c r="D20" s="320">
        <f aca="true" t="shared" si="26" ref="D20:L20">D21+D22</f>
        <v>3080</v>
      </c>
      <c r="E20" s="320">
        <f t="shared" si="26"/>
        <v>2334</v>
      </c>
      <c r="F20" s="320">
        <f t="shared" si="26"/>
        <v>1973</v>
      </c>
      <c r="G20" s="320">
        <f t="shared" si="26"/>
        <v>2489</v>
      </c>
      <c r="H20" s="320">
        <f t="shared" si="26"/>
        <v>2773</v>
      </c>
      <c r="I20" s="320">
        <f t="shared" si="26"/>
        <v>2893</v>
      </c>
      <c r="J20" s="321">
        <f t="shared" si="26"/>
        <v>3052</v>
      </c>
      <c r="K20" s="320">
        <f t="shared" si="26"/>
        <v>3174</v>
      </c>
      <c r="L20" s="320">
        <f t="shared" si="26"/>
        <v>3038</v>
      </c>
      <c r="M20" s="322">
        <f>M21+M22</f>
        <v>2216</v>
      </c>
      <c r="N20" s="353">
        <f t="shared" si="15"/>
        <v>-28.1</v>
      </c>
      <c r="O20" s="353">
        <f t="shared" si="16"/>
        <v>-5.1</v>
      </c>
      <c r="P20" s="353">
        <f t="shared" si="17"/>
        <v>12.3</v>
      </c>
      <c r="Q20" s="353">
        <f t="shared" si="18"/>
        <v>-11</v>
      </c>
      <c r="R20" s="353">
        <f t="shared" si="19"/>
        <v>-20.1</v>
      </c>
      <c r="S20" s="353">
        <f t="shared" si="20"/>
        <v>-23.4</v>
      </c>
      <c r="T20" s="353">
        <f t="shared" si="21"/>
        <v>-27.4</v>
      </c>
      <c r="U20" s="353">
        <f t="shared" si="22"/>
        <v>-30.2</v>
      </c>
      <c r="V20" s="354">
        <f t="shared" si="23"/>
        <v>-27.1</v>
      </c>
    </row>
    <row r="21" spans="1:22" s="337" customFormat="1" ht="18" customHeight="1">
      <c r="A21" s="676"/>
      <c r="B21" s="651"/>
      <c r="C21" s="331" t="s">
        <v>28</v>
      </c>
      <c r="D21" s="320">
        <v>2345</v>
      </c>
      <c r="E21" s="320">
        <v>1611</v>
      </c>
      <c r="F21" s="320">
        <v>1411</v>
      </c>
      <c r="G21" s="320">
        <v>1803</v>
      </c>
      <c r="H21" s="320">
        <v>2074</v>
      </c>
      <c r="I21" s="320">
        <v>2150</v>
      </c>
      <c r="J21" s="321">
        <v>2174</v>
      </c>
      <c r="K21" s="320">
        <v>2177</v>
      </c>
      <c r="L21" s="391">
        <v>2009</v>
      </c>
      <c r="M21" s="322">
        <v>1412</v>
      </c>
      <c r="N21" s="353">
        <f t="shared" si="15"/>
        <v>-39.8</v>
      </c>
      <c r="O21" s="353">
        <f t="shared" si="16"/>
        <v>-12.4</v>
      </c>
      <c r="P21" s="353">
        <f t="shared" si="17"/>
        <v>0.1</v>
      </c>
      <c r="Q21" s="353">
        <f t="shared" si="18"/>
        <v>-21.7</v>
      </c>
      <c r="R21" s="353">
        <f t="shared" si="19"/>
        <v>-31.9</v>
      </c>
      <c r="S21" s="353">
        <f t="shared" si="20"/>
        <v>-34.3</v>
      </c>
      <c r="T21" s="353">
        <f t="shared" si="21"/>
        <v>-35.1</v>
      </c>
      <c r="U21" s="353">
        <f t="shared" si="22"/>
        <v>-35.1</v>
      </c>
      <c r="V21" s="354">
        <f t="shared" si="23"/>
        <v>-29.7</v>
      </c>
    </row>
    <row r="22" spans="1:22" s="337" customFormat="1" ht="18" customHeight="1">
      <c r="A22" s="676"/>
      <c r="B22" s="654"/>
      <c r="C22" s="331" t="s">
        <v>29</v>
      </c>
      <c r="D22" s="320">
        <v>735</v>
      </c>
      <c r="E22" s="320">
        <v>723</v>
      </c>
      <c r="F22" s="320">
        <v>562</v>
      </c>
      <c r="G22" s="320">
        <v>686</v>
      </c>
      <c r="H22" s="320">
        <v>699</v>
      </c>
      <c r="I22" s="320">
        <v>743</v>
      </c>
      <c r="J22" s="321">
        <v>878</v>
      </c>
      <c r="K22" s="320">
        <v>997</v>
      </c>
      <c r="L22" s="391">
        <v>1029</v>
      </c>
      <c r="M22" s="322">
        <v>804</v>
      </c>
      <c r="N22" s="353">
        <f t="shared" si="15"/>
        <v>9.4</v>
      </c>
      <c r="O22" s="353">
        <f t="shared" si="16"/>
        <v>11.2</v>
      </c>
      <c r="P22" s="353">
        <f t="shared" si="17"/>
        <v>43.1</v>
      </c>
      <c r="Q22" s="353">
        <f t="shared" si="18"/>
        <v>17.2</v>
      </c>
      <c r="R22" s="353">
        <f t="shared" si="19"/>
        <v>15</v>
      </c>
      <c r="S22" s="353">
        <f t="shared" si="20"/>
        <v>8.2</v>
      </c>
      <c r="T22" s="353">
        <f t="shared" si="21"/>
        <v>-8.4</v>
      </c>
      <c r="U22" s="353">
        <f t="shared" si="22"/>
        <v>-19.4</v>
      </c>
      <c r="V22" s="354">
        <f t="shared" si="23"/>
        <v>-21.9</v>
      </c>
    </row>
    <row r="23" spans="1:22" s="337" customFormat="1" ht="18" customHeight="1">
      <c r="A23" s="676"/>
      <c r="B23" s="650" t="s">
        <v>130</v>
      </c>
      <c r="C23" s="331" t="s">
        <v>12</v>
      </c>
      <c r="D23" s="320">
        <f aca="true" t="shared" si="27" ref="D23:L23">D24+D25</f>
        <v>2539</v>
      </c>
      <c r="E23" s="320">
        <f t="shared" si="27"/>
        <v>1918</v>
      </c>
      <c r="F23" s="320">
        <f t="shared" si="27"/>
        <v>1699</v>
      </c>
      <c r="G23" s="320">
        <f t="shared" si="27"/>
        <v>1824</v>
      </c>
      <c r="H23" s="320">
        <f t="shared" si="27"/>
        <v>1908</v>
      </c>
      <c r="I23" s="320">
        <f t="shared" si="27"/>
        <v>2049</v>
      </c>
      <c r="J23" s="321">
        <f t="shared" si="27"/>
        <v>2380</v>
      </c>
      <c r="K23" s="320">
        <f t="shared" si="27"/>
        <v>2327</v>
      </c>
      <c r="L23" s="320">
        <f t="shared" si="27"/>
        <v>2050</v>
      </c>
      <c r="M23" s="322">
        <f>M24+M25</f>
        <v>1610</v>
      </c>
      <c r="N23" s="353">
        <f t="shared" si="15"/>
        <v>-36.6</v>
      </c>
      <c r="O23" s="353">
        <f t="shared" si="16"/>
        <v>-16.1</v>
      </c>
      <c r="P23" s="353">
        <f t="shared" si="17"/>
        <v>-5.2</v>
      </c>
      <c r="Q23" s="353">
        <f t="shared" si="18"/>
        <v>-11.7</v>
      </c>
      <c r="R23" s="353">
        <f t="shared" si="19"/>
        <v>-15.6</v>
      </c>
      <c r="S23" s="353">
        <f t="shared" si="20"/>
        <v>-21.4</v>
      </c>
      <c r="T23" s="353">
        <f t="shared" si="21"/>
        <v>-32.4</v>
      </c>
      <c r="U23" s="353">
        <f t="shared" si="22"/>
        <v>-30.8</v>
      </c>
      <c r="V23" s="354">
        <f t="shared" si="23"/>
        <v>-21.5</v>
      </c>
    </row>
    <row r="24" spans="1:22" s="337" customFormat="1" ht="18" customHeight="1">
      <c r="A24" s="676"/>
      <c r="B24" s="651"/>
      <c r="C24" s="332" t="s">
        <v>28</v>
      </c>
      <c r="D24" s="320">
        <v>2001</v>
      </c>
      <c r="E24" s="320">
        <v>1435</v>
      </c>
      <c r="F24" s="320">
        <v>1242</v>
      </c>
      <c r="G24" s="320">
        <v>1382</v>
      </c>
      <c r="H24" s="320">
        <v>1476</v>
      </c>
      <c r="I24" s="320">
        <v>1553</v>
      </c>
      <c r="J24" s="321">
        <v>1794</v>
      </c>
      <c r="K24" s="320">
        <v>1755</v>
      </c>
      <c r="L24" s="391">
        <v>1517</v>
      </c>
      <c r="M24" s="322">
        <v>1156</v>
      </c>
      <c r="N24" s="353">
        <f t="shared" si="15"/>
        <v>-42.2</v>
      </c>
      <c r="O24" s="353">
        <f t="shared" si="16"/>
        <v>-19.4</v>
      </c>
      <c r="P24" s="353">
        <f t="shared" si="17"/>
        <v>-6.9</v>
      </c>
      <c r="Q24" s="353">
        <f t="shared" si="18"/>
        <v>-16.4</v>
      </c>
      <c r="R24" s="353">
        <f t="shared" si="19"/>
        <v>-21.7</v>
      </c>
      <c r="S24" s="353">
        <f t="shared" si="20"/>
        <v>-25.6</v>
      </c>
      <c r="T24" s="353">
        <f t="shared" si="21"/>
        <v>-35.6</v>
      </c>
      <c r="U24" s="353">
        <f t="shared" si="22"/>
        <v>-34.1</v>
      </c>
      <c r="V24" s="354">
        <f t="shared" si="23"/>
        <v>-23.8</v>
      </c>
    </row>
    <row r="25" spans="1:22" s="337" customFormat="1" ht="18" customHeight="1">
      <c r="A25" s="677"/>
      <c r="B25" s="652"/>
      <c r="C25" s="333" t="s">
        <v>29</v>
      </c>
      <c r="D25" s="324">
        <v>538</v>
      </c>
      <c r="E25" s="324">
        <v>483</v>
      </c>
      <c r="F25" s="324">
        <v>457</v>
      </c>
      <c r="G25" s="324">
        <v>442</v>
      </c>
      <c r="H25" s="324">
        <v>432</v>
      </c>
      <c r="I25" s="324">
        <v>496</v>
      </c>
      <c r="J25" s="325">
        <v>586</v>
      </c>
      <c r="K25" s="324">
        <v>572</v>
      </c>
      <c r="L25" s="392">
        <v>533</v>
      </c>
      <c r="M25" s="326">
        <v>454</v>
      </c>
      <c r="N25" s="355">
        <f t="shared" si="15"/>
        <v>-15.6</v>
      </c>
      <c r="O25" s="355">
        <f t="shared" si="16"/>
        <v>-6</v>
      </c>
      <c r="P25" s="355">
        <f t="shared" si="17"/>
        <v>-0.7</v>
      </c>
      <c r="Q25" s="355">
        <f t="shared" si="18"/>
        <v>2.7</v>
      </c>
      <c r="R25" s="355">
        <f t="shared" si="19"/>
        <v>5.1</v>
      </c>
      <c r="S25" s="355">
        <f t="shared" si="20"/>
        <v>-8.5</v>
      </c>
      <c r="T25" s="355">
        <f t="shared" si="21"/>
        <v>-22.5</v>
      </c>
      <c r="U25" s="355">
        <f t="shared" si="22"/>
        <v>-20.6</v>
      </c>
      <c r="V25" s="356">
        <f t="shared" si="23"/>
        <v>-14.8</v>
      </c>
    </row>
    <row r="26" spans="1:22" s="337" customFormat="1" ht="18" customHeight="1">
      <c r="A26" s="658" t="s">
        <v>133</v>
      </c>
      <c r="B26" s="659"/>
      <c r="C26" s="660"/>
      <c r="D26" s="357">
        <f aca="true" t="shared" si="28" ref="D26:L26">ROUND(D16/D7,2)</f>
        <v>0.84</v>
      </c>
      <c r="E26" s="357">
        <f t="shared" si="28"/>
        <v>0.68</v>
      </c>
      <c r="F26" s="357">
        <f t="shared" si="28"/>
        <v>0.6</v>
      </c>
      <c r="G26" s="357">
        <f t="shared" si="28"/>
        <v>0.75</v>
      </c>
      <c r="H26" s="357">
        <f t="shared" si="28"/>
        <v>0.91</v>
      </c>
      <c r="I26" s="357">
        <f t="shared" si="28"/>
        <v>1</v>
      </c>
      <c r="J26" s="358">
        <f t="shared" si="28"/>
        <v>1.14</v>
      </c>
      <c r="K26" s="357">
        <f t="shared" si="28"/>
        <v>1.08</v>
      </c>
      <c r="L26" s="357">
        <f t="shared" si="28"/>
        <v>1.02</v>
      </c>
      <c r="M26" s="592">
        <f>ROUND(M16/M7,2)</f>
        <v>0.66</v>
      </c>
      <c r="N26" s="359">
        <f aca="true" t="shared" si="29" ref="N26:N35">M26-D26</f>
        <v>-0.17999999999999994</v>
      </c>
      <c r="O26" s="359">
        <f aca="true" t="shared" si="30" ref="O26:O35">M26-E26</f>
        <v>-0.020000000000000018</v>
      </c>
      <c r="P26" s="359">
        <f aca="true" t="shared" si="31" ref="P26:P35">M26-F26</f>
        <v>0.06000000000000005</v>
      </c>
      <c r="Q26" s="359">
        <f aca="true" t="shared" si="32" ref="Q26:Q35">M26-G26</f>
        <v>-0.08999999999999997</v>
      </c>
      <c r="R26" s="359">
        <f aca="true" t="shared" si="33" ref="R26:R35">M26-H26</f>
        <v>-0.25</v>
      </c>
      <c r="S26" s="359">
        <f aca="true" t="shared" si="34" ref="S26:S35">M26-I26</f>
        <v>-0.33999999999999997</v>
      </c>
      <c r="T26" s="359">
        <f aca="true" t="shared" si="35" ref="T26:T35">M26-J26</f>
        <v>-0.47999999999999987</v>
      </c>
      <c r="U26" s="359">
        <f aca="true" t="shared" si="36" ref="U26:U35">M26-K26</f>
        <v>-0.42000000000000004</v>
      </c>
      <c r="V26" s="360">
        <f aca="true" t="shared" si="37" ref="V26:V35">M26-L26</f>
        <v>-0.36</v>
      </c>
    </row>
    <row r="27" spans="1:22" s="337" customFormat="1" ht="18" customHeight="1">
      <c r="A27" s="655" t="s">
        <v>134</v>
      </c>
      <c r="B27" s="653" t="s">
        <v>128</v>
      </c>
      <c r="C27" s="330" t="s">
        <v>12</v>
      </c>
      <c r="D27" s="361">
        <f aca="true" t="shared" si="38" ref="D27:K27">ROUND(D17/D7*100,1)</f>
        <v>80.7</v>
      </c>
      <c r="E27" s="361">
        <f t="shared" si="38"/>
        <v>69</v>
      </c>
      <c r="F27" s="361">
        <f t="shared" si="38"/>
        <v>63.1</v>
      </c>
      <c r="G27" s="361">
        <f t="shared" si="38"/>
        <v>70.5</v>
      </c>
      <c r="H27" s="361">
        <f t="shared" si="38"/>
        <v>76.8</v>
      </c>
      <c r="I27" s="361">
        <f t="shared" si="38"/>
        <v>84.6</v>
      </c>
      <c r="J27" s="362">
        <f t="shared" si="38"/>
        <v>91.8</v>
      </c>
      <c r="K27" s="361">
        <f t="shared" si="38"/>
        <v>93.1</v>
      </c>
      <c r="L27" s="361">
        <f aca="true" t="shared" si="39" ref="L27:L35">ROUND(L17/L7*100,1)</f>
        <v>89.7</v>
      </c>
      <c r="M27" s="593">
        <f aca="true" t="shared" si="40" ref="M27:M35">ROUND(M17/M7*100,1)</f>
        <v>76.7</v>
      </c>
      <c r="N27" s="347">
        <f t="shared" si="29"/>
        <v>-4</v>
      </c>
      <c r="O27" s="347">
        <f t="shared" si="30"/>
        <v>7.700000000000003</v>
      </c>
      <c r="P27" s="347">
        <f t="shared" si="31"/>
        <v>13.600000000000001</v>
      </c>
      <c r="Q27" s="347">
        <f t="shared" si="32"/>
        <v>6.200000000000003</v>
      </c>
      <c r="R27" s="347">
        <f t="shared" si="33"/>
        <v>-0.09999999999999432</v>
      </c>
      <c r="S27" s="347">
        <f t="shared" si="34"/>
        <v>-7.8999999999999915</v>
      </c>
      <c r="T27" s="347">
        <f t="shared" si="35"/>
        <v>-15.099999999999994</v>
      </c>
      <c r="U27" s="347">
        <f t="shared" si="36"/>
        <v>-16.39999999999999</v>
      </c>
      <c r="V27" s="348">
        <f t="shared" si="37"/>
        <v>-13</v>
      </c>
    </row>
    <row r="28" spans="1:22" s="337" customFormat="1" ht="18" customHeight="1">
      <c r="A28" s="656"/>
      <c r="B28" s="651"/>
      <c r="C28" s="331" t="s">
        <v>28</v>
      </c>
      <c r="D28" s="363">
        <f aca="true" t="shared" si="41" ref="D28:K28">ROUND(D18/D8*100,1)</f>
        <v>78.4</v>
      </c>
      <c r="E28" s="363">
        <f t="shared" si="41"/>
        <v>64.5</v>
      </c>
      <c r="F28" s="363">
        <f t="shared" si="41"/>
        <v>58</v>
      </c>
      <c r="G28" s="363">
        <f t="shared" si="41"/>
        <v>66.6</v>
      </c>
      <c r="H28" s="363">
        <f t="shared" si="41"/>
        <v>73.3</v>
      </c>
      <c r="I28" s="363">
        <f t="shared" si="41"/>
        <v>82.3</v>
      </c>
      <c r="J28" s="364">
        <f t="shared" si="41"/>
        <v>89.9</v>
      </c>
      <c r="K28" s="363">
        <f t="shared" si="41"/>
        <v>91.5</v>
      </c>
      <c r="L28" s="363">
        <f t="shared" si="39"/>
        <v>86.7</v>
      </c>
      <c r="M28" s="594">
        <f t="shared" si="40"/>
        <v>70.6</v>
      </c>
      <c r="N28" s="351">
        <f t="shared" si="29"/>
        <v>-7.800000000000011</v>
      </c>
      <c r="O28" s="351">
        <f t="shared" si="30"/>
        <v>6.099999999999994</v>
      </c>
      <c r="P28" s="351">
        <f t="shared" si="31"/>
        <v>12.599999999999994</v>
      </c>
      <c r="Q28" s="351">
        <f t="shared" si="32"/>
        <v>4</v>
      </c>
      <c r="R28" s="351">
        <f t="shared" si="33"/>
        <v>-2.700000000000003</v>
      </c>
      <c r="S28" s="351">
        <f t="shared" si="34"/>
        <v>-11.700000000000003</v>
      </c>
      <c r="T28" s="351">
        <f t="shared" si="35"/>
        <v>-19.30000000000001</v>
      </c>
      <c r="U28" s="351">
        <f t="shared" si="36"/>
        <v>-20.900000000000006</v>
      </c>
      <c r="V28" s="352">
        <f t="shared" si="37"/>
        <v>-16.10000000000001</v>
      </c>
    </row>
    <row r="29" spans="1:22" s="337" customFormat="1" ht="18" customHeight="1">
      <c r="A29" s="656"/>
      <c r="B29" s="654"/>
      <c r="C29" s="331" t="s">
        <v>29</v>
      </c>
      <c r="D29" s="365">
        <f aca="true" t="shared" si="42" ref="D29:K29">ROUND(D19/D9*100,1)</f>
        <v>89.6</v>
      </c>
      <c r="E29" s="365">
        <f t="shared" si="42"/>
        <v>84</v>
      </c>
      <c r="F29" s="365">
        <f t="shared" si="42"/>
        <v>81.9</v>
      </c>
      <c r="G29" s="365">
        <f t="shared" si="42"/>
        <v>84.1</v>
      </c>
      <c r="H29" s="365">
        <f t="shared" si="42"/>
        <v>90.3</v>
      </c>
      <c r="I29" s="365">
        <f t="shared" si="42"/>
        <v>92.5</v>
      </c>
      <c r="J29" s="366">
        <f t="shared" si="42"/>
        <v>97.4</v>
      </c>
      <c r="K29" s="365">
        <f t="shared" si="42"/>
        <v>97.3</v>
      </c>
      <c r="L29" s="365">
        <f t="shared" si="39"/>
        <v>97.4</v>
      </c>
      <c r="M29" s="595">
        <f t="shared" si="40"/>
        <v>92.9</v>
      </c>
      <c r="N29" s="353">
        <f t="shared" si="29"/>
        <v>3.3000000000000114</v>
      </c>
      <c r="O29" s="353">
        <f t="shared" si="30"/>
        <v>8.900000000000006</v>
      </c>
      <c r="P29" s="353">
        <f t="shared" si="31"/>
        <v>11</v>
      </c>
      <c r="Q29" s="353">
        <f t="shared" si="32"/>
        <v>8.800000000000011</v>
      </c>
      <c r="R29" s="353">
        <f t="shared" si="33"/>
        <v>2.6000000000000085</v>
      </c>
      <c r="S29" s="353">
        <f t="shared" si="34"/>
        <v>0.4000000000000057</v>
      </c>
      <c r="T29" s="353">
        <f t="shared" si="35"/>
        <v>-4.5</v>
      </c>
      <c r="U29" s="353">
        <f t="shared" si="36"/>
        <v>-4.3999999999999915</v>
      </c>
      <c r="V29" s="354">
        <f t="shared" si="37"/>
        <v>-4.5</v>
      </c>
    </row>
    <row r="30" spans="1:22" s="337" customFormat="1" ht="18" customHeight="1">
      <c r="A30" s="656"/>
      <c r="B30" s="650" t="s">
        <v>129</v>
      </c>
      <c r="C30" s="331" t="s">
        <v>12</v>
      </c>
      <c r="D30" s="365">
        <f aca="true" t="shared" si="43" ref="D30:K30">ROUND(D20/D10*100,1)</f>
        <v>84.7</v>
      </c>
      <c r="E30" s="365">
        <f t="shared" si="43"/>
        <v>71.2</v>
      </c>
      <c r="F30" s="365">
        <f t="shared" si="43"/>
        <v>65.6</v>
      </c>
      <c r="G30" s="365">
        <f t="shared" si="43"/>
        <v>76.7</v>
      </c>
      <c r="H30" s="365">
        <f t="shared" si="43"/>
        <v>83.1</v>
      </c>
      <c r="I30" s="365">
        <f t="shared" si="43"/>
        <v>88.9</v>
      </c>
      <c r="J30" s="366">
        <f t="shared" si="43"/>
        <v>93.4</v>
      </c>
      <c r="K30" s="365">
        <f t="shared" si="43"/>
        <v>94.9</v>
      </c>
      <c r="L30" s="365">
        <f t="shared" si="39"/>
        <v>92.2</v>
      </c>
      <c r="M30" s="595">
        <f t="shared" si="40"/>
        <v>80.6</v>
      </c>
      <c r="N30" s="353">
        <f t="shared" si="29"/>
        <v>-4.1000000000000085</v>
      </c>
      <c r="O30" s="353">
        <f t="shared" si="30"/>
        <v>9.399999999999991</v>
      </c>
      <c r="P30" s="353">
        <f t="shared" si="31"/>
        <v>15</v>
      </c>
      <c r="Q30" s="353">
        <f t="shared" si="32"/>
        <v>3.8999999999999915</v>
      </c>
      <c r="R30" s="353">
        <f t="shared" si="33"/>
        <v>-2.5</v>
      </c>
      <c r="S30" s="353">
        <f t="shared" si="34"/>
        <v>-8.300000000000011</v>
      </c>
      <c r="T30" s="353">
        <f t="shared" si="35"/>
        <v>-12.800000000000011</v>
      </c>
      <c r="U30" s="353">
        <f t="shared" si="36"/>
        <v>-14.300000000000011</v>
      </c>
      <c r="V30" s="354">
        <f t="shared" si="37"/>
        <v>-11.600000000000009</v>
      </c>
    </row>
    <row r="31" spans="1:22" s="337" customFormat="1" ht="18" customHeight="1">
      <c r="A31" s="656"/>
      <c r="B31" s="651"/>
      <c r="C31" s="331" t="s">
        <v>28</v>
      </c>
      <c r="D31" s="365">
        <f aca="true" t="shared" si="44" ref="D31:K31">ROUND(D21/D11*100,1)</f>
        <v>82.3</v>
      </c>
      <c r="E31" s="365">
        <f t="shared" si="44"/>
        <v>66.5</v>
      </c>
      <c r="F31" s="365">
        <f t="shared" si="44"/>
        <v>60.6</v>
      </c>
      <c r="G31" s="365">
        <f t="shared" si="44"/>
        <v>73.4</v>
      </c>
      <c r="H31" s="365">
        <f t="shared" si="44"/>
        <v>80.1</v>
      </c>
      <c r="I31" s="365">
        <f t="shared" si="44"/>
        <v>86.9</v>
      </c>
      <c r="J31" s="366">
        <f t="shared" si="44"/>
        <v>91.6</v>
      </c>
      <c r="K31" s="365">
        <f t="shared" si="44"/>
        <v>93.5</v>
      </c>
      <c r="L31" s="365">
        <f t="shared" si="39"/>
        <v>89</v>
      </c>
      <c r="M31" s="595">
        <f t="shared" si="40"/>
        <v>74.1</v>
      </c>
      <c r="N31" s="353">
        <f t="shared" si="29"/>
        <v>-8.200000000000003</v>
      </c>
      <c r="O31" s="353">
        <f t="shared" si="30"/>
        <v>7.599999999999994</v>
      </c>
      <c r="P31" s="353">
        <f t="shared" si="31"/>
        <v>13.499999999999993</v>
      </c>
      <c r="Q31" s="353">
        <f t="shared" si="32"/>
        <v>0.6999999999999886</v>
      </c>
      <c r="R31" s="353">
        <f t="shared" si="33"/>
        <v>-6</v>
      </c>
      <c r="S31" s="353">
        <f t="shared" si="34"/>
        <v>-12.800000000000011</v>
      </c>
      <c r="T31" s="353">
        <f t="shared" si="35"/>
        <v>-17.5</v>
      </c>
      <c r="U31" s="353">
        <f t="shared" si="36"/>
        <v>-19.400000000000006</v>
      </c>
      <c r="V31" s="354">
        <f t="shared" si="37"/>
        <v>-14.900000000000006</v>
      </c>
    </row>
    <row r="32" spans="1:22" s="337" customFormat="1" ht="18" customHeight="1">
      <c r="A32" s="656"/>
      <c r="B32" s="654"/>
      <c r="C32" s="331" t="s">
        <v>29</v>
      </c>
      <c r="D32" s="365">
        <f aca="true" t="shared" si="45" ref="D32:K32">ROUND(D22/D12*100,1)</f>
        <v>93</v>
      </c>
      <c r="E32" s="365">
        <f t="shared" si="45"/>
        <v>84.4</v>
      </c>
      <c r="F32" s="365">
        <f t="shared" si="45"/>
        <v>83</v>
      </c>
      <c r="G32" s="365">
        <f t="shared" si="45"/>
        <v>87.2</v>
      </c>
      <c r="H32" s="365">
        <f t="shared" si="45"/>
        <v>93.7</v>
      </c>
      <c r="I32" s="365">
        <f t="shared" si="45"/>
        <v>95.3</v>
      </c>
      <c r="J32" s="366">
        <f t="shared" si="45"/>
        <v>98.1</v>
      </c>
      <c r="K32" s="365">
        <f t="shared" si="45"/>
        <v>98.2</v>
      </c>
      <c r="L32" s="365">
        <f t="shared" si="39"/>
        <v>99</v>
      </c>
      <c r="M32" s="595">
        <f t="shared" si="40"/>
        <v>95.4</v>
      </c>
      <c r="N32" s="353">
        <f t="shared" si="29"/>
        <v>2.4000000000000057</v>
      </c>
      <c r="O32" s="353">
        <f t="shared" si="30"/>
        <v>11</v>
      </c>
      <c r="P32" s="353">
        <f t="shared" si="31"/>
        <v>12.400000000000006</v>
      </c>
      <c r="Q32" s="353">
        <f t="shared" si="32"/>
        <v>8.200000000000003</v>
      </c>
      <c r="R32" s="353">
        <f t="shared" si="33"/>
        <v>1.7000000000000028</v>
      </c>
      <c r="S32" s="353">
        <f t="shared" si="34"/>
        <v>0.10000000000000853</v>
      </c>
      <c r="T32" s="353">
        <f t="shared" si="35"/>
        <v>-2.6999999999999886</v>
      </c>
      <c r="U32" s="353">
        <f t="shared" si="36"/>
        <v>-2.799999999999997</v>
      </c>
      <c r="V32" s="354">
        <f t="shared" si="37"/>
        <v>-3.5999999999999943</v>
      </c>
    </row>
    <row r="33" spans="1:22" s="337" customFormat="1" ht="18" customHeight="1">
      <c r="A33" s="656"/>
      <c r="B33" s="650" t="s">
        <v>130</v>
      </c>
      <c r="C33" s="331" t="s">
        <v>12</v>
      </c>
      <c r="D33" s="365">
        <f aca="true" t="shared" si="46" ref="D33:K33">ROUND(D23/D13*100,1)</f>
        <v>76.3</v>
      </c>
      <c r="E33" s="365">
        <f t="shared" si="46"/>
        <v>66.6</v>
      </c>
      <c r="F33" s="365">
        <f t="shared" si="46"/>
        <v>60.4</v>
      </c>
      <c r="G33" s="365">
        <f t="shared" si="46"/>
        <v>63.4</v>
      </c>
      <c r="H33" s="365">
        <f t="shared" si="46"/>
        <v>69.2</v>
      </c>
      <c r="I33" s="365">
        <f t="shared" si="46"/>
        <v>79.2</v>
      </c>
      <c r="J33" s="366">
        <f t="shared" si="46"/>
        <v>89.8</v>
      </c>
      <c r="K33" s="365">
        <f t="shared" si="46"/>
        <v>90.7</v>
      </c>
      <c r="L33" s="365">
        <f t="shared" si="39"/>
        <v>86.3</v>
      </c>
      <c r="M33" s="595">
        <f t="shared" si="40"/>
        <v>71.9</v>
      </c>
      <c r="N33" s="353">
        <f t="shared" si="29"/>
        <v>-4.3999999999999915</v>
      </c>
      <c r="O33" s="353">
        <f t="shared" si="30"/>
        <v>5.300000000000011</v>
      </c>
      <c r="P33" s="353">
        <f t="shared" si="31"/>
        <v>11.500000000000007</v>
      </c>
      <c r="Q33" s="353">
        <f t="shared" si="32"/>
        <v>8.500000000000007</v>
      </c>
      <c r="R33" s="353">
        <f t="shared" si="33"/>
        <v>2.700000000000003</v>
      </c>
      <c r="S33" s="353">
        <f t="shared" si="34"/>
        <v>-7.299999999999997</v>
      </c>
      <c r="T33" s="353">
        <f t="shared" si="35"/>
        <v>-17.89999999999999</v>
      </c>
      <c r="U33" s="353">
        <f t="shared" si="36"/>
        <v>-18.799999999999997</v>
      </c>
      <c r="V33" s="354">
        <f t="shared" si="37"/>
        <v>-14.399999999999991</v>
      </c>
    </row>
    <row r="34" spans="1:22" s="337" customFormat="1" ht="18" customHeight="1">
      <c r="A34" s="656"/>
      <c r="B34" s="651"/>
      <c r="C34" s="331" t="s">
        <v>28</v>
      </c>
      <c r="D34" s="365">
        <f aca="true" t="shared" si="47" ref="D34:K34">ROUND(D24/D14*100,1)</f>
        <v>74.2</v>
      </c>
      <c r="E34" s="365">
        <f t="shared" si="47"/>
        <v>62.4</v>
      </c>
      <c r="F34" s="365">
        <f t="shared" si="47"/>
        <v>55.3</v>
      </c>
      <c r="G34" s="365">
        <f t="shared" si="47"/>
        <v>59.5</v>
      </c>
      <c r="H34" s="365">
        <f t="shared" si="47"/>
        <v>65.6</v>
      </c>
      <c r="I34" s="365">
        <f t="shared" si="47"/>
        <v>76.6</v>
      </c>
      <c r="J34" s="366">
        <f t="shared" si="47"/>
        <v>87.9</v>
      </c>
      <c r="K34" s="365">
        <f t="shared" si="47"/>
        <v>89.2</v>
      </c>
      <c r="L34" s="365">
        <f t="shared" si="39"/>
        <v>83.8</v>
      </c>
      <c r="M34" s="595">
        <f t="shared" si="40"/>
        <v>66.9</v>
      </c>
      <c r="N34" s="353">
        <f t="shared" si="29"/>
        <v>-7.299999999999997</v>
      </c>
      <c r="O34" s="353">
        <f t="shared" si="30"/>
        <v>4.500000000000007</v>
      </c>
      <c r="P34" s="353">
        <f t="shared" si="31"/>
        <v>11.600000000000009</v>
      </c>
      <c r="Q34" s="353">
        <f t="shared" si="32"/>
        <v>7.400000000000006</v>
      </c>
      <c r="R34" s="353">
        <f t="shared" si="33"/>
        <v>1.3000000000000114</v>
      </c>
      <c r="S34" s="353">
        <f t="shared" si="34"/>
        <v>-9.699999999999989</v>
      </c>
      <c r="T34" s="353">
        <f t="shared" si="35"/>
        <v>-21</v>
      </c>
      <c r="U34" s="353">
        <f t="shared" si="36"/>
        <v>-22.299999999999997</v>
      </c>
      <c r="V34" s="354">
        <f t="shared" si="37"/>
        <v>-16.89999999999999</v>
      </c>
    </row>
    <row r="35" spans="1:22" s="337" customFormat="1" ht="18" customHeight="1" thickBot="1">
      <c r="A35" s="657"/>
      <c r="B35" s="652"/>
      <c r="C35" s="334" t="s">
        <v>29</v>
      </c>
      <c r="D35" s="367">
        <f aca="true" t="shared" si="48" ref="D35:K35">ROUND(D25/D15*100,1)</f>
        <v>85.4</v>
      </c>
      <c r="E35" s="367">
        <f t="shared" si="48"/>
        <v>83.6</v>
      </c>
      <c r="F35" s="367">
        <f t="shared" si="48"/>
        <v>80.6</v>
      </c>
      <c r="G35" s="367">
        <f t="shared" si="48"/>
        <v>79.6</v>
      </c>
      <c r="H35" s="367">
        <f t="shared" si="48"/>
        <v>85.4</v>
      </c>
      <c r="I35" s="367">
        <f t="shared" si="48"/>
        <v>88.7</v>
      </c>
      <c r="J35" s="368">
        <f t="shared" si="48"/>
        <v>96.4</v>
      </c>
      <c r="K35" s="367">
        <f t="shared" si="48"/>
        <v>95.7</v>
      </c>
      <c r="L35" s="367">
        <f t="shared" si="39"/>
        <v>94.5</v>
      </c>
      <c r="M35" s="596">
        <f t="shared" si="40"/>
        <v>88.8</v>
      </c>
      <c r="N35" s="369">
        <f t="shared" si="29"/>
        <v>3.3999999999999915</v>
      </c>
      <c r="O35" s="369">
        <f t="shared" si="30"/>
        <v>5.200000000000003</v>
      </c>
      <c r="P35" s="369">
        <f t="shared" si="31"/>
        <v>8.200000000000003</v>
      </c>
      <c r="Q35" s="369">
        <f t="shared" si="32"/>
        <v>9.200000000000003</v>
      </c>
      <c r="R35" s="369">
        <f t="shared" si="33"/>
        <v>3.3999999999999915</v>
      </c>
      <c r="S35" s="369">
        <f t="shared" si="34"/>
        <v>0.09999999999999432</v>
      </c>
      <c r="T35" s="369">
        <f t="shared" si="35"/>
        <v>-7.6000000000000085</v>
      </c>
      <c r="U35" s="369">
        <f t="shared" si="36"/>
        <v>-6.900000000000006</v>
      </c>
      <c r="V35" s="370">
        <f t="shared" si="37"/>
        <v>-5.700000000000003</v>
      </c>
    </row>
    <row r="36" s="337" customFormat="1" ht="7.5" customHeight="1"/>
    <row r="37" ht="13.5">
      <c r="A37" s="94" t="s">
        <v>138</v>
      </c>
    </row>
    <row r="38" ht="13.5">
      <c r="A38" s="94" t="s">
        <v>135</v>
      </c>
    </row>
    <row r="39" ht="13.5">
      <c r="A39" s="94" t="s">
        <v>136</v>
      </c>
    </row>
    <row r="40" spans="1:22" ht="13.5">
      <c r="A40" s="673" t="s">
        <v>137</v>
      </c>
      <c r="B40" s="673"/>
      <c r="C40" s="673"/>
      <c r="D40" s="673"/>
      <c r="E40" s="673"/>
      <c r="F40" s="673"/>
      <c r="G40" s="673"/>
      <c r="H40" s="673"/>
      <c r="I40" s="673"/>
      <c r="J40" s="673"/>
      <c r="K40" s="673"/>
      <c r="L40" s="673"/>
      <c r="M40" s="673"/>
      <c r="N40" s="673"/>
      <c r="O40" s="673"/>
      <c r="P40" s="673"/>
      <c r="Q40" s="673"/>
      <c r="R40" s="673"/>
      <c r="S40" s="673"/>
      <c r="T40" s="673"/>
      <c r="U40" s="673"/>
      <c r="V40" s="673"/>
    </row>
  </sheetData>
  <sheetProtection/>
  <mergeCells count="27">
    <mergeCell ref="A40:V40"/>
    <mergeCell ref="A2:V3"/>
    <mergeCell ref="J5:J6"/>
    <mergeCell ref="K5:K6"/>
    <mergeCell ref="B33:B35"/>
    <mergeCell ref="A17:A25"/>
    <mergeCell ref="L5:L6"/>
    <mergeCell ref="M5:M6"/>
    <mergeCell ref="I5:I6"/>
    <mergeCell ref="F5:F6"/>
    <mergeCell ref="A27:A35"/>
    <mergeCell ref="A26:C26"/>
    <mergeCell ref="D5:D6"/>
    <mergeCell ref="E5:E6"/>
    <mergeCell ref="A5:C6"/>
    <mergeCell ref="A7:A15"/>
    <mergeCell ref="A16:C16"/>
    <mergeCell ref="B30:B32"/>
    <mergeCell ref="B7:B9"/>
    <mergeCell ref="B13:B15"/>
    <mergeCell ref="B10:B12"/>
    <mergeCell ref="B17:B19"/>
    <mergeCell ref="B20:B22"/>
    <mergeCell ref="G5:G6"/>
    <mergeCell ref="H5:H6"/>
    <mergeCell ref="B23:B25"/>
    <mergeCell ref="B27:B29"/>
  </mergeCells>
  <printOptions/>
  <pageMargins left="0.75" right="0.22" top="0.26" bottom="0.25" header="0.2" footer="0.2"/>
  <pageSetup horizontalDpi="600" verticalDpi="600" orientation="landscape" paperSize="9" scale="90" r:id="rId2"/>
  <drawing r:id="rId1"/>
</worksheet>
</file>

<file path=xl/worksheets/sheet8.xml><?xml version="1.0" encoding="utf-8"?>
<worksheet xmlns="http://schemas.openxmlformats.org/spreadsheetml/2006/main" xmlns:r="http://schemas.openxmlformats.org/officeDocument/2006/relationships">
  <sheetPr>
    <tabColor theme="0"/>
  </sheetPr>
  <dimension ref="A1:AB67"/>
  <sheetViews>
    <sheetView view="pageBreakPreview" zoomScaleSheetLayoutView="100" zoomScalePageLayoutView="0" workbookViewId="0" topLeftCell="A1">
      <selection activeCell="AG1" sqref="AG1"/>
    </sheetView>
  </sheetViews>
  <sheetFormatPr defaultColWidth="9.00390625" defaultRowHeight="13.5"/>
  <cols>
    <col min="1" max="2" width="3.00390625" style="406" customWidth="1"/>
    <col min="3" max="3" width="31.00390625" style="406" customWidth="1"/>
    <col min="4" max="12" width="6.625" style="406" customWidth="1"/>
    <col min="13" max="14" width="3.00390625" style="406" hidden="1" customWidth="1"/>
    <col min="15" max="15" width="2.50390625" style="406" hidden="1" customWidth="1"/>
    <col min="16" max="16" width="27.375" style="406" hidden="1" customWidth="1"/>
    <col min="17" max="28" width="6.50390625" style="406" hidden="1" customWidth="1"/>
    <col min="29" max="35" width="9.00390625" style="406" customWidth="1"/>
    <col min="36" max="36" width="3.75390625" style="406" customWidth="1"/>
    <col min="37" max="16384" width="9.00390625" style="406" customWidth="1"/>
  </cols>
  <sheetData>
    <row r="1" spans="5:12" ht="23.25" customHeight="1">
      <c r="E1" s="407"/>
      <c r="F1" s="408"/>
      <c r="H1" s="409"/>
      <c r="I1" s="410"/>
      <c r="J1" s="409"/>
      <c r="K1" s="409"/>
      <c r="L1" s="409"/>
    </row>
    <row r="2" spans="5:12" ht="15.75" customHeight="1">
      <c r="E2" s="407"/>
      <c r="F2" s="408"/>
      <c r="H2" s="409"/>
      <c r="I2" s="410"/>
      <c r="J2" s="409"/>
      <c r="K2" s="409"/>
      <c r="L2" s="409"/>
    </row>
    <row r="3" spans="1:28" ht="27.75" customHeight="1">
      <c r="A3" s="686" t="s">
        <v>212</v>
      </c>
      <c r="B3" s="686"/>
      <c r="C3" s="686"/>
      <c r="D3" s="686"/>
      <c r="E3" s="686"/>
      <c r="F3" s="686"/>
      <c r="G3" s="686"/>
      <c r="H3" s="686"/>
      <c r="I3" s="686"/>
      <c r="J3" s="686"/>
      <c r="K3" s="686"/>
      <c r="L3" s="686"/>
      <c r="M3" s="411"/>
      <c r="N3" s="411"/>
      <c r="O3" s="411"/>
      <c r="P3" s="411"/>
      <c r="Q3" s="686"/>
      <c r="R3" s="686"/>
      <c r="S3" s="686"/>
      <c r="T3" s="686"/>
      <c r="U3" s="686"/>
      <c r="V3" s="686"/>
      <c r="W3" s="686"/>
      <c r="X3" s="686"/>
      <c r="Y3" s="686"/>
      <c r="Z3" s="686"/>
      <c r="AA3" s="686"/>
      <c r="AB3" s="686"/>
    </row>
    <row r="4" spans="3:26" ht="8.25" customHeight="1">
      <c r="C4" s="412"/>
      <c r="D4" s="412"/>
      <c r="E4" s="413"/>
      <c r="F4" s="414"/>
      <c r="G4" s="412"/>
      <c r="H4" s="415"/>
      <c r="I4" s="416"/>
      <c r="J4" s="415"/>
      <c r="K4" s="415"/>
      <c r="L4" s="415"/>
      <c r="O4" s="412"/>
      <c r="P4" s="412"/>
      <c r="Q4" s="412"/>
      <c r="R4" s="412"/>
      <c r="S4" s="412"/>
      <c r="T4" s="412"/>
      <c r="U4" s="412"/>
      <c r="V4" s="412"/>
      <c r="W4" s="412"/>
      <c r="X4" s="412"/>
      <c r="Y4" s="412"/>
      <c r="Z4" s="412"/>
    </row>
    <row r="5" spans="5:28" ht="15.75" customHeight="1" thickBot="1">
      <c r="E5" s="407"/>
      <c r="F5" s="408"/>
      <c r="G5" s="687" t="s">
        <v>11</v>
      </c>
      <c r="H5" s="687"/>
      <c r="I5" s="687"/>
      <c r="J5" s="687"/>
      <c r="K5" s="687"/>
      <c r="L5" s="687"/>
      <c r="Q5" s="678" t="s">
        <v>46</v>
      </c>
      <c r="R5" s="679"/>
      <c r="S5" s="679"/>
      <c r="T5" s="679"/>
      <c r="U5" s="679"/>
      <c r="V5" s="680"/>
      <c r="W5" s="678" t="s">
        <v>168</v>
      </c>
      <c r="X5" s="679"/>
      <c r="Y5" s="679"/>
      <c r="Z5" s="679"/>
      <c r="AA5" s="679"/>
      <c r="AB5" s="680"/>
    </row>
    <row r="6" spans="1:28" ht="19.5" customHeight="1">
      <c r="A6" s="688"/>
      <c r="B6" s="689"/>
      <c r="C6" s="689"/>
      <c r="D6" s="692" t="s">
        <v>148</v>
      </c>
      <c r="E6" s="692"/>
      <c r="F6" s="692"/>
      <c r="G6" s="692" t="s">
        <v>149</v>
      </c>
      <c r="H6" s="692"/>
      <c r="I6" s="692"/>
      <c r="J6" s="693" t="s">
        <v>12</v>
      </c>
      <c r="K6" s="693"/>
      <c r="L6" s="694"/>
      <c r="M6" s="688"/>
      <c r="N6" s="689"/>
      <c r="O6" s="689"/>
      <c r="P6" s="417"/>
      <c r="Q6" s="681" t="s">
        <v>28</v>
      </c>
      <c r="R6" s="682"/>
      <c r="S6" s="681" t="s">
        <v>29</v>
      </c>
      <c r="T6" s="682"/>
      <c r="U6" s="681" t="s">
        <v>12</v>
      </c>
      <c r="V6" s="682"/>
      <c r="W6" s="681" t="s">
        <v>28</v>
      </c>
      <c r="X6" s="682"/>
      <c r="Y6" s="681" t="s">
        <v>29</v>
      </c>
      <c r="Z6" s="682"/>
      <c r="AA6" s="681" t="s">
        <v>12</v>
      </c>
      <c r="AB6" s="682"/>
    </row>
    <row r="7" spans="1:28" ht="29.25" customHeight="1">
      <c r="A7" s="690"/>
      <c r="B7" s="691"/>
      <c r="C7" s="691"/>
      <c r="D7" s="419"/>
      <c r="E7" s="420" t="s">
        <v>150</v>
      </c>
      <c r="F7" s="421" t="s">
        <v>151</v>
      </c>
      <c r="G7" s="422"/>
      <c r="H7" s="423" t="s">
        <v>150</v>
      </c>
      <c r="I7" s="424" t="s">
        <v>151</v>
      </c>
      <c r="J7" s="425"/>
      <c r="K7" s="423" t="s">
        <v>150</v>
      </c>
      <c r="L7" s="426" t="s">
        <v>151</v>
      </c>
      <c r="M7" s="690"/>
      <c r="N7" s="691"/>
      <c r="O7" s="691"/>
      <c r="P7" s="418"/>
      <c r="Q7" s="427"/>
      <c r="R7" s="428" t="s">
        <v>45</v>
      </c>
      <c r="S7" s="429"/>
      <c r="T7" s="428" t="s">
        <v>45</v>
      </c>
      <c r="U7" s="429"/>
      <c r="V7" s="428" t="s">
        <v>45</v>
      </c>
      <c r="W7" s="427"/>
      <c r="X7" s="428" t="s">
        <v>45</v>
      </c>
      <c r="Y7" s="429"/>
      <c r="Z7" s="428" t="s">
        <v>45</v>
      </c>
      <c r="AA7" s="429"/>
      <c r="AB7" s="428" t="s">
        <v>45</v>
      </c>
    </row>
    <row r="8" spans="1:28" ht="13.5" customHeight="1">
      <c r="A8" s="698" t="s">
        <v>48</v>
      </c>
      <c r="B8" s="430" t="s">
        <v>169</v>
      </c>
      <c r="C8" s="431"/>
      <c r="D8" s="432">
        <v>48</v>
      </c>
      <c r="E8" s="433">
        <f aca="true" t="shared" si="0" ref="E8:E17">D8-Q8</f>
        <v>11</v>
      </c>
      <c r="F8" s="434">
        <f aca="true" t="shared" si="1" ref="F8:F17">IF(D8=0,"-",(D8/Q8*100-100))</f>
        <v>29.72972972972974</v>
      </c>
      <c r="G8" s="435">
        <v>0</v>
      </c>
      <c r="H8" s="436">
        <f aca="true" t="shared" si="2" ref="H8:H17">G8-S8</f>
        <v>-2</v>
      </c>
      <c r="I8" s="437" t="str">
        <f aca="true" t="shared" si="3" ref="I8:I17">IF(OR(G8=0,S8=0),"-",(G8/S8*100-100))</f>
        <v>-</v>
      </c>
      <c r="J8" s="585">
        <f aca="true" t="shared" si="4" ref="J8:J43">D8+G8</f>
        <v>48</v>
      </c>
      <c r="K8" s="436">
        <f aca="true" t="shared" si="5" ref="K8:K17">J8-U8</f>
        <v>9</v>
      </c>
      <c r="L8" s="439">
        <f aca="true" t="shared" si="6" ref="L8:L17">IF(OR(J8=0,U8=0),"-",(J8/U8*100-100))</f>
        <v>23.07692307692308</v>
      </c>
      <c r="M8" s="698" t="s">
        <v>48</v>
      </c>
      <c r="N8" s="430" t="s">
        <v>169</v>
      </c>
      <c r="O8" s="431"/>
      <c r="P8" s="431"/>
      <c r="Q8" s="432">
        <v>37</v>
      </c>
      <c r="R8" s="440" t="e">
        <f aca="true" t="shared" si="7" ref="R8:R17">IF(Q8=0,"-",(Q8-AF8)/AF8*100)</f>
        <v>#DIV/0!</v>
      </c>
      <c r="S8" s="435">
        <v>2</v>
      </c>
      <c r="T8" s="441" t="e">
        <f aca="true" t="shared" si="8" ref="T8:T17">IF(S8=0,"-",(S8-AH8)/AH8*100)</f>
        <v>#DIV/0!</v>
      </c>
      <c r="U8" s="435">
        <f aca="true" t="shared" si="9" ref="U8:U17">Q8+S8</f>
        <v>39</v>
      </c>
      <c r="V8" s="441" t="e">
        <f aca="true" t="shared" si="10" ref="V8:V17">IF(U8=0,"-",(U8-AJ8)/AJ8*100)</f>
        <v>#DIV/0!</v>
      </c>
      <c r="W8" s="432">
        <v>4</v>
      </c>
      <c r="X8" s="441" t="str">
        <f>IF(AL8=0,"-",(W8-AL8)/AL8*100)</f>
        <v>-</v>
      </c>
      <c r="Y8" s="435">
        <v>0</v>
      </c>
      <c r="Z8" s="441" t="str">
        <f aca="true" t="shared" si="11" ref="Z8:Z17">IF(Y8=0,"-",(Y8-AN8)/AN8*100)</f>
        <v>-</v>
      </c>
      <c r="AA8" s="435">
        <f aca="true" t="shared" si="12" ref="AA8:AA17">W8+Y8</f>
        <v>4</v>
      </c>
      <c r="AB8" s="440" t="str">
        <f>IF(AP8=0,"-",(AA8-AP8)/AP8*100)</f>
        <v>-</v>
      </c>
    </row>
    <row r="9" spans="1:28" ht="13.5" customHeight="1">
      <c r="A9" s="684"/>
      <c r="B9" s="430" t="s">
        <v>170</v>
      </c>
      <c r="C9" s="431"/>
      <c r="D9" s="432">
        <v>0</v>
      </c>
      <c r="E9" s="433">
        <f t="shared" si="0"/>
        <v>-3</v>
      </c>
      <c r="F9" s="442" t="str">
        <f t="shared" si="1"/>
        <v>-</v>
      </c>
      <c r="G9" s="435">
        <v>1</v>
      </c>
      <c r="H9" s="436">
        <f t="shared" si="2"/>
        <v>-2</v>
      </c>
      <c r="I9" s="437">
        <f t="shared" si="3"/>
        <v>-66.66666666666667</v>
      </c>
      <c r="J9" s="585">
        <f t="shared" si="4"/>
        <v>1</v>
      </c>
      <c r="K9" s="436">
        <f t="shared" si="5"/>
        <v>-5</v>
      </c>
      <c r="L9" s="439">
        <f t="shared" si="6"/>
        <v>-83.33333333333334</v>
      </c>
      <c r="M9" s="684"/>
      <c r="N9" s="430" t="s">
        <v>170</v>
      </c>
      <c r="O9" s="431"/>
      <c r="P9" s="431"/>
      <c r="Q9" s="432">
        <v>3</v>
      </c>
      <c r="R9" s="440" t="e">
        <f t="shared" si="7"/>
        <v>#DIV/0!</v>
      </c>
      <c r="S9" s="435">
        <v>3</v>
      </c>
      <c r="T9" s="441" t="e">
        <f t="shared" si="8"/>
        <v>#DIV/0!</v>
      </c>
      <c r="U9" s="435">
        <f t="shared" si="9"/>
        <v>6</v>
      </c>
      <c r="V9" s="441" t="e">
        <f t="shared" si="10"/>
        <v>#DIV/0!</v>
      </c>
      <c r="W9" s="432">
        <v>0</v>
      </c>
      <c r="X9" s="441" t="str">
        <f aca="true" t="shared" si="13" ref="X9:X17">IF(W9=0,"-",(W9-AL9)/AL9*100)</f>
        <v>-</v>
      </c>
      <c r="Y9" s="435">
        <v>0</v>
      </c>
      <c r="Z9" s="441" t="str">
        <f t="shared" si="11"/>
        <v>-</v>
      </c>
      <c r="AA9" s="435">
        <f t="shared" si="12"/>
        <v>0</v>
      </c>
      <c r="AB9" s="440" t="str">
        <f aca="true" t="shared" si="14" ref="AB9:AB17">IF(AA9=0,"-",(AA9-AP9)/AP9*100)</f>
        <v>-</v>
      </c>
    </row>
    <row r="10" spans="1:28" ht="13.5" customHeight="1">
      <c r="A10" s="684"/>
      <c r="B10" s="430" t="s">
        <v>171</v>
      </c>
      <c r="C10" s="431"/>
      <c r="D10" s="432">
        <v>391</v>
      </c>
      <c r="E10" s="433">
        <f t="shared" si="0"/>
        <v>-119</v>
      </c>
      <c r="F10" s="434">
        <f t="shared" si="1"/>
        <v>-23.33333333333333</v>
      </c>
      <c r="G10" s="435">
        <v>298</v>
      </c>
      <c r="H10" s="436">
        <f t="shared" si="2"/>
        <v>-468</v>
      </c>
      <c r="I10" s="437">
        <f t="shared" si="3"/>
        <v>-61.09660574412533</v>
      </c>
      <c r="J10" s="585">
        <f t="shared" si="4"/>
        <v>689</v>
      </c>
      <c r="K10" s="436">
        <f t="shared" si="5"/>
        <v>-587</v>
      </c>
      <c r="L10" s="439">
        <f t="shared" si="6"/>
        <v>-46.00313479623824</v>
      </c>
      <c r="M10" s="684"/>
      <c r="N10" s="430" t="s">
        <v>171</v>
      </c>
      <c r="O10" s="431"/>
      <c r="P10" s="431"/>
      <c r="Q10" s="432">
        <v>510</v>
      </c>
      <c r="R10" s="440" t="e">
        <f t="shared" si="7"/>
        <v>#DIV/0!</v>
      </c>
      <c r="S10" s="435">
        <v>766</v>
      </c>
      <c r="T10" s="441" t="e">
        <f t="shared" si="8"/>
        <v>#DIV/0!</v>
      </c>
      <c r="U10" s="435">
        <f t="shared" si="9"/>
        <v>1276</v>
      </c>
      <c r="V10" s="441" t="e">
        <f t="shared" si="10"/>
        <v>#DIV/0!</v>
      </c>
      <c r="W10" s="432">
        <v>64</v>
      </c>
      <c r="X10" s="441" t="e">
        <f t="shared" si="13"/>
        <v>#DIV/0!</v>
      </c>
      <c r="Y10" s="435">
        <v>60</v>
      </c>
      <c r="Z10" s="441" t="e">
        <f t="shared" si="11"/>
        <v>#DIV/0!</v>
      </c>
      <c r="AA10" s="435">
        <f t="shared" si="12"/>
        <v>124</v>
      </c>
      <c r="AB10" s="440" t="e">
        <f t="shared" si="14"/>
        <v>#DIV/0!</v>
      </c>
    </row>
    <row r="11" spans="1:28" ht="13.5" customHeight="1">
      <c r="A11" s="684"/>
      <c r="B11" s="443" t="s">
        <v>172</v>
      </c>
      <c r="C11" s="444"/>
      <c r="D11" s="445">
        <v>1168</v>
      </c>
      <c r="E11" s="449">
        <f t="shared" si="0"/>
        <v>-1545</v>
      </c>
      <c r="F11" s="447">
        <f t="shared" si="1"/>
        <v>-56.94802801326944</v>
      </c>
      <c r="G11" s="448">
        <v>484</v>
      </c>
      <c r="H11" s="449">
        <f t="shared" si="2"/>
        <v>-793</v>
      </c>
      <c r="I11" s="450">
        <f t="shared" si="3"/>
        <v>-62.098668754894284</v>
      </c>
      <c r="J11" s="586">
        <f t="shared" si="4"/>
        <v>1652</v>
      </c>
      <c r="K11" s="449">
        <f t="shared" si="5"/>
        <v>-2338</v>
      </c>
      <c r="L11" s="451">
        <f t="shared" si="6"/>
        <v>-58.59649122807017</v>
      </c>
      <c r="M11" s="684"/>
      <c r="N11" s="443" t="s">
        <v>172</v>
      </c>
      <c r="O11" s="444"/>
      <c r="P11" s="444"/>
      <c r="Q11" s="445">
        <v>2713</v>
      </c>
      <c r="R11" s="452" t="e">
        <f t="shared" si="7"/>
        <v>#DIV/0!</v>
      </c>
      <c r="S11" s="448">
        <v>1277</v>
      </c>
      <c r="T11" s="453" t="e">
        <f t="shared" si="8"/>
        <v>#DIV/0!</v>
      </c>
      <c r="U11" s="448">
        <f t="shared" si="9"/>
        <v>3990</v>
      </c>
      <c r="V11" s="453" t="e">
        <f t="shared" si="10"/>
        <v>#DIV/0!</v>
      </c>
      <c r="W11" s="445">
        <v>1165</v>
      </c>
      <c r="X11" s="454" t="e">
        <f t="shared" si="13"/>
        <v>#DIV/0!</v>
      </c>
      <c r="Y11" s="448">
        <v>450</v>
      </c>
      <c r="Z11" s="454" t="e">
        <f t="shared" si="11"/>
        <v>#DIV/0!</v>
      </c>
      <c r="AA11" s="448">
        <f t="shared" si="12"/>
        <v>1615</v>
      </c>
      <c r="AB11" s="452" t="e">
        <f t="shared" si="14"/>
        <v>#DIV/0!</v>
      </c>
    </row>
    <row r="12" spans="1:28" ht="13.5" customHeight="1">
      <c r="A12" s="684"/>
      <c r="B12" s="455"/>
      <c r="C12" s="587" t="s">
        <v>44</v>
      </c>
      <c r="D12" s="445">
        <v>136</v>
      </c>
      <c r="E12" s="456">
        <f t="shared" si="0"/>
        <v>-10</v>
      </c>
      <c r="F12" s="457">
        <f t="shared" si="1"/>
        <v>-6.849315068493155</v>
      </c>
      <c r="G12" s="448">
        <v>122</v>
      </c>
      <c r="H12" s="458">
        <f t="shared" si="2"/>
        <v>-123</v>
      </c>
      <c r="I12" s="459">
        <f t="shared" si="3"/>
        <v>-50.204081632653065</v>
      </c>
      <c r="J12" s="586">
        <f t="shared" si="4"/>
        <v>258</v>
      </c>
      <c r="K12" s="458">
        <f t="shared" si="5"/>
        <v>-133</v>
      </c>
      <c r="L12" s="460">
        <f t="shared" si="6"/>
        <v>-34.01534526854219</v>
      </c>
      <c r="M12" s="684"/>
      <c r="N12" s="455"/>
      <c r="O12" s="699" t="s">
        <v>44</v>
      </c>
      <c r="P12" s="700"/>
      <c r="Q12" s="445">
        <v>146</v>
      </c>
      <c r="R12" s="452" t="e">
        <f t="shared" si="7"/>
        <v>#DIV/0!</v>
      </c>
      <c r="S12" s="448">
        <v>245</v>
      </c>
      <c r="T12" s="461" t="e">
        <f t="shared" si="8"/>
        <v>#DIV/0!</v>
      </c>
      <c r="U12" s="448">
        <f t="shared" si="9"/>
        <v>391</v>
      </c>
      <c r="V12" s="461" t="e">
        <f t="shared" si="10"/>
        <v>#DIV/0!</v>
      </c>
      <c r="W12" s="445">
        <v>54</v>
      </c>
      <c r="X12" s="454" t="e">
        <f t="shared" si="13"/>
        <v>#DIV/0!</v>
      </c>
      <c r="Y12" s="448">
        <v>92</v>
      </c>
      <c r="Z12" s="454" t="e">
        <f t="shared" si="11"/>
        <v>#DIV/0!</v>
      </c>
      <c r="AA12" s="448">
        <f t="shared" si="12"/>
        <v>146</v>
      </c>
      <c r="AB12" s="452" t="e">
        <f t="shared" si="14"/>
        <v>#DIV/0!</v>
      </c>
    </row>
    <row r="13" spans="1:28" ht="13.5" customHeight="1">
      <c r="A13" s="684"/>
      <c r="B13" s="462"/>
      <c r="C13" s="587" t="s">
        <v>173</v>
      </c>
      <c r="D13" s="445">
        <v>78</v>
      </c>
      <c r="E13" s="456">
        <f t="shared" si="0"/>
        <v>64</v>
      </c>
      <c r="F13" s="457">
        <f t="shared" si="1"/>
        <v>457.1428571428571</v>
      </c>
      <c r="G13" s="448">
        <v>7</v>
      </c>
      <c r="H13" s="458">
        <f t="shared" si="2"/>
        <v>7</v>
      </c>
      <c r="I13" s="459" t="str">
        <f t="shared" si="3"/>
        <v>-</v>
      </c>
      <c r="J13" s="586">
        <f t="shared" si="4"/>
        <v>85</v>
      </c>
      <c r="K13" s="458">
        <f t="shared" si="5"/>
        <v>71</v>
      </c>
      <c r="L13" s="460">
        <f t="shared" si="6"/>
        <v>507.1428571428571</v>
      </c>
      <c r="M13" s="684"/>
      <c r="N13" s="462"/>
      <c r="O13" s="699" t="s">
        <v>173</v>
      </c>
      <c r="P13" s="700"/>
      <c r="Q13" s="445">
        <v>14</v>
      </c>
      <c r="R13" s="452" t="e">
        <f t="shared" si="7"/>
        <v>#DIV/0!</v>
      </c>
      <c r="S13" s="448">
        <v>0</v>
      </c>
      <c r="T13" s="461" t="str">
        <f t="shared" si="8"/>
        <v>-</v>
      </c>
      <c r="U13" s="448">
        <f t="shared" si="9"/>
        <v>14</v>
      </c>
      <c r="V13" s="461" t="e">
        <f t="shared" si="10"/>
        <v>#DIV/0!</v>
      </c>
      <c r="W13" s="445">
        <v>26</v>
      </c>
      <c r="X13" s="454" t="e">
        <f t="shared" si="13"/>
        <v>#DIV/0!</v>
      </c>
      <c r="Y13" s="448">
        <v>6</v>
      </c>
      <c r="Z13" s="454" t="e">
        <f t="shared" si="11"/>
        <v>#DIV/0!</v>
      </c>
      <c r="AA13" s="448">
        <f t="shared" si="12"/>
        <v>32</v>
      </c>
      <c r="AB13" s="452" t="e">
        <f t="shared" si="14"/>
        <v>#DIV/0!</v>
      </c>
    </row>
    <row r="14" spans="1:28" ht="13.5" customHeight="1">
      <c r="A14" s="684"/>
      <c r="B14" s="462"/>
      <c r="C14" s="587" t="s">
        <v>174</v>
      </c>
      <c r="D14" s="445">
        <v>47</v>
      </c>
      <c r="E14" s="456">
        <f t="shared" si="0"/>
        <v>-85</v>
      </c>
      <c r="F14" s="457">
        <f t="shared" si="1"/>
        <v>-64.39393939393939</v>
      </c>
      <c r="G14" s="448">
        <v>24</v>
      </c>
      <c r="H14" s="458">
        <f t="shared" si="2"/>
        <v>-58</v>
      </c>
      <c r="I14" s="459">
        <f t="shared" si="3"/>
        <v>-70.73170731707317</v>
      </c>
      <c r="J14" s="586">
        <f t="shared" si="4"/>
        <v>71</v>
      </c>
      <c r="K14" s="458">
        <f t="shared" si="5"/>
        <v>-143</v>
      </c>
      <c r="L14" s="460">
        <f t="shared" si="6"/>
        <v>-66.82242990654206</v>
      </c>
      <c r="M14" s="684"/>
      <c r="N14" s="462"/>
      <c r="O14" s="699" t="s">
        <v>174</v>
      </c>
      <c r="P14" s="700"/>
      <c r="Q14" s="445">
        <v>132</v>
      </c>
      <c r="R14" s="452" t="e">
        <f t="shared" si="7"/>
        <v>#DIV/0!</v>
      </c>
      <c r="S14" s="448">
        <v>82</v>
      </c>
      <c r="T14" s="461" t="e">
        <f t="shared" si="8"/>
        <v>#DIV/0!</v>
      </c>
      <c r="U14" s="448">
        <f t="shared" si="9"/>
        <v>214</v>
      </c>
      <c r="V14" s="461" t="e">
        <f t="shared" si="10"/>
        <v>#DIV/0!</v>
      </c>
      <c r="W14" s="445">
        <v>58</v>
      </c>
      <c r="X14" s="454" t="e">
        <f t="shared" si="13"/>
        <v>#DIV/0!</v>
      </c>
      <c r="Y14" s="448">
        <v>37</v>
      </c>
      <c r="Z14" s="454" t="e">
        <f t="shared" si="11"/>
        <v>#DIV/0!</v>
      </c>
      <c r="AA14" s="448">
        <f t="shared" si="12"/>
        <v>95</v>
      </c>
      <c r="AB14" s="452" t="e">
        <f t="shared" si="14"/>
        <v>#DIV/0!</v>
      </c>
    </row>
    <row r="15" spans="1:28" ht="13.5" customHeight="1">
      <c r="A15" s="684"/>
      <c r="B15" s="462"/>
      <c r="C15" s="587" t="s">
        <v>175</v>
      </c>
      <c r="D15" s="445">
        <v>57</v>
      </c>
      <c r="E15" s="456">
        <f t="shared" si="0"/>
        <v>-27</v>
      </c>
      <c r="F15" s="457">
        <f t="shared" si="1"/>
        <v>-32.14285714285714</v>
      </c>
      <c r="G15" s="448">
        <v>19</v>
      </c>
      <c r="H15" s="458">
        <f t="shared" si="2"/>
        <v>-31</v>
      </c>
      <c r="I15" s="459">
        <f t="shared" si="3"/>
        <v>-62</v>
      </c>
      <c r="J15" s="586">
        <f t="shared" si="4"/>
        <v>76</v>
      </c>
      <c r="K15" s="458">
        <f t="shared" si="5"/>
        <v>-58</v>
      </c>
      <c r="L15" s="460">
        <f t="shared" si="6"/>
        <v>-43.28358208955224</v>
      </c>
      <c r="M15" s="684"/>
      <c r="N15" s="462"/>
      <c r="O15" s="699" t="s">
        <v>175</v>
      </c>
      <c r="P15" s="700"/>
      <c r="Q15" s="445">
        <v>84</v>
      </c>
      <c r="R15" s="452" t="e">
        <f t="shared" si="7"/>
        <v>#DIV/0!</v>
      </c>
      <c r="S15" s="448">
        <v>50</v>
      </c>
      <c r="T15" s="461" t="e">
        <f t="shared" si="8"/>
        <v>#DIV/0!</v>
      </c>
      <c r="U15" s="448">
        <f t="shared" si="9"/>
        <v>134</v>
      </c>
      <c r="V15" s="461" t="e">
        <f t="shared" si="10"/>
        <v>#DIV/0!</v>
      </c>
      <c r="W15" s="445">
        <v>77</v>
      </c>
      <c r="X15" s="454" t="e">
        <f t="shared" si="13"/>
        <v>#DIV/0!</v>
      </c>
      <c r="Y15" s="448">
        <v>9</v>
      </c>
      <c r="Z15" s="454" t="e">
        <f t="shared" si="11"/>
        <v>#DIV/0!</v>
      </c>
      <c r="AA15" s="448">
        <f t="shared" si="12"/>
        <v>86</v>
      </c>
      <c r="AB15" s="452" t="e">
        <f t="shared" si="14"/>
        <v>#DIV/0!</v>
      </c>
    </row>
    <row r="16" spans="1:28" ht="13.5" customHeight="1">
      <c r="A16" s="684"/>
      <c r="B16" s="462"/>
      <c r="C16" s="587" t="s">
        <v>176</v>
      </c>
      <c r="D16" s="445">
        <v>7</v>
      </c>
      <c r="E16" s="456">
        <f t="shared" si="0"/>
        <v>-7</v>
      </c>
      <c r="F16" s="457">
        <f t="shared" si="1"/>
        <v>-50</v>
      </c>
      <c r="G16" s="448">
        <v>35</v>
      </c>
      <c r="H16" s="458">
        <f t="shared" si="2"/>
        <v>-18</v>
      </c>
      <c r="I16" s="459">
        <f t="shared" si="3"/>
        <v>-33.9622641509434</v>
      </c>
      <c r="J16" s="586">
        <f t="shared" si="4"/>
        <v>42</v>
      </c>
      <c r="K16" s="458">
        <f t="shared" si="5"/>
        <v>-25</v>
      </c>
      <c r="L16" s="460">
        <f t="shared" si="6"/>
        <v>-37.31343283582089</v>
      </c>
      <c r="M16" s="684"/>
      <c r="N16" s="462"/>
      <c r="O16" s="699" t="s">
        <v>176</v>
      </c>
      <c r="P16" s="700"/>
      <c r="Q16" s="445">
        <v>14</v>
      </c>
      <c r="R16" s="452" t="e">
        <f t="shared" si="7"/>
        <v>#DIV/0!</v>
      </c>
      <c r="S16" s="448">
        <v>53</v>
      </c>
      <c r="T16" s="461" t="e">
        <f t="shared" si="8"/>
        <v>#DIV/0!</v>
      </c>
      <c r="U16" s="448">
        <f t="shared" si="9"/>
        <v>67</v>
      </c>
      <c r="V16" s="461" t="e">
        <f t="shared" si="10"/>
        <v>#DIV/0!</v>
      </c>
      <c r="W16" s="445">
        <v>13</v>
      </c>
      <c r="X16" s="454" t="e">
        <f t="shared" si="13"/>
        <v>#DIV/0!</v>
      </c>
      <c r="Y16" s="448">
        <v>14</v>
      </c>
      <c r="Z16" s="454" t="e">
        <f t="shared" si="11"/>
        <v>#DIV/0!</v>
      </c>
      <c r="AA16" s="448">
        <f t="shared" si="12"/>
        <v>27</v>
      </c>
      <c r="AB16" s="452" t="e">
        <f t="shared" si="14"/>
        <v>#DIV/0!</v>
      </c>
    </row>
    <row r="17" spans="1:28" ht="13.5" customHeight="1">
      <c r="A17" s="684"/>
      <c r="B17" s="462"/>
      <c r="C17" s="587" t="s">
        <v>177</v>
      </c>
      <c r="D17" s="445">
        <v>85</v>
      </c>
      <c r="E17" s="456">
        <f t="shared" si="0"/>
        <v>-92</v>
      </c>
      <c r="F17" s="457">
        <f t="shared" si="1"/>
        <v>-51.9774011299435</v>
      </c>
      <c r="G17" s="448">
        <v>12</v>
      </c>
      <c r="H17" s="458">
        <f t="shared" si="2"/>
        <v>-40</v>
      </c>
      <c r="I17" s="459">
        <f t="shared" si="3"/>
        <v>-76.92307692307692</v>
      </c>
      <c r="J17" s="586">
        <f t="shared" si="4"/>
        <v>97</v>
      </c>
      <c r="K17" s="458">
        <f t="shared" si="5"/>
        <v>-132</v>
      </c>
      <c r="L17" s="460">
        <f t="shared" si="6"/>
        <v>-57.64192139737992</v>
      </c>
      <c r="M17" s="684"/>
      <c r="N17" s="462"/>
      <c r="O17" s="699" t="s">
        <v>177</v>
      </c>
      <c r="P17" s="700"/>
      <c r="Q17" s="445">
        <v>177</v>
      </c>
      <c r="R17" s="452" t="e">
        <f t="shared" si="7"/>
        <v>#DIV/0!</v>
      </c>
      <c r="S17" s="448">
        <v>52</v>
      </c>
      <c r="T17" s="461" t="e">
        <f t="shared" si="8"/>
        <v>#DIV/0!</v>
      </c>
      <c r="U17" s="448">
        <f t="shared" si="9"/>
        <v>229</v>
      </c>
      <c r="V17" s="461" t="e">
        <f t="shared" si="10"/>
        <v>#DIV/0!</v>
      </c>
      <c r="W17" s="445">
        <v>60</v>
      </c>
      <c r="X17" s="454" t="e">
        <f t="shared" si="13"/>
        <v>#DIV/0!</v>
      </c>
      <c r="Y17" s="448">
        <v>12</v>
      </c>
      <c r="Z17" s="454" t="e">
        <f t="shared" si="11"/>
        <v>#DIV/0!</v>
      </c>
      <c r="AA17" s="448">
        <f t="shared" si="12"/>
        <v>72</v>
      </c>
      <c r="AB17" s="452" t="e">
        <f t="shared" si="14"/>
        <v>#DIV/0!</v>
      </c>
    </row>
    <row r="18" spans="1:28" ht="13.5" customHeight="1">
      <c r="A18" s="684"/>
      <c r="B18" s="462"/>
      <c r="C18" s="464" t="s">
        <v>178</v>
      </c>
      <c r="D18" s="445">
        <v>72</v>
      </c>
      <c r="E18" s="465" t="str">
        <f>IF(OR(D18="-",Q18="-"),"-",D18-Q18)</f>
        <v>-</v>
      </c>
      <c r="F18" s="459" t="str">
        <f>IF(OR(D18=0,Q18="-"),"-",(D18/Q18*100-100))</f>
        <v>-</v>
      </c>
      <c r="G18" s="448">
        <v>29</v>
      </c>
      <c r="H18" s="465" t="str">
        <f>IF(OR(G18="-",S18="-"),"-",G18-S18)</f>
        <v>-</v>
      </c>
      <c r="I18" s="459" t="str">
        <f>IF(OR(G18=0,S18="-"),"-",(G18/S18*100-100))</f>
        <v>-</v>
      </c>
      <c r="J18" s="586">
        <f t="shared" si="4"/>
        <v>101</v>
      </c>
      <c r="K18" s="465" t="str">
        <f>IF(OR(J18="-",U18="-"),"-",J18-U18)</f>
        <v>-</v>
      </c>
      <c r="L18" s="460" t="str">
        <f>IF(OR(J18=0,U18="-"),"-",(J18/U18*100-100))</f>
        <v>-</v>
      </c>
      <c r="M18" s="684"/>
      <c r="N18" s="462"/>
      <c r="O18" s="463"/>
      <c r="P18" s="464" t="s">
        <v>178</v>
      </c>
      <c r="Q18" s="445" t="s">
        <v>205</v>
      </c>
      <c r="R18" s="452"/>
      <c r="S18" s="448" t="s">
        <v>205</v>
      </c>
      <c r="T18" s="461"/>
      <c r="U18" s="448" t="s">
        <v>205</v>
      </c>
      <c r="V18" s="461"/>
      <c r="W18" s="445"/>
      <c r="X18" s="454"/>
      <c r="Y18" s="448"/>
      <c r="Z18" s="454"/>
      <c r="AA18" s="448"/>
      <c r="AB18" s="452"/>
    </row>
    <row r="19" spans="1:28" ht="13.5" customHeight="1">
      <c r="A19" s="684"/>
      <c r="B19" s="462"/>
      <c r="C19" s="467" t="s">
        <v>179</v>
      </c>
      <c r="D19" s="445">
        <v>69</v>
      </c>
      <c r="E19" s="465" t="str">
        <f>IF(OR(D19="-",Q19="-"),"-",D19-Q19)</f>
        <v>-</v>
      </c>
      <c r="F19" s="459" t="str">
        <f>IF(OR(D19=0,Q19="-"),"-",(D19/Q19*100-100))</f>
        <v>-</v>
      </c>
      <c r="G19" s="448">
        <v>18</v>
      </c>
      <c r="H19" s="465" t="str">
        <f>IF(OR(G19="-",S19="-"),"-",G19-S19)</f>
        <v>-</v>
      </c>
      <c r="I19" s="459" t="str">
        <f>IF(OR(G19=0,S19="-"),"-",(G19/S19*100-100))</f>
        <v>-</v>
      </c>
      <c r="J19" s="586">
        <f t="shared" si="4"/>
        <v>87</v>
      </c>
      <c r="K19" s="465" t="str">
        <f>IF(OR(J19="-",U19="-"),"-",J19-U19)</f>
        <v>-</v>
      </c>
      <c r="L19" s="460" t="str">
        <f>IF(OR(J19=0,U19="-"),"-",(J19/U19*100-100))</f>
        <v>-</v>
      </c>
      <c r="M19" s="684"/>
      <c r="N19" s="462"/>
      <c r="O19" s="466"/>
      <c r="P19" s="467" t="s">
        <v>179</v>
      </c>
      <c r="Q19" s="445" t="s">
        <v>206</v>
      </c>
      <c r="R19" s="452" t="e">
        <f aca="true" t="shared" si="15" ref="R19:R31">IF(Q19=0,"-",(Q19-AF19)/AF19*100)</f>
        <v>#VALUE!</v>
      </c>
      <c r="S19" s="448" t="s">
        <v>206</v>
      </c>
      <c r="T19" s="461" t="e">
        <f aca="true" t="shared" si="16" ref="T19:T32">IF(S19=0,"-",(S19-AH19)/AH19*100)</f>
        <v>#VALUE!</v>
      </c>
      <c r="U19" s="448" t="s">
        <v>206</v>
      </c>
      <c r="V19" s="461" t="e">
        <f aca="true" t="shared" si="17" ref="V19:V32">IF(U19=0,"-",(U19-AJ19)/AJ19*100)</f>
        <v>#VALUE!</v>
      </c>
      <c r="W19" s="445">
        <v>110</v>
      </c>
      <c r="X19" s="454" t="e">
        <f>IF(W19=0,"-",(W19-AL19)/AL19*100)</f>
        <v>#DIV/0!</v>
      </c>
      <c r="Y19" s="448">
        <v>14</v>
      </c>
      <c r="Z19" s="454" t="e">
        <f>IF(Y19=0,"-",(Y19-AN19)/AN19*100)</f>
        <v>#DIV/0!</v>
      </c>
      <c r="AA19" s="448">
        <f>W19+Y19</f>
        <v>124</v>
      </c>
      <c r="AB19" s="452" t="e">
        <f>IF(AA19=0,"-",(AA19-AP19)/AP19*100)</f>
        <v>#DIV/0!</v>
      </c>
    </row>
    <row r="20" spans="1:28" ht="13.5" customHeight="1">
      <c r="A20" s="684"/>
      <c r="B20" s="462"/>
      <c r="C20" s="467" t="s">
        <v>180</v>
      </c>
      <c r="D20" s="445">
        <v>54</v>
      </c>
      <c r="E20" s="465" t="str">
        <f>IF(OR(D20="-",Q20="-"),"-",D20-Q20)</f>
        <v>-</v>
      </c>
      <c r="F20" s="459" t="str">
        <f>IF(OR(D20=0,Q20="-"),"-",(D20/Q20*100-100))</f>
        <v>-</v>
      </c>
      <c r="G20" s="448">
        <v>14</v>
      </c>
      <c r="H20" s="465" t="str">
        <f>IF(OR(G20="-",S20="-"),"-",G20-S20)</f>
        <v>-</v>
      </c>
      <c r="I20" s="459" t="str">
        <f>IF(OR(G20=0,S20="-"),"-",(G20/S20*100-100))</f>
        <v>-</v>
      </c>
      <c r="J20" s="586">
        <f t="shared" si="4"/>
        <v>68</v>
      </c>
      <c r="K20" s="465" t="str">
        <f>IF(OR(J20="-",U20="-"),"-",J20-U20)</f>
        <v>-</v>
      </c>
      <c r="L20" s="460" t="str">
        <f>IF(OR(J20=0,U20="-"),"-",(J20/U20*100-100))</f>
        <v>-</v>
      </c>
      <c r="M20" s="684"/>
      <c r="N20" s="462"/>
      <c r="O20" s="468"/>
      <c r="P20" s="467" t="s">
        <v>180</v>
      </c>
      <c r="Q20" s="445" t="s">
        <v>206</v>
      </c>
      <c r="R20" s="452" t="e">
        <f t="shared" si="15"/>
        <v>#VALUE!</v>
      </c>
      <c r="S20" s="448" t="s">
        <v>206</v>
      </c>
      <c r="T20" s="461" t="e">
        <f t="shared" si="16"/>
        <v>#VALUE!</v>
      </c>
      <c r="U20" s="448" t="s">
        <v>206</v>
      </c>
      <c r="V20" s="461" t="e">
        <f t="shared" si="17"/>
        <v>#VALUE!</v>
      </c>
      <c r="W20" s="445">
        <v>64</v>
      </c>
      <c r="X20" s="454" t="e">
        <f>IF(W20=0,"-",(W20-AL20)/AL20*100)</f>
        <v>#DIV/0!</v>
      </c>
      <c r="Y20" s="448">
        <v>9</v>
      </c>
      <c r="Z20" s="454" t="e">
        <f>IF(Y20=0,"-",(Y20-AN20)/AN20*100)</f>
        <v>#DIV/0!</v>
      </c>
      <c r="AA20" s="448">
        <f>W20+Y20</f>
        <v>73</v>
      </c>
      <c r="AB20" s="452" t="e">
        <f>IF(AA20=0,"-",(AA20-AP20)/AP20*100)</f>
        <v>#DIV/0!</v>
      </c>
    </row>
    <row r="21" spans="1:28" ht="13.5" customHeight="1">
      <c r="A21" s="684"/>
      <c r="B21" s="462"/>
      <c r="C21" s="587" t="s">
        <v>181</v>
      </c>
      <c r="D21" s="445">
        <v>77</v>
      </c>
      <c r="E21" s="456">
        <f aca="true" t="shared" si="18" ref="E21:E32">D21-Q21</f>
        <v>-251</v>
      </c>
      <c r="F21" s="457">
        <f aca="true" t="shared" si="19" ref="F21:F32">IF(D21=0,"-",(D21/Q21*100-100))</f>
        <v>-76.52439024390245</v>
      </c>
      <c r="G21" s="448">
        <v>15</v>
      </c>
      <c r="H21" s="458">
        <f aca="true" t="shared" si="20" ref="H21:H32">G21-S21</f>
        <v>-25</v>
      </c>
      <c r="I21" s="469">
        <f aca="true" t="shared" si="21" ref="I21:I32">IF(OR(G21=0,S21=0),"-",(G21/S21*100-100))</f>
        <v>-62.5</v>
      </c>
      <c r="J21" s="586">
        <f t="shared" si="4"/>
        <v>92</v>
      </c>
      <c r="K21" s="458">
        <f aca="true" t="shared" si="22" ref="K21:K32">J21-U21</f>
        <v>-276</v>
      </c>
      <c r="L21" s="460">
        <f aca="true" t="shared" si="23" ref="L21:L32">IF(OR(J21=0,U21=0),"-",(J21/U21*100-100))</f>
        <v>-75</v>
      </c>
      <c r="M21" s="684"/>
      <c r="N21" s="462"/>
      <c r="O21" s="699" t="s">
        <v>181</v>
      </c>
      <c r="P21" s="700"/>
      <c r="Q21" s="445">
        <v>328</v>
      </c>
      <c r="R21" s="452" t="e">
        <f t="shared" si="15"/>
        <v>#DIV/0!</v>
      </c>
      <c r="S21" s="448">
        <v>40</v>
      </c>
      <c r="T21" s="461" t="e">
        <f t="shared" si="16"/>
        <v>#DIV/0!</v>
      </c>
      <c r="U21" s="448">
        <f aca="true" t="shared" si="24" ref="U21:U32">Q21+S21</f>
        <v>368</v>
      </c>
      <c r="V21" s="461" t="e">
        <f t="shared" si="17"/>
        <v>#DIV/0!</v>
      </c>
      <c r="W21" s="445">
        <v>140</v>
      </c>
      <c r="X21" s="454" t="e">
        <f>IF(W21=0,"-",(W21-AL21)/AL21*100)</f>
        <v>#DIV/0!</v>
      </c>
      <c r="Y21" s="448">
        <v>14</v>
      </c>
      <c r="Z21" s="454" t="e">
        <f>IF(Y21=0,"-",(Y21-AN21)/AN21*100)</f>
        <v>#DIV/0!</v>
      </c>
      <c r="AA21" s="448">
        <f>W21+Y21</f>
        <v>154</v>
      </c>
      <c r="AB21" s="452" t="e">
        <f>IF(AA21=0,"-",(AA21-AP21)/AP21*100)</f>
        <v>#DIV/0!</v>
      </c>
    </row>
    <row r="22" spans="1:28" ht="13.5" customHeight="1">
      <c r="A22" s="684"/>
      <c r="B22" s="462"/>
      <c r="C22" s="587" t="s">
        <v>182</v>
      </c>
      <c r="D22" s="445">
        <v>121</v>
      </c>
      <c r="E22" s="456">
        <f t="shared" si="18"/>
        <v>-155</v>
      </c>
      <c r="F22" s="457">
        <f t="shared" si="19"/>
        <v>-56.15942028985507</v>
      </c>
      <c r="G22" s="448">
        <v>54</v>
      </c>
      <c r="H22" s="458">
        <f t="shared" si="20"/>
        <v>-83</v>
      </c>
      <c r="I22" s="459">
        <f t="shared" si="21"/>
        <v>-60.583941605839414</v>
      </c>
      <c r="J22" s="586">
        <f t="shared" si="4"/>
        <v>175</v>
      </c>
      <c r="K22" s="458">
        <f t="shared" si="22"/>
        <v>-238</v>
      </c>
      <c r="L22" s="460">
        <f t="shared" si="23"/>
        <v>-57.6271186440678</v>
      </c>
      <c r="M22" s="684"/>
      <c r="N22" s="462"/>
      <c r="O22" s="699" t="s">
        <v>182</v>
      </c>
      <c r="P22" s="700"/>
      <c r="Q22" s="445">
        <v>276</v>
      </c>
      <c r="R22" s="452" t="e">
        <f t="shared" si="15"/>
        <v>#DIV/0!</v>
      </c>
      <c r="S22" s="448">
        <v>137</v>
      </c>
      <c r="T22" s="461" t="e">
        <f t="shared" si="16"/>
        <v>#DIV/0!</v>
      </c>
      <c r="U22" s="448">
        <f t="shared" si="24"/>
        <v>413</v>
      </c>
      <c r="V22" s="461" t="e">
        <f t="shared" si="17"/>
        <v>#DIV/0!</v>
      </c>
      <c r="W22" s="445"/>
      <c r="X22" s="454"/>
      <c r="Y22" s="448"/>
      <c r="Z22" s="454"/>
      <c r="AA22" s="448"/>
      <c r="AB22" s="452"/>
    </row>
    <row r="23" spans="1:28" ht="13.5" customHeight="1">
      <c r="A23" s="684"/>
      <c r="B23" s="462"/>
      <c r="C23" s="587" t="s">
        <v>183</v>
      </c>
      <c r="D23" s="445">
        <v>68</v>
      </c>
      <c r="E23" s="456">
        <f t="shared" si="18"/>
        <v>-150</v>
      </c>
      <c r="F23" s="457">
        <f t="shared" si="19"/>
        <v>-68.80733944954127</v>
      </c>
      <c r="G23" s="448">
        <v>20</v>
      </c>
      <c r="H23" s="458">
        <f t="shared" si="20"/>
        <v>-13</v>
      </c>
      <c r="I23" s="459">
        <f t="shared" si="21"/>
        <v>-39.39393939393939</v>
      </c>
      <c r="J23" s="586">
        <f t="shared" si="4"/>
        <v>88</v>
      </c>
      <c r="K23" s="458">
        <f t="shared" si="22"/>
        <v>-163</v>
      </c>
      <c r="L23" s="460">
        <f t="shared" si="23"/>
        <v>-64.9402390438247</v>
      </c>
      <c r="M23" s="684"/>
      <c r="N23" s="462"/>
      <c r="O23" s="699" t="s">
        <v>183</v>
      </c>
      <c r="P23" s="700"/>
      <c r="Q23" s="445">
        <v>218</v>
      </c>
      <c r="R23" s="452" t="e">
        <f t="shared" si="15"/>
        <v>#DIV/0!</v>
      </c>
      <c r="S23" s="448">
        <v>33</v>
      </c>
      <c r="T23" s="461" t="e">
        <f t="shared" si="16"/>
        <v>#DIV/0!</v>
      </c>
      <c r="U23" s="448">
        <f t="shared" si="24"/>
        <v>251</v>
      </c>
      <c r="V23" s="461" t="e">
        <f t="shared" si="17"/>
        <v>#DIV/0!</v>
      </c>
      <c r="W23" s="445"/>
      <c r="X23" s="454"/>
      <c r="Y23" s="448"/>
      <c r="Z23" s="454"/>
      <c r="AA23" s="448"/>
      <c r="AB23" s="452"/>
    </row>
    <row r="24" spans="1:28" ht="13.5" customHeight="1">
      <c r="A24" s="684"/>
      <c r="B24" s="462"/>
      <c r="C24" s="588" t="s">
        <v>152</v>
      </c>
      <c r="D24" s="470">
        <v>118</v>
      </c>
      <c r="E24" s="456">
        <f t="shared" si="18"/>
        <v>-167</v>
      </c>
      <c r="F24" s="457">
        <f t="shared" si="19"/>
        <v>-58.59649122807017</v>
      </c>
      <c r="G24" s="471">
        <v>48</v>
      </c>
      <c r="H24" s="458">
        <f t="shared" si="20"/>
        <v>-114</v>
      </c>
      <c r="I24" s="459">
        <f t="shared" si="21"/>
        <v>-70.37037037037038</v>
      </c>
      <c r="J24" s="586">
        <f t="shared" si="4"/>
        <v>166</v>
      </c>
      <c r="K24" s="458">
        <f t="shared" si="22"/>
        <v>-281</v>
      </c>
      <c r="L24" s="460">
        <f t="shared" si="23"/>
        <v>-62.86353467561521</v>
      </c>
      <c r="M24" s="684"/>
      <c r="N24" s="462"/>
      <c r="O24" s="699" t="s">
        <v>152</v>
      </c>
      <c r="P24" s="700"/>
      <c r="Q24" s="470">
        <v>285</v>
      </c>
      <c r="R24" s="472" t="e">
        <f t="shared" si="15"/>
        <v>#DIV/0!</v>
      </c>
      <c r="S24" s="471">
        <v>162</v>
      </c>
      <c r="T24" s="461" t="e">
        <f t="shared" si="16"/>
        <v>#DIV/0!</v>
      </c>
      <c r="U24" s="448">
        <f t="shared" si="24"/>
        <v>447</v>
      </c>
      <c r="V24" s="461" t="e">
        <f t="shared" si="17"/>
        <v>#DIV/0!</v>
      </c>
      <c r="W24" s="470">
        <v>124</v>
      </c>
      <c r="X24" s="454" t="e">
        <f aca="true" t="shared" si="25" ref="X24:X32">IF(W24=0,"-",(W24-AL24)/AL24*100)</f>
        <v>#DIV/0!</v>
      </c>
      <c r="Y24" s="471">
        <v>84</v>
      </c>
      <c r="Z24" s="454" t="e">
        <f aca="true" t="shared" si="26" ref="Z24:Z32">IF(Y24=0,"-",(Y24-AN24)/AN24*100)</f>
        <v>#DIV/0!</v>
      </c>
      <c r="AA24" s="471">
        <f aca="true" t="shared" si="27" ref="AA24:AA32">W24+Y24</f>
        <v>208</v>
      </c>
      <c r="AB24" s="472" t="e">
        <f aca="true" t="shared" si="28" ref="AB24:AB32">IF(AA24=0,"-",(AA24-AP24)/AP24*100)</f>
        <v>#DIV/0!</v>
      </c>
    </row>
    <row r="25" spans="1:28" ht="13.5" customHeight="1">
      <c r="A25" s="684"/>
      <c r="B25" s="430" t="s">
        <v>184</v>
      </c>
      <c r="C25" s="473"/>
      <c r="D25" s="432">
        <v>52</v>
      </c>
      <c r="E25" s="433">
        <f t="shared" si="18"/>
        <v>-4</v>
      </c>
      <c r="F25" s="434">
        <f t="shared" si="19"/>
        <v>-7.142857142857139</v>
      </c>
      <c r="G25" s="435">
        <v>49</v>
      </c>
      <c r="H25" s="436">
        <f t="shared" si="20"/>
        <v>-41</v>
      </c>
      <c r="I25" s="437">
        <f t="shared" si="21"/>
        <v>-45.55555555555556</v>
      </c>
      <c r="J25" s="585">
        <f t="shared" si="4"/>
        <v>101</v>
      </c>
      <c r="K25" s="436">
        <f t="shared" si="22"/>
        <v>-45</v>
      </c>
      <c r="L25" s="439">
        <f t="shared" si="23"/>
        <v>-30.821917808219183</v>
      </c>
      <c r="M25" s="684"/>
      <c r="N25" s="430" t="s">
        <v>184</v>
      </c>
      <c r="O25" s="473"/>
      <c r="P25" s="473"/>
      <c r="Q25" s="432">
        <v>56</v>
      </c>
      <c r="R25" s="440" t="e">
        <f t="shared" si="15"/>
        <v>#DIV/0!</v>
      </c>
      <c r="S25" s="435">
        <v>90</v>
      </c>
      <c r="T25" s="441" t="e">
        <f t="shared" si="16"/>
        <v>#DIV/0!</v>
      </c>
      <c r="U25" s="435">
        <f t="shared" si="24"/>
        <v>146</v>
      </c>
      <c r="V25" s="441" t="e">
        <f t="shared" si="17"/>
        <v>#DIV/0!</v>
      </c>
      <c r="W25" s="432">
        <v>48</v>
      </c>
      <c r="X25" s="441" t="e">
        <f t="shared" si="25"/>
        <v>#DIV/0!</v>
      </c>
      <c r="Y25" s="435">
        <v>40</v>
      </c>
      <c r="Z25" s="441" t="e">
        <f t="shared" si="26"/>
        <v>#DIV/0!</v>
      </c>
      <c r="AA25" s="435">
        <f t="shared" si="27"/>
        <v>88</v>
      </c>
      <c r="AB25" s="440" t="e">
        <f t="shared" si="28"/>
        <v>#DIV/0!</v>
      </c>
    </row>
    <row r="26" spans="1:28" ht="13.5" customHeight="1">
      <c r="A26" s="684"/>
      <c r="B26" s="430" t="s">
        <v>185</v>
      </c>
      <c r="C26" s="474"/>
      <c r="D26" s="432">
        <v>22</v>
      </c>
      <c r="E26" s="433">
        <f t="shared" si="18"/>
        <v>-7</v>
      </c>
      <c r="F26" s="434">
        <f t="shared" si="19"/>
        <v>-24.13793103448276</v>
      </c>
      <c r="G26" s="435">
        <v>49</v>
      </c>
      <c r="H26" s="436">
        <f t="shared" si="20"/>
        <v>-170</v>
      </c>
      <c r="I26" s="437">
        <f t="shared" si="21"/>
        <v>-77.62557077625571</v>
      </c>
      <c r="J26" s="438">
        <f t="shared" si="4"/>
        <v>71</v>
      </c>
      <c r="K26" s="436">
        <f t="shared" si="22"/>
        <v>-177</v>
      </c>
      <c r="L26" s="439">
        <f t="shared" si="23"/>
        <v>-71.37096774193549</v>
      </c>
      <c r="M26" s="684"/>
      <c r="N26" s="430" t="s">
        <v>185</v>
      </c>
      <c r="O26" s="474"/>
      <c r="P26" s="474"/>
      <c r="Q26" s="432">
        <v>29</v>
      </c>
      <c r="R26" s="440" t="e">
        <f t="shared" si="15"/>
        <v>#DIV/0!</v>
      </c>
      <c r="S26" s="435">
        <v>219</v>
      </c>
      <c r="T26" s="441" t="e">
        <f t="shared" si="16"/>
        <v>#DIV/0!</v>
      </c>
      <c r="U26" s="435">
        <f t="shared" si="24"/>
        <v>248</v>
      </c>
      <c r="V26" s="441" t="e">
        <f t="shared" si="17"/>
        <v>#DIV/0!</v>
      </c>
      <c r="W26" s="432">
        <v>16</v>
      </c>
      <c r="X26" s="441" t="e">
        <f t="shared" si="25"/>
        <v>#DIV/0!</v>
      </c>
      <c r="Y26" s="435">
        <v>8</v>
      </c>
      <c r="Z26" s="441" t="e">
        <f t="shared" si="26"/>
        <v>#DIV/0!</v>
      </c>
      <c r="AA26" s="435">
        <f t="shared" si="27"/>
        <v>24</v>
      </c>
      <c r="AB26" s="440" t="e">
        <f t="shared" si="28"/>
        <v>#DIV/0!</v>
      </c>
    </row>
    <row r="27" spans="1:28" ht="13.5" customHeight="1">
      <c r="A27" s="684"/>
      <c r="B27" s="475" t="s">
        <v>186</v>
      </c>
      <c r="C27" s="476"/>
      <c r="D27" s="477">
        <v>43</v>
      </c>
      <c r="E27" s="433">
        <f t="shared" si="18"/>
        <v>-42</v>
      </c>
      <c r="F27" s="434">
        <f t="shared" si="19"/>
        <v>-49.411764705882355</v>
      </c>
      <c r="G27" s="478">
        <v>142</v>
      </c>
      <c r="H27" s="436">
        <f t="shared" si="20"/>
        <v>-87</v>
      </c>
      <c r="I27" s="437">
        <f t="shared" si="21"/>
        <v>-37.99126637554585</v>
      </c>
      <c r="J27" s="438">
        <f t="shared" si="4"/>
        <v>185</v>
      </c>
      <c r="K27" s="436">
        <f t="shared" si="22"/>
        <v>-129</v>
      </c>
      <c r="L27" s="439">
        <f t="shared" si="23"/>
        <v>-41.082802547770704</v>
      </c>
      <c r="M27" s="684"/>
      <c r="N27" s="475" t="s">
        <v>186</v>
      </c>
      <c r="O27" s="476"/>
      <c r="P27" s="476"/>
      <c r="Q27" s="477">
        <v>85</v>
      </c>
      <c r="R27" s="479" t="e">
        <f t="shared" si="15"/>
        <v>#DIV/0!</v>
      </c>
      <c r="S27" s="478">
        <v>229</v>
      </c>
      <c r="T27" s="441" t="e">
        <f t="shared" si="16"/>
        <v>#DIV/0!</v>
      </c>
      <c r="U27" s="435">
        <f t="shared" si="24"/>
        <v>314</v>
      </c>
      <c r="V27" s="441" t="e">
        <f t="shared" si="17"/>
        <v>#DIV/0!</v>
      </c>
      <c r="W27" s="477">
        <v>20</v>
      </c>
      <c r="X27" s="441" t="e">
        <f t="shared" si="25"/>
        <v>#DIV/0!</v>
      </c>
      <c r="Y27" s="478">
        <v>77</v>
      </c>
      <c r="Z27" s="441" t="e">
        <f t="shared" si="26"/>
        <v>#DIV/0!</v>
      </c>
      <c r="AA27" s="478">
        <f t="shared" si="27"/>
        <v>97</v>
      </c>
      <c r="AB27" s="479" t="e">
        <f t="shared" si="28"/>
        <v>#DIV/0!</v>
      </c>
    </row>
    <row r="28" spans="1:28" ht="13.5" customHeight="1">
      <c r="A28" s="684"/>
      <c r="B28" s="480" t="s">
        <v>187</v>
      </c>
      <c r="C28" s="481"/>
      <c r="D28" s="482">
        <v>359</v>
      </c>
      <c r="E28" s="446">
        <f t="shared" si="18"/>
        <v>-249</v>
      </c>
      <c r="F28" s="447">
        <f t="shared" si="19"/>
        <v>-40.95394736842105</v>
      </c>
      <c r="G28" s="483">
        <v>167</v>
      </c>
      <c r="H28" s="449">
        <f t="shared" si="20"/>
        <v>-122</v>
      </c>
      <c r="I28" s="450">
        <f t="shared" si="21"/>
        <v>-42.214532871972324</v>
      </c>
      <c r="J28" s="484">
        <f t="shared" si="4"/>
        <v>526</v>
      </c>
      <c r="K28" s="449">
        <f t="shared" si="22"/>
        <v>-371</v>
      </c>
      <c r="L28" s="451">
        <f t="shared" si="23"/>
        <v>-41.36008918617614</v>
      </c>
      <c r="M28" s="684"/>
      <c r="N28" s="480" t="s">
        <v>187</v>
      </c>
      <c r="O28" s="481"/>
      <c r="P28" s="481"/>
      <c r="Q28" s="482">
        <v>608</v>
      </c>
      <c r="R28" s="485" t="e">
        <f t="shared" si="15"/>
        <v>#DIV/0!</v>
      </c>
      <c r="S28" s="483">
        <v>289</v>
      </c>
      <c r="T28" s="454" t="e">
        <f t="shared" si="16"/>
        <v>#DIV/0!</v>
      </c>
      <c r="U28" s="483">
        <f t="shared" si="24"/>
        <v>897</v>
      </c>
      <c r="V28" s="454" t="e">
        <f t="shared" si="17"/>
        <v>#DIV/0!</v>
      </c>
      <c r="W28" s="482">
        <v>163</v>
      </c>
      <c r="X28" s="454" t="e">
        <f t="shared" si="25"/>
        <v>#DIV/0!</v>
      </c>
      <c r="Y28" s="483">
        <v>118</v>
      </c>
      <c r="Z28" s="454" t="e">
        <f t="shared" si="26"/>
        <v>#DIV/0!</v>
      </c>
      <c r="AA28" s="483">
        <f t="shared" si="27"/>
        <v>281</v>
      </c>
      <c r="AB28" s="485" t="e">
        <f t="shared" si="28"/>
        <v>#DIV/0!</v>
      </c>
    </row>
    <row r="29" spans="1:28" ht="13.5" customHeight="1">
      <c r="A29" s="684"/>
      <c r="B29" s="486"/>
      <c r="C29" s="587" t="s">
        <v>188</v>
      </c>
      <c r="D29" s="470">
        <v>105</v>
      </c>
      <c r="E29" s="456">
        <f t="shared" si="18"/>
        <v>-25</v>
      </c>
      <c r="F29" s="457">
        <f t="shared" si="19"/>
        <v>-19.230769230769226</v>
      </c>
      <c r="G29" s="471">
        <v>48</v>
      </c>
      <c r="H29" s="458">
        <f t="shared" si="20"/>
        <v>-20</v>
      </c>
      <c r="I29" s="459">
        <f t="shared" si="21"/>
        <v>-29.411764705882348</v>
      </c>
      <c r="J29" s="487">
        <f t="shared" si="4"/>
        <v>153</v>
      </c>
      <c r="K29" s="458">
        <f t="shared" si="22"/>
        <v>-45</v>
      </c>
      <c r="L29" s="460">
        <f t="shared" si="23"/>
        <v>-22.727272727272734</v>
      </c>
      <c r="M29" s="684"/>
      <c r="N29" s="486"/>
      <c r="O29" s="699" t="s">
        <v>188</v>
      </c>
      <c r="P29" s="700"/>
      <c r="Q29" s="470">
        <v>130</v>
      </c>
      <c r="R29" s="472" t="e">
        <f t="shared" si="15"/>
        <v>#DIV/0!</v>
      </c>
      <c r="S29" s="471">
        <v>68</v>
      </c>
      <c r="T29" s="461" t="e">
        <f t="shared" si="16"/>
        <v>#DIV/0!</v>
      </c>
      <c r="U29" s="471">
        <f t="shared" si="24"/>
        <v>198</v>
      </c>
      <c r="V29" s="461" t="e">
        <f t="shared" si="17"/>
        <v>#DIV/0!</v>
      </c>
      <c r="W29" s="470">
        <v>32</v>
      </c>
      <c r="X29" s="461" t="e">
        <f t="shared" si="25"/>
        <v>#DIV/0!</v>
      </c>
      <c r="Y29" s="471">
        <v>21</v>
      </c>
      <c r="Z29" s="461" t="e">
        <f t="shared" si="26"/>
        <v>#DIV/0!</v>
      </c>
      <c r="AA29" s="471">
        <f t="shared" si="27"/>
        <v>53</v>
      </c>
      <c r="AB29" s="472" t="e">
        <f t="shared" si="28"/>
        <v>#DIV/0!</v>
      </c>
    </row>
    <row r="30" spans="1:28" ht="13.5" customHeight="1">
      <c r="A30" s="684"/>
      <c r="B30" s="488" t="s">
        <v>189</v>
      </c>
      <c r="C30" s="588" t="s">
        <v>190</v>
      </c>
      <c r="D30" s="477">
        <v>254</v>
      </c>
      <c r="E30" s="489">
        <f t="shared" si="18"/>
        <v>-224</v>
      </c>
      <c r="F30" s="490">
        <f t="shared" si="19"/>
        <v>-46.86192468619247</v>
      </c>
      <c r="G30" s="478">
        <v>119</v>
      </c>
      <c r="H30" s="491">
        <f t="shared" si="20"/>
        <v>-102</v>
      </c>
      <c r="I30" s="492">
        <f t="shared" si="21"/>
        <v>-46.15384615384615</v>
      </c>
      <c r="J30" s="493">
        <f t="shared" si="4"/>
        <v>373</v>
      </c>
      <c r="K30" s="491">
        <f t="shared" si="22"/>
        <v>-326</v>
      </c>
      <c r="L30" s="494">
        <f t="shared" si="23"/>
        <v>-46.63805436337625</v>
      </c>
      <c r="M30" s="684"/>
      <c r="N30" s="488" t="s">
        <v>189</v>
      </c>
      <c r="O30" s="701" t="s">
        <v>190</v>
      </c>
      <c r="P30" s="702"/>
      <c r="Q30" s="477">
        <v>478</v>
      </c>
      <c r="R30" s="479" t="e">
        <f t="shared" si="15"/>
        <v>#DIV/0!</v>
      </c>
      <c r="S30" s="478">
        <v>221</v>
      </c>
      <c r="T30" s="495" t="e">
        <f t="shared" si="16"/>
        <v>#DIV/0!</v>
      </c>
      <c r="U30" s="478">
        <f t="shared" si="24"/>
        <v>699</v>
      </c>
      <c r="V30" s="495" t="e">
        <f t="shared" si="17"/>
        <v>#DIV/0!</v>
      </c>
      <c r="W30" s="477">
        <v>131</v>
      </c>
      <c r="X30" s="495" t="e">
        <f t="shared" si="25"/>
        <v>#DIV/0!</v>
      </c>
      <c r="Y30" s="478">
        <v>97</v>
      </c>
      <c r="Z30" s="495" t="e">
        <f t="shared" si="26"/>
        <v>#DIV/0!</v>
      </c>
      <c r="AA30" s="478">
        <f t="shared" si="27"/>
        <v>228</v>
      </c>
      <c r="AB30" s="479" t="e">
        <f t="shared" si="28"/>
        <v>#DIV/0!</v>
      </c>
    </row>
    <row r="31" spans="1:28" ht="13.5" customHeight="1">
      <c r="A31" s="684"/>
      <c r="B31" s="430" t="s">
        <v>191</v>
      </c>
      <c r="C31" s="474"/>
      <c r="D31" s="496">
        <v>34</v>
      </c>
      <c r="E31" s="433">
        <f t="shared" si="18"/>
        <v>-16</v>
      </c>
      <c r="F31" s="434">
        <f t="shared" si="19"/>
        <v>-32</v>
      </c>
      <c r="G31" s="497">
        <v>0</v>
      </c>
      <c r="H31" s="436">
        <f t="shared" si="20"/>
        <v>-2</v>
      </c>
      <c r="I31" s="437" t="str">
        <f t="shared" si="21"/>
        <v>-</v>
      </c>
      <c r="J31" s="438">
        <f t="shared" si="4"/>
        <v>34</v>
      </c>
      <c r="K31" s="436">
        <f t="shared" si="22"/>
        <v>-18</v>
      </c>
      <c r="L31" s="439">
        <f t="shared" si="23"/>
        <v>-34.61538461538461</v>
      </c>
      <c r="M31" s="684"/>
      <c r="N31" s="430" t="s">
        <v>191</v>
      </c>
      <c r="O31" s="474"/>
      <c r="P31" s="474"/>
      <c r="Q31" s="496">
        <v>50</v>
      </c>
      <c r="R31" s="437" t="e">
        <f t="shared" si="15"/>
        <v>#DIV/0!</v>
      </c>
      <c r="S31" s="497">
        <v>2</v>
      </c>
      <c r="T31" s="441" t="e">
        <f t="shared" si="16"/>
        <v>#DIV/0!</v>
      </c>
      <c r="U31" s="435">
        <f t="shared" si="24"/>
        <v>52</v>
      </c>
      <c r="V31" s="441" t="e">
        <f t="shared" si="17"/>
        <v>#DIV/0!</v>
      </c>
      <c r="W31" s="496">
        <v>9</v>
      </c>
      <c r="X31" s="441" t="e">
        <f t="shared" si="25"/>
        <v>#DIV/0!</v>
      </c>
      <c r="Y31" s="497">
        <v>2</v>
      </c>
      <c r="Z31" s="441" t="e">
        <f t="shared" si="26"/>
        <v>#DIV/0!</v>
      </c>
      <c r="AA31" s="497">
        <f t="shared" si="27"/>
        <v>11</v>
      </c>
      <c r="AB31" s="437" t="e">
        <f t="shared" si="28"/>
        <v>#DIV/0!</v>
      </c>
    </row>
    <row r="32" spans="1:28" ht="13.5" customHeight="1">
      <c r="A32" s="684"/>
      <c r="B32" s="430" t="s">
        <v>192</v>
      </c>
      <c r="C32" s="474"/>
      <c r="D32" s="496">
        <v>11</v>
      </c>
      <c r="E32" s="433">
        <f t="shared" si="18"/>
        <v>9</v>
      </c>
      <c r="F32" s="434">
        <f t="shared" si="19"/>
        <v>450</v>
      </c>
      <c r="G32" s="497">
        <v>26</v>
      </c>
      <c r="H32" s="436">
        <f t="shared" si="20"/>
        <v>10</v>
      </c>
      <c r="I32" s="437">
        <f t="shared" si="21"/>
        <v>62.5</v>
      </c>
      <c r="J32" s="438">
        <f t="shared" si="4"/>
        <v>37</v>
      </c>
      <c r="K32" s="436">
        <f t="shared" si="22"/>
        <v>19</v>
      </c>
      <c r="L32" s="439">
        <f t="shared" si="23"/>
        <v>105.55555555555554</v>
      </c>
      <c r="M32" s="684"/>
      <c r="N32" s="430" t="s">
        <v>192</v>
      </c>
      <c r="O32" s="474"/>
      <c r="P32" s="474"/>
      <c r="Q32" s="496">
        <v>2</v>
      </c>
      <c r="R32" s="437" t="str">
        <f>IF(AF32=0,"-",(Q32-AF32)/AF32*100)</f>
        <v>-</v>
      </c>
      <c r="S32" s="497">
        <v>16</v>
      </c>
      <c r="T32" s="441" t="e">
        <f t="shared" si="16"/>
        <v>#DIV/0!</v>
      </c>
      <c r="U32" s="435">
        <f t="shared" si="24"/>
        <v>18</v>
      </c>
      <c r="V32" s="441" t="e">
        <f t="shared" si="17"/>
        <v>#DIV/0!</v>
      </c>
      <c r="W32" s="496">
        <v>0</v>
      </c>
      <c r="X32" s="441" t="str">
        <f t="shared" si="25"/>
        <v>-</v>
      </c>
      <c r="Y32" s="497">
        <v>1</v>
      </c>
      <c r="Z32" s="441" t="e">
        <f t="shared" si="26"/>
        <v>#DIV/0!</v>
      </c>
      <c r="AA32" s="497">
        <f t="shared" si="27"/>
        <v>1</v>
      </c>
      <c r="AB32" s="437" t="e">
        <f t="shared" si="28"/>
        <v>#DIV/0!</v>
      </c>
    </row>
    <row r="33" spans="1:28" ht="13.5" customHeight="1">
      <c r="A33" s="684"/>
      <c r="B33" s="430" t="s">
        <v>193</v>
      </c>
      <c r="C33" s="474"/>
      <c r="D33" s="496">
        <v>28</v>
      </c>
      <c r="E33" s="498" t="str">
        <f>IF(OR(D33="-",Q33="-"),"-",D33-Q33)</f>
        <v>-</v>
      </c>
      <c r="F33" s="437" t="str">
        <f>IF(OR(D33=0,Q33="-"),"-",(D33/Q33*100-100))</f>
        <v>-</v>
      </c>
      <c r="G33" s="497">
        <v>32</v>
      </c>
      <c r="H33" s="498" t="str">
        <f>IF(OR(G33="-",S33="-"),"-",G33-S33)</f>
        <v>-</v>
      </c>
      <c r="I33" s="437" t="str">
        <f>IF(OR(G33=0,S33="-"),"-",(G33/S33*100-100))</f>
        <v>-</v>
      </c>
      <c r="J33" s="438">
        <f t="shared" si="4"/>
        <v>60</v>
      </c>
      <c r="K33" s="498" t="str">
        <f>IF(OR(J33="-",U33="-"),"-",J33-U33)</f>
        <v>-</v>
      </c>
      <c r="L33" s="439" t="str">
        <f>IF(OR(J33=0,U33="-"),"-",(J33/U33*100-100))</f>
        <v>-</v>
      </c>
      <c r="M33" s="684"/>
      <c r="N33" s="430" t="s">
        <v>193</v>
      </c>
      <c r="O33" s="474"/>
      <c r="P33" s="474"/>
      <c r="Q33" s="499" t="s">
        <v>207</v>
      </c>
      <c r="R33" s="500"/>
      <c r="S33" s="501" t="s">
        <v>207</v>
      </c>
      <c r="T33" s="502"/>
      <c r="U33" s="503" t="s">
        <v>207</v>
      </c>
      <c r="V33" s="502"/>
      <c r="W33" s="499"/>
      <c r="X33" s="502"/>
      <c r="Y33" s="501"/>
      <c r="Z33" s="502"/>
      <c r="AA33" s="501"/>
      <c r="AB33" s="500"/>
    </row>
    <row r="34" spans="1:28" ht="13.5" customHeight="1">
      <c r="A34" s="684"/>
      <c r="B34" s="504" t="s">
        <v>194</v>
      </c>
      <c r="C34" s="444"/>
      <c r="D34" s="505">
        <v>307</v>
      </c>
      <c r="E34" s="506">
        <f>D34-Q34</f>
        <v>-87</v>
      </c>
      <c r="F34" s="507">
        <f>IF(D34=0,"-",(D34/Q34*100-100))</f>
        <v>-22.081218274111677</v>
      </c>
      <c r="G34" s="508">
        <v>144</v>
      </c>
      <c r="H34" s="509">
        <f>G34-S34</f>
        <v>-201</v>
      </c>
      <c r="I34" s="500">
        <f>IF(OR(G34=0,S34=0),"-",(G34/S34*100-100))</f>
        <v>-58.26086956521739</v>
      </c>
      <c r="J34" s="510">
        <f t="shared" si="4"/>
        <v>451</v>
      </c>
      <c r="K34" s="509">
        <f>J34-U34</f>
        <v>-288</v>
      </c>
      <c r="L34" s="511">
        <f>IF(OR(J34=0,U34=0),"-",(J34/U34*100-100))</f>
        <v>-38.97158322056834</v>
      </c>
      <c r="M34" s="684"/>
      <c r="N34" s="504" t="s">
        <v>194</v>
      </c>
      <c r="O34" s="444"/>
      <c r="P34" s="444"/>
      <c r="Q34" s="505">
        <v>394</v>
      </c>
      <c r="R34" s="469" t="e">
        <f>IF(Q34=0,"-",(Q34-AF34)/AF34*100)</f>
        <v>#DIV/0!</v>
      </c>
      <c r="S34" s="508">
        <v>345</v>
      </c>
      <c r="T34" s="453" t="e">
        <f>IF(S34=0,"-",(S34-AH34)/AH34*100)</f>
        <v>#DIV/0!</v>
      </c>
      <c r="U34" s="448">
        <f>Q34+S34</f>
        <v>739</v>
      </c>
      <c r="V34" s="453" t="e">
        <f>IF(U34=0,"-",(U34-AJ34)/AJ34*100)</f>
        <v>#DIV/0!</v>
      </c>
      <c r="W34" s="505">
        <v>89</v>
      </c>
      <c r="X34" s="453" t="e">
        <f>IF(W34=0,"-",(W34-AL34)/AL34*100)</f>
        <v>#DIV/0!</v>
      </c>
      <c r="Y34" s="508">
        <v>72</v>
      </c>
      <c r="Z34" s="453" t="e">
        <f>IF(Y34=0,"-",(Y34-AN34)/AN34*100)</f>
        <v>#DIV/0!</v>
      </c>
      <c r="AA34" s="508">
        <f>W34+Y34</f>
        <v>161</v>
      </c>
      <c r="AB34" s="469" t="e">
        <f>IF(AA34=0,"-",(AA34-AP34)/AP34*100)</f>
        <v>#DIV/0!</v>
      </c>
    </row>
    <row r="35" spans="1:28" ht="13.5" customHeight="1">
      <c r="A35" s="684"/>
      <c r="B35" s="486"/>
      <c r="C35" s="587" t="s">
        <v>195</v>
      </c>
      <c r="D35" s="512">
        <f>D34-D36</f>
        <v>228</v>
      </c>
      <c r="E35" s="456">
        <f>D35-Q35</f>
        <v>-72</v>
      </c>
      <c r="F35" s="457">
        <f>IF(D35=0,"-",(D35/Q35*100-100))</f>
        <v>-24</v>
      </c>
      <c r="G35" s="512">
        <f>G34-G36</f>
        <v>34</v>
      </c>
      <c r="H35" s="458">
        <f>G35-S35</f>
        <v>-60</v>
      </c>
      <c r="I35" s="459">
        <f>IF(OR(G35=0,S35=0),"-",(G35/S35*100-100))</f>
        <v>-63.82978723404255</v>
      </c>
      <c r="J35" s="487">
        <f t="shared" si="4"/>
        <v>262</v>
      </c>
      <c r="K35" s="458">
        <f>J35-U35</f>
        <v>-132</v>
      </c>
      <c r="L35" s="460">
        <f>IF(OR(J35=0,U35=0),"-",(J35/U35*100-100))</f>
        <v>-33.502538071065985</v>
      </c>
      <c r="M35" s="684"/>
      <c r="N35" s="486"/>
      <c r="O35" s="699" t="s">
        <v>195</v>
      </c>
      <c r="P35" s="700"/>
      <c r="Q35" s="512">
        <f>Q34-Q36</f>
        <v>300</v>
      </c>
      <c r="R35" s="459" t="e">
        <f>IF(Q35=0,"-",(Q35-AF35)/AF35*100)</f>
        <v>#DIV/0!</v>
      </c>
      <c r="S35" s="512">
        <f>S34-S36</f>
        <v>94</v>
      </c>
      <c r="T35" s="461" t="e">
        <f>IF(S35=0,"-",(S35-AH35)/AH35*100)</f>
        <v>#DIV/0!</v>
      </c>
      <c r="U35" s="471">
        <f>Q35+S35</f>
        <v>394</v>
      </c>
      <c r="V35" s="461" t="e">
        <f>IF(U35=0,"-",(U35-AJ35)/AJ35*100)</f>
        <v>#DIV/0!</v>
      </c>
      <c r="W35" s="512">
        <v>14</v>
      </c>
      <c r="X35" s="461" t="e">
        <f>IF(W35=0,"-",(W35-AL35)/AL35*100)</f>
        <v>#DIV/0!</v>
      </c>
      <c r="Y35" s="513">
        <v>46</v>
      </c>
      <c r="Z35" s="461" t="e">
        <f>IF(Y35=0,"-",(Y35-AN35)/AN35*100)</f>
        <v>#DIV/0!</v>
      </c>
      <c r="AA35" s="513">
        <f>W35+Y35</f>
        <v>60</v>
      </c>
      <c r="AB35" s="459" t="e">
        <f>IF(AA35=0,"-",(AA35-AP35)/AP35*100)</f>
        <v>#DIV/0!</v>
      </c>
    </row>
    <row r="36" spans="1:28" ht="13.5" customHeight="1">
      <c r="A36" s="684"/>
      <c r="B36" s="486"/>
      <c r="C36" s="588" t="s">
        <v>196</v>
      </c>
      <c r="D36" s="499">
        <v>79</v>
      </c>
      <c r="E36" s="506">
        <f>D36-Q36</f>
        <v>-15</v>
      </c>
      <c r="F36" s="507">
        <f>IF(D36=0,"-",(D36/Q36*100-100))</f>
        <v>-15.957446808510639</v>
      </c>
      <c r="G36" s="501">
        <v>110</v>
      </c>
      <c r="H36" s="509">
        <f>G36-S36</f>
        <v>-141</v>
      </c>
      <c r="I36" s="500">
        <f>IF(OR(G36=0,S36=0),"-",(G36/S36*100-100))</f>
        <v>-56.17529880478088</v>
      </c>
      <c r="J36" s="510">
        <f t="shared" si="4"/>
        <v>189</v>
      </c>
      <c r="K36" s="509">
        <f>J36-U36</f>
        <v>-156</v>
      </c>
      <c r="L36" s="511">
        <f>IF(OR(J36=0,U36=0),"-",(J36/U36*100-100))</f>
        <v>-45.21739130434783</v>
      </c>
      <c r="M36" s="684"/>
      <c r="N36" s="486"/>
      <c r="O36" s="701" t="s">
        <v>196</v>
      </c>
      <c r="P36" s="702"/>
      <c r="Q36" s="499">
        <v>94</v>
      </c>
      <c r="R36" s="500" t="e">
        <f>IF(Q36=0,"-",(Q36-AF36)/AF36*100)</f>
        <v>#DIV/0!</v>
      </c>
      <c r="S36" s="501">
        <v>251</v>
      </c>
      <c r="T36" s="495" t="e">
        <f>IF(S36=0,"-",(S36-AH36)/AH36*100)</f>
        <v>#DIV/0!</v>
      </c>
      <c r="U36" s="503">
        <f>Q36+S36</f>
        <v>345</v>
      </c>
      <c r="V36" s="495" t="e">
        <f>IF(U36=0,"-",(U36-AJ36)/AJ36*100)</f>
        <v>#DIV/0!</v>
      </c>
      <c r="W36" s="499">
        <v>75</v>
      </c>
      <c r="X36" s="495" t="e">
        <f>IF(W36=0,"-",(W36-AL36)/AL36*100)</f>
        <v>#DIV/0!</v>
      </c>
      <c r="Y36" s="501">
        <v>26</v>
      </c>
      <c r="Z36" s="495" t="e">
        <f>IF(Y36=0,"-",(Y36-AN36)/AN36*100)</f>
        <v>#DIV/0!</v>
      </c>
      <c r="AA36" s="501">
        <f>W36+Y36</f>
        <v>101</v>
      </c>
      <c r="AB36" s="500" t="e">
        <f>IF(AA36=0,"-",(AA36-AP36)/AP36*100)</f>
        <v>#DIV/0!</v>
      </c>
    </row>
    <row r="37" spans="1:28" ht="13.5" customHeight="1">
      <c r="A37" s="684"/>
      <c r="B37" s="430" t="s">
        <v>197</v>
      </c>
      <c r="C37" s="514"/>
      <c r="D37" s="496">
        <v>128</v>
      </c>
      <c r="E37" s="498" t="str">
        <f>IF(OR(D37="-",Q37="-"),"-",D37-Q37)</f>
        <v>-</v>
      </c>
      <c r="F37" s="437" t="str">
        <f>IF(OR(D37=0,Q37="-"),"-",(D37/Q37*100-100))</f>
        <v>-</v>
      </c>
      <c r="G37" s="497">
        <v>141</v>
      </c>
      <c r="H37" s="498" t="str">
        <f>IF(OR(G37="-",S37="-"),"-",G37-S37)</f>
        <v>-</v>
      </c>
      <c r="I37" s="437" t="str">
        <f>IF(OR(G37=0,S37="-"),"-",(G37/S37*100-100))</f>
        <v>-</v>
      </c>
      <c r="J37" s="438">
        <f t="shared" si="4"/>
        <v>269</v>
      </c>
      <c r="K37" s="498" t="str">
        <f>IF(OR(J37="-",U37="-"),"-",J37-U37)</f>
        <v>-</v>
      </c>
      <c r="L37" s="439" t="str">
        <f>IF(OR(J37=0,U37="-"),"-",(J37/U37*100-100))</f>
        <v>-</v>
      </c>
      <c r="M37" s="684"/>
      <c r="N37" s="430" t="s">
        <v>197</v>
      </c>
      <c r="O37" s="514"/>
      <c r="P37" s="514"/>
      <c r="Q37" s="499" t="s">
        <v>208</v>
      </c>
      <c r="R37" s="500"/>
      <c r="S37" s="501" t="s">
        <v>208</v>
      </c>
      <c r="T37" s="495"/>
      <c r="U37" s="503" t="s">
        <v>208</v>
      </c>
      <c r="V37" s="495"/>
      <c r="W37" s="499"/>
      <c r="X37" s="495"/>
      <c r="Y37" s="501"/>
      <c r="Z37" s="495"/>
      <c r="AA37" s="501"/>
      <c r="AB37" s="500"/>
    </row>
    <row r="38" spans="1:28" ht="13.5" customHeight="1">
      <c r="A38" s="684"/>
      <c r="B38" s="430" t="s">
        <v>198</v>
      </c>
      <c r="C38" s="514"/>
      <c r="D38" s="496">
        <v>4</v>
      </c>
      <c r="E38" s="433">
        <f aca="true" t="shared" si="29" ref="E38:E43">D38-Q38</f>
        <v>1</v>
      </c>
      <c r="F38" s="434">
        <f>IF(D38=0,"-",(D38/Q38*100-100))</f>
        <v>33.333333333333314</v>
      </c>
      <c r="G38" s="497">
        <v>37</v>
      </c>
      <c r="H38" s="436">
        <f aca="true" t="shared" si="30" ref="H38:H43">G38-S38</f>
        <v>24</v>
      </c>
      <c r="I38" s="437">
        <f aca="true" t="shared" si="31" ref="I38:I43">IF(OR(G38=0,S38=0),"-",(G38/S38*100-100))</f>
        <v>184.61538461538464</v>
      </c>
      <c r="J38" s="438">
        <f t="shared" si="4"/>
        <v>41</v>
      </c>
      <c r="K38" s="436">
        <f aca="true" t="shared" si="32" ref="K38:K43">J38-U38</f>
        <v>25</v>
      </c>
      <c r="L38" s="439">
        <f aca="true" t="shared" si="33" ref="L38:L43">IF(OR(J38=0,U38=0),"-",(J38/U38*100-100))</f>
        <v>156.25</v>
      </c>
      <c r="M38" s="684"/>
      <c r="N38" s="430" t="s">
        <v>198</v>
      </c>
      <c r="O38" s="514"/>
      <c r="P38" s="514"/>
      <c r="Q38" s="496">
        <v>3</v>
      </c>
      <c r="R38" s="437" t="e">
        <f aca="true" t="shared" si="34" ref="R38:R43">IF(Q38=0,"-",(Q38-AF38)/AF38*100)</f>
        <v>#DIV/0!</v>
      </c>
      <c r="S38" s="497">
        <v>13</v>
      </c>
      <c r="T38" s="441" t="e">
        <f aca="true" t="shared" si="35" ref="T38:T43">IF(S38=0,"-",(S38-AH38)/AH38*100)</f>
        <v>#DIV/0!</v>
      </c>
      <c r="U38" s="435">
        <f aca="true" t="shared" si="36" ref="U38:U43">Q38+S38</f>
        <v>16</v>
      </c>
      <c r="V38" s="441" t="e">
        <f aca="true" t="shared" si="37" ref="V38:V43">IF(U38=0,"-",(U38-AJ38)/AJ38*100)</f>
        <v>#DIV/0!</v>
      </c>
      <c r="W38" s="496">
        <v>31</v>
      </c>
      <c r="X38" s="441" t="e">
        <f>IF(W38=0,"-",(W38-AL38)/AL38*100)</f>
        <v>#DIV/0!</v>
      </c>
      <c r="Y38" s="497">
        <v>11</v>
      </c>
      <c r="Z38" s="441" t="e">
        <f>IF(Y38=0,"-",(Y38-AN38)/AN38*100)</f>
        <v>#DIV/0!</v>
      </c>
      <c r="AA38" s="497">
        <f aca="true" t="shared" si="38" ref="AA38:AA43">W38+Y38</f>
        <v>42</v>
      </c>
      <c r="AB38" s="437" t="e">
        <f>IF(AA38=0,"-",(AA38-AP38)/AP38*100)</f>
        <v>#DIV/0!</v>
      </c>
    </row>
    <row r="39" spans="1:28" ht="13.5" customHeight="1">
      <c r="A39" s="684"/>
      <c r="B39" s="430" t="s">
        <v>199</v>
      </c>
      <c r="C39" s="514"/>
      <c r="D39" s="496">
        <v>371</v>
      </c>
      <c r="E39" s="433">
        <f t="shared" si="29"/>
        <v>-118</v>
      </c>
      <c r="F39" s="434">
        <f>IF(D39=0,"-",(D39/Q39*100-100))</f>
        <v>-24.130879345603276</v>
      </c>
      <c r="G39" s="497">
        <v>122</v>
      </c>
      <c r="H39" s="436">
        <f t="shared" si="30"/>
        <v>-20</v>
      </c>
      <c r="I39" s="437">
        <f t="shared" si="31"/>
        <v>-14.08450704225352</v>
      </c>
      <c r="J39" s="438">
        <f t="shared" si="4"/>
        <v>493</v>
      </c>
      <c r="K39" s="436">
        <f t="shared" si="32"/>
        <v>-138</v>
      </c>
      <c r="L39" s="439">
        <f t="shared" si="33"/>
        <v>-21.87004754358162</v>
      </c>
      <c r="M39" s="684"/>
      <c r="N39" s="430" t="s">
        <v>199</v>
      </c>
      <c r="O39" s="514"/>
      <c r="P39" s="514"/>
      <c r="Q39" s="496">
        <v>489</v>
      </c>
      <c r="R39" s="437" t="e">
        <f t="shared" si="34"/>
        <v>#DIV/0!</v>
      </c>
      <c r="S39" s="497">
        <v>142</v>
      </c>
      <c r="T39" s="441" t="e">
        <f t="shared" si="35"/>
        <v>#DIV/0!</v>
      </c>
      <c r="U39" s="435">
        <f t="shared" si="36"/>
        <v>631</v>
      </c>
      <c r="V39" s="441" t="e">
        <f t="shared" si="37"/>
        <v>#DIV/0!</v>
      </c>
      <c r="W39" s="496">
        <v>1</v>
      </c>
      <c r="X39" s="441" t="str">
        <f>IF(AL39=0,"-",(W39-AL39)/AL39*100)</f>
        <v>-</v>
      </c>
      <c r="Y39" s="497">
        <v>0</v>
      </c>
      <c r="Z39" s="441" t="str">
        <f>IF(Y39=0,"-",(Y39-AN39)/AN39*100)</f>
        <v>-</v>
      </c>
      <c r="AA39" s="497">
        <f t="shared" si="38"/>
        <v>1</v>
      </c>
      <c r="AB39" s="437" t="str">
        <f>IF(AP39=0,"-",(AA39-AP39)/AP39*100)</f>
        <v>-</v>
      </c>
    </row>
    <row r="40" spans="1:28" ht="13.5" customHeight="1">
      <c r="A40" s="684"/>
      <c r="B40" s="430" t="s">
        <v>200</v>
      </c>
      <c r="C40" s="514"/>
      <c r="D40" s="496">
        <v>80</v>
      </c>
      <c r="E40" s="433">
        <f t="shared" si="29"/>
        <v>-27</v>
      </c>
      <c r="F40" s="434">
        <f>IF(D40=0,"-",(D40/Q40*100-100))</f>
        <v>-25.233644859813083</v>
      </c>
      <c r="G40" s="497">
        <v>5</v>
      </c>
      <c r="H40" s="436">
        <f t="shared" si="30"/>
        <v>-7</v>
      </c>
      <c r="I40" s="437">
        <f t="shared" si="31"/>
        <v>-58.33333333333333</v>
      </c>
      <c r="J40" s="438">
        <f t="shared" si="4"/>
        <v>85</v>
      </c>
      <c r="K40" s="436">
        <f t="shared" si="32"/>
        <v>-34</v>
      </c>
      <c r="L40" s="439">
        <f t="shared" si="33"/>
        <v>-28.57142857142857</v>
      </c>
      <c r="M40" s="684"/>
      <c r="N40" s="430" t="s">
        <v>200</v>
      </c>
      <c r="O40" s="514"/>
      <c r="P40" s="514"/>
      <c r="Q40" s="496">
        <v>107</v>
      </c>
      <c r="R40" s="437" t="e">
        <f t="shared" si="34"/>
        <v>#DIV/0!</v>
      </c>
      <c r="S40" s="497">
        <v>12</v>
      </c>
      <c r="T40" s="441" t="e">
        <f t="shared" si="35"/>
        <v>#DIV/0!</v>
      </c>
      <c r="U40" s="435">
        <f t="shared" si="36"/>
        <v>119</v>
      </c>
      <c r="V40" s="441" t="e">
        <f t="shared" si="37"/>
        <v>#DIV/0!</v>
      </c>
      <c r="W40" s="496">
        <v>1</v>
      </c>
      <c r="X40" s="441" t="e">
        <f>IF(W40=0,"-",(W40-AL40)/AL40*100)</f>
        <v>#DIV/0!</v>
      </c>
      <c r="Y40" s="497">
        <v>1</v>
      </c>
      <c r="Z40" s="441" t="str">
        <f>IF(AN40=0,"-",(Y40-AN40)/AN40*100)</f>
        <v>-</v>
      </c>
      <c r="AA40" s="497">
        <f t="shared" si="38"/>
        <v>2</v>
      </c>
      <c r="AB40" s="437" t="e">
        <f>IF(AA40=0,"-",(AA40-AP40)/AP40*100)</f>
        <v>#DIV/0!</v>
      </c>
    </row>
    <row r="41" spans="1:28" ht="13.5" customHeight="1">
      <c r="A41" s="684"/>
      <c r="B41" s="430" t="s">
        <v>201</v>
      </c>
      <c r="C41" s="514"/>
      <c r="D41" s="496">
        <v>229</v>
      </c>
      <c r="E41" s="433">
        <f t="shared" si="29"/>
        <v>-407</v>
      </c>
      <c r="F41" s="434">
        <f>IF(D41=0,"-",(D41/Q41*100-100))</f>
        <v>-63.9937106918239</v>
      </c>
      <c r="G41" s="497">
        <v>94</v>
      </c>
      <c r="H41" s="436">
        <f t="shared" si="30"/>
        <v>-553</v>
      </c>
      <c r="I41" s="437">
        <f t="shared" si="31"/>
        <v>-85.47140649149922</v>
      </c>
      <c r="J41" s="438">
        <f t="shared" si="4"/>
        <v>323</v>
      </c>
      <c r="K41" s="436">
        <f t="shared" si="32"/>
        <v>-960</v>
      </c>
      <c r="L41" s="439">
        <f t="shared" si="33"/>
        <v>-74.82462977396727</v>
      </c>
      <c r="M41" s="684"/>
      <c r="N41" s="430" t="s">
        <v>201</v>
      </c>
      <c r="O41" s="514"/>
      <c r="P41" s="514"/>
      <c r="Q41" s="496">
        <v>636</v>
      </c>
      <c r="R41" s="437" t="e">
        <f t="shared" si="34"/>
        <v>#DIV/0!</v>
      </c>
      <c r="S41" s="497">
        <v>647</v>
      </c>
      <c r="T41" s="441" t="e">
        <f t="shared" si="35"/>
        <v>#DIV/0!</v>
      </c>
      <c r="U41" s="435">
        <f t="shared" si="36"/>
        <v>1283</v>
      </c>
      <c r="V41" s="441" t="e">
        <f t="shared" si="37"/>
        <v>#DIV/0!</v>
      </c>
      <c r="W41" s="496">
        <v>58</v>
      </c>
      <c r="X41" s="441" t="e">
        <f>IF(W41=0,"-",(W41-AL41)/AL41*100)</f>
        <v>#DIV/0!</v>
      </c>
      <c r="Y41" s="497">
        <v>71</v>
      </c>
      <c r="Z41" s="441" t="e">
        <f>IF(Y41=0,"-",(Y41-AN41)/AN41*100)</f>
        <v>#DIV/0!</v>
      </c>
      <c r="AA41" s="497">
        <f t="shared" si="38"/>
        <v>129</v>
      </c>
      <c r="AB41" s="437" t="e">
        <f>IF(AA41=0,"-",(AA41-AP41)/AP41*100)</f>
        <v>#DIV/0!</v>
      </c>
    </row>
    <row r="42" spans="1:28" ht="13.5" customHeight="1">
      <c r="A42" s="685"/>
      <c r="B42" s="504" t="s">
        <v>202</v>
      </c>
      <c r="C42" s="468"/>
      <c r="D42" s="499">
        <v>3</v>
      </c>
      <c r="E42" s="433">
        <f t="shared" si="29"/>
        <v>-50</v>
      </c>
      <c r="F42" s="437">
        <f>IF(OR(D42=0,Q42=0),"-",(D42/Q42*100-100))</f>
        <v>-94.33962264150944</v>
      </c>
      <c r="G42" s="501">
        <v>0</v>
      </c>
      <c r="H42" s="436">
        <f t="shared" si="30"/>
        <v>0</v>
      </c>
      <c r="I42" s="437" t="str">
        <f t="shared" si="31"/>
        <v>-</v>
      </c>
      <c r="J42" s="438">
        <f t="shared" si="4"/>
        <v>3</v>
      </c>
      <c r="K42" s="436">
        <f t="shared" si="32"/>
        <v>-50</v>
      </c>
      <c r="L42" s="439">
        <f t="shared" si="33"/>
        <v>-94.33962264150944</v>
      </c>
      <c r="M42" s="685"/>
      <c r="N42" s="504" t="s">
        <v>202</v>
      </c>
      <c r="O42" s="468"/>
      <c r="P42" s="515"/>
      <c r="Q42" s="499">
        <v>53</v>
      </c>
      <c r="R42" s="500" t="e">
        <f t="shared" si="34"/>
        <v>#DIV/0!</v>
      </c>
      <c r="S42" s="501">
        <v>0</v>
      </c>
      <c r="T42" s="441" t="str">
        <f t="shared" si="35"/>
        <v>-</v>
      </c>
      <c r="U42" s="435">
        <f t="shared" si="36"/>
        <v>53</v>
      </c>
      <c r="V42" s="441" t="e">
        <f t="shared" si="37"/>
        <v>#DIV/0!</v>
      </c>
      <c r="W42" s="499">
        <v>0</v>
      </c>
      <c r="X42" s="441" t="str">
        <f>IF(W42=0,"-",(W42-AL42)/AL42*100)</f>
        <v>-</v>
      </c>
      <c r="Y42" s="501">
        <v>0</v>
      </c>
      <c r="Z42" s="441" t="str">
        <f>IF(Y42=0,"-",(Y42-AN42)/AN42*100)</f>
        <v>-</v>
      </c>
      <c r="AA42" s="501">
        <f t="shared" si="38"/>
        <v>0</v>
      </c>
      <c r="AB42" s="500" t="str">
        <f>IF(AA42=0,"-",(AA42-AP42)/AP42*100)</f>
        <v>-</v>
      </c>
    </row>
    <row r="43" spans="1:28" ht="13.5" customHeight="1" thickBot="1">
      <c r="A43" s="695" t="s">
        <v>47</v>
      </c>
      <c r="B43" s="696"/>
      <c r="C43" s="696"/>
      <c r="D43" s="516">
        <f>SUM(D8:D11,D25:D28,D31:D34,D37:D42)</f>
        <v>3278</v>
      </c>
      <c r="E43" s="518">
        <f t="shared" si="29"/>
        <v>-2497</v>
      </c>
      <c r="F43" s="517">
        <f>IF(D43=0,"-",(D43/Q43*100-100))</f>
        <v>-43.23809523809524</v>
      </c>
      <c r="G43" s="516">
        <f>SUM(G8:G11,G25:G28,G31:G34,G37:G42)</f>
        <v>1791</v>
      </c>
      <c r="H43" s="518">
        <f t="shared" si="30"/>
        <v>-2261</v>
      </c>
      <c r="I43" s="519">
        <f t="shared" si="31"/>
        <v>-55.79960513326752</v>
      </c>
      <c r="J43" s="516">
        <f t="shared" si="4"/>
        <v>5069</v>
      </c>
      <c r="K43" s="518">
        <f t="shared" si="32"/>
        <v>-4758</v>
      </c>
      <c r="L43" s="520">
        <f t="shared" si="33"/>
        <v>-48.4176249109596</v>
      </c>
      <c r="M43" s="695" t="s">
        <v>47</v>
      </c>
      <c r="N43" s="696"/>
      <c r="O43" s="696"/>
      <c r="P43" s="697"/>
      <c r="Q43" s="516">
        <f>SUM(Q8:Q11,Q25:Q28,Q31:Q34,Q37:Q42)</f>
        <v>5775</v>
      </c>
      <c r="R43" s="437" t="e">
        <f t="shared" si="34"/>
        <v>#DIV/0!</v>
      </c>
      <c r="S43" s="516">
        <f>SUM(S8:S11,S25:S28,S31:S34,S37:S42)</f>
        <v>4052</v>
      </c>
      <c r="T43" s="441" t="e">
        <f t="shared" si="35"/>
        <v>#DIV/0!</v>
      </c>
      <c r="U43" s="435">
        <f t="shared" si="36"/>
        <v>9827</v>
      </c>
      <c r="V43" s="441" t="e">
        <f t="shared" si="37"/>
        <v>#DIV/0!</v>
      </c>
      <c r="W43" s="496">
        <v>1669</v>
      </c>
      <c r="X43" s="441" t="e">
        <f>IF(W43=0,"-",(W43-AL43)/AL43*100)</f>
        <v>#DIV/0!</v>
      </c>
      <c r="Y43" s="497">
        <v>911</v>
      </c>
      <c r="Z43" s="441" t="e">
        <f>IF(Y43=0,"-",(Y43-AN43)/AN43*100)</f>
        <v>#DIV/0!</v>
      </c>
      <c r="AA43" s="497">
        <f t="shared" si="38"/>
        <v>2580</v>
      </c>
      <c r="AB43" s="437" t="e">
        <f>IF(AA43=0,"-",(AA43-AP43)/AP43*100)</f>
        <v>#DIV/0!</v>
      </c>
    </row>
    <row r="44" spans="1:28" ht="5.25" customHeight="1" thickBot="1">
      <c r="A44" s="521"/>
      <c r="B44" s="522"/>
      <c r="C44" s="523"/>
      <c r="D44" s="501"/>
      <c r="E44" s="524"/>
      <c r="F44" s="525"/>
      <c r="G44" s="501"/>
      <c r="H44" s="526"/>
      <c r="I44" s="527"/>
      <c r="J44" s="510"/>
      <c r="K44" s="526"/>
      <c r="L44" s="527"/>
      <c r="M44" s="521"/>
      <c r="N44" s="522"/>
      <c r="O44" s="523"/>
      <c r="P44" s="523"/>
      <c r="Q44" s="497"/>
      <c r="R44" s="528"/>
      <c r="S44" s="497"/>
      <c r="T44" s="529"/>
      <c r="U44" s="497"/>
      <c r="V44" s="529"/>
      <c r="W44" s="497"/>
      <c r="X44" s="529"/>
      <c r="Y44" s="497"/>
      <c r="Z44" s="529"/>
      <c r="AA44" s="497"/>
      <c r="AB44" s="528"/>
    </row>
    <row r="45" spans="1:28" ht="13.5" customHeight="1">
      <c r="A45" s="683" t="s">
        <v>49</v>
      </c>
      <c r="B45" s="530" t="s">
        <v>103</v>
      </c>
      <c r="C45" s="531"/>
      <c r="D45" s="532">
        <v>486</v>
      </c>
      <c r="E45" s="533">
        <f aca="true" t="shared" si="39" ref="E45:E51">D45-Q45</f>
        <v>-270</v>
      </c>
      <c r="F45" s="534">
        <f aca="true" t="shared" si="40" ref="F45:F51">IF(D45=0,"-",(D45/Q45*100-100))</f>
        <v>-35.71428571428571</v>
      </c>
      <c r="G45" s="535">
        <v>382</v>
      </c>
      <c r="H45" s="536">
        <f aca="true" t="shared" si="41" ref="H45:H51">G45-S45</f>
        <v>-489</v>
      </c>
      <c r="I45" s="537">
        <f aca="true" t="shared" si="42" ref="I45:I51">IF(OR(G45=0,S45=0),"-",(G45/S45*100-100))</f>
        <v>-56.14236509758898</v>
      </c>
      <c r="J45" s="538">
        <f aca="true" t="shared" si="43" ref="J45:J51">D45+G45</f>
        <v>868</v>
      </c>
      <c r="K45" s="536">
        <f aca="true" t="shared" si="44" ref="K45:K51">J45-U45</f>
        <v>-759</v>
      </c>
      <c r="L45" s="539">
        <f aca="true" t="shared" si="45" ref="L45:L51">IF(OR(J45=0,U45=0),"-",(J45/U45*100-100))</f>
        <v>-46.65027658266748</v>
      </c>
      <c r="M45" s="683" t="s">
        <v>49</v>
      </c>
      <c r="N45" s="530" t="s">
        <v>103</v>
      </c>
      <c r="O45" s="531"/>
      <c r="P45" s="531"/>
      <c r="Q45" s="496">
        <v>756</v>
      </c>
      <c r="R45" s="437" t="e">
        <f aca="true" t="shared" si="46" ref="R45:R51">IF(Q45=0,"-",(Q45-AF45)/AF45*100)</f>
        <v>#DIV/0!</v>
      </c>
      <c r="S45" s="497">
        <v>871</v>
      </c>
      <c r="T45" s="540" t="e">
        <f aca="true" t="shared" si="47" ref="T45:T51">IF(S45=0,"-",(S45-AH45)/AH45*100)</f>
        <v>#DIV/0!</v>
      </c>
      <c r="U45" s="497">
        <f aca="true" t="shared" si="48" ref="U45:U50">SUM(Q45,S45)</f>
        <v>1627</v>
      </c>
      <c r="V45" s="540" t="e">
        <f aca="true" t="shared" si="49" ref="V45:V51">IF(U45=0,"-",(U45-AJ45)/AJ45*100)</f>
        <v>#DIV/0!</v>
      </c>
      <c r="W45" s="496">
        <v>156</v>
      </c>
      <c r="X45" s="540" t="e">
        <f aca="true" t="shared" si="50" ref="X45:X51">IF(W45=0,"-",(W45-AL45)/AL45*100)</f>
        <v>#DIV/0!</v>
      </c>
      <c r="Y45" s="497">
        <v>99</v>
      </c>
      <c r="Z45" s="540" t="e">
        <f aca="true" t="shared" si="51" ref="Z45:Z51">IF(Y45=0,"-",(Y45-AN45)/AN45*100)</f>
        <v>#DIV/0!</v>
      </c>
      <c r="AA45" s="497">
        <f aca="true" t="shared" si="52" ref="AA45:AA50">SUM(W45,Y45)</f>
        <v>255</v>
      </c>
      <c r="AB45" s="437" t="e">
        <f aca="true" t="shared" si="53" ref="AB45:AB51">IF(AA45=0,"-",(AA45-AP45)/AP45*100)</f>
        <v>#DIV/0!</v>
      </c>
    </row>
    <row r="46" spans="1:28" ht="13.5" customHeight="1">
      <c r="A46" s="684"/>
      <c r="B46" s="430" t="s">
        <v>102</v>
      </c>
      <c r="C46" s="474"/>
      <c r="D46" s="496">
        <v>333</v>
      </c>
      <c r="E46" s="433">
        <f t="shared" si="39"/>
        <v>-190</v>
      </c>
      <c r="F46" s="490">
        <f t="shared" si="40"/>
        <v>-36.32887189292543</v>
      </c>
      <c r="G46" s="497">
        <v>101</v>
      </c>
      <c r="H46" s="436">
        <f t="shared" si="41"/>
        <v>-188</v>
      </c>
      <c r="I46" s="492">
        <f t="shared" si="42"/>
        <v>-65.05190311418684</v>
      </c>
      <c r="J46" s="438">
        <f t="shared" si="43"/>
        <v>434</v>
      </c>
      <c r="K46" s="436">
        <f t="shared" si="44"/>
        <v>-378</v>
      </c>
      <c r="L46" s="494">
        <f t="shared" si="45"/>
        <v>-46.55172413793104</v>
      </c>
      <c r="M46" s="684"/>
      <c r="N46" s="430" t="s">
        <v>102</v>
      </c>
      <c r="O46" s="474"/>
      <c r="P46" s="474"/>
      <c r="Q46" s="496">
        <v>523</v>
      </c>
      <c r="R46" s="437" t="e">
        <f t="shared" si="46"/>
        <v>#DIV/0!</v>
      </c>
      <c r="S46" s="497">
        <v>289</v>
      </c>
      <c r="T46" s="540" t="e">
        <f t="shared" si="47"/>
        <v>#DIV/0!</v>
      </c>
      <c r="U46" s="497">
        <f t="shared" si="48"/>
        <v>812</v>
      </c>
      <c r="V46" s="540" t="e">
        <f t="shared" si="49"/>
        <v>#DIV/0!</v>
      </c>
      <c r="W46" s="496">
        <v>136</v>
      </c>
      <c r="X46" s="540" t="e">
        <f t="shared" si="50"/>
        <v>#DIV/0!</v>
      </c>
      <c r="Y46" s="497">
        <v>76</v>
      </c>
      <c r="Z46" s="540" t="e">
        <f t="shared" si="51"/>
        <v>#DIV/0!</v>
      </c>
      <c r="AA46" s="497">
        <f t="shared" si="52"/>
        <v>212</v>
      </c>
      <c r="AB46" s="437" t="e">
        <f t="shared" si="53"/>
        <v>#DIV/0!</v>
      </c>
    </row>
    <row r="47" spans="1:28" ht="13.5" customHeight="1">
      <c r="A47" s="684"/>
      <c r="B47" s="430" t="s">
        <v>50</v>
      </c>
      <c r="C47" s="474"/>
      <c r="D47" s="496">
        <v>325</v>
      </c>
      <c r="E47" s="433">
        <f t="shared" si="39"/>
        <v>-217</v>
      </c>
      <c r="F47" s="490">
        <f t="shared" si="40"/>
        <v>-40.03690036900369</v>
      </c>
      <c r="G47" s="497">
        <v>125</v>
      </c>
      <c r="H47" s="436">
        <f t="shared" si="41"/>
        <v>-131</v>
      </c>
      <c r="I47" s="492">
        <f t="shared" si="42"/>
        <v>-51.171875</v>
      </c>
      <c r="J47" s="438">
        <f t="shared" si="43"/>
        <v>450</v>
      </c>
      <c r="K47" s="436">
        <f t="shared" si="44"/>
        <v>-348</v>
      </c>
      <c r="L47" s="494">
        <f t="shared" si="45"/>
        <v>-43.609022556390975</v>
      </c>
      <c r="M47" s="684"/>
      <c r="N47" s="430" t="s">
        <v>50</v>
      </c>
      <c r="O47" s="474"/>
      <c r="P47" s="474"/>
      <c r="Q47" s="496">
        <v>542</v>
      </c>
      <c r="R47" s="437" t="e">
        <f t="shared" si="46"/>
        <v>#DIV/0!</v>
      </c>
      <c r="S47" s="497">
        <v>256</v>
      </c>
      <c r="T47" s="540" t="e">
        <f t="shared" si="47"/>
        <v>#DIV/0!</v>
      </c>
      <c r="U47" s="497">
        <f t="shared" si="48"/>
        <v>798</v>
      </c>
      <c r="V47" s="540" t="e">
        <f t="shared" si="49"/>
        <v>#DIV/0!</v>
      </c>
      <c r="W47" s="496">
        <v>145</v>
      </c>
      <c r="X47" s="540" t="e">
        <f t="shared" si="50"/>
        <v>#DIV/0!</v>
      </c>
      <c r="Y47" s="497">
        <v>100</v>
      </c>
      <c r="Z47" s="540" t="e">
        <f t="shared" si="51"/>
        <v>#DIV/0!</v>
      </c>
      <c r="AA47" s="497">
        <f t="shared" si="52"/>
        <v>245</v>
      </c>
      <c r="AB47" s="437" t="e">
        <f t="shared" si="53"/>
        <v>#DIV/0!</v>
      </c>
    </row>
    <row r="48" spans="1:28" ht="13.5" customHeight="1">
      <c r="A48" s="684"/>
      <c r="B48" s="430" t="s">
        <v>209</v>
      </c>
      <c r="C48" s="474"/>
      <c r="D48" s="496">
        <v>376</v>
      </c>
      <c r="E48" s="433">
        <f t="shared" si="39"/>
        <v>-303</v>
      </c>
      <c r="F48" s="490">
        <f t="shared" si="40"/>
        <v>-44.62444771723122</v>
      </c>
      <c r="G48" s="497">
        <v>316</v>
      </c>
      <c r="H48" s="436">
        <f t="shared" si="41"/>
        <v>-314</v>
      </c>
      <c r="I48" s="492">
        <f t="shared" si="42"/>
        <v>-49.84126984126984</v>
      </c>
      <c r="J48" s="438">
        <f t="shared" si="43"/>
        <v>692</v>
      </c>
      <c r="K48" s="436">
        <f t="shared" si="44"/>
        <v>-617</v>
      </c>
      <c r="L48" s="494">
        <f t="shared" si="45"/>
        <v>-47.13521772345302</v>
      </c>
      <c r="M48" s="684"/>
      <c r="N48" s="430" t="s">
        <v>209</v>
      </c>
      <c r="O48" s="474"/>
      <c r="P48" s="474"/>
      <c r="Q48" s="496">
        <v>679</v>
      </c>
      <c r="R48" s="437" t="e">
        <f t="shared" si="46"/>
        <v>#DIV/0!</v>
      </c>
      <c r="S48" s="497">
        <v>630</v>
      </c>
      <c r="T48" s="540" t="e">
        <f t="shared" si="47"/>
        <v>#DIV/0!</v>
      </c>
      <c r="U48" s="497">
        <f t="shared" si="48"/>
        <v>1309</v>
      </c>
      <c r="V48" s="540" t="e">
        <f t="shared" si="49"/>
        <v>#DIV/0!</v>
      </c>
      <c r="W48" s="496">
        <v>84</v>
      </c>
      <c r="X48" s="540" t="e">
        <f t="shared" si="50"/>
        <v>#DIV/0!</v>
      </c>
      <c r="Y48" s="497">
        <v>112</v>
      </c>
      <c r="Z48" s="540" t="e">
        <f t="shared" si="51"/>
        <v>#DIV/0!</v>
      </c>
      <c r="AA48" s="497">
        <f t="shared" si="52"/>
        <v>196</v>
      </c>
      <c r="AB48" s="437" t="e">
        <f t="shared" si="53"/>
        <v>#DIV/0!</v>
      </c>
    </row>
    <row r="49" spans="1:28" ht="13.5" customHeight="1">
      <c r="A49" s="684"/>
      <c r="B49" s="430" t="s">
        <v>51</v>
      </c>
      <c r="C49" s="474"/>
      <c r="D49" s="496">
        <v>1550</v>
      </c>
      <c r="E49" s="433">
        <f t="shared" si="39"/>
        <v>-1605</v>
      </c>
      <c r="F49" s="490">
        <f t="shared" si="40"/>
        <v>-50.871632329635496</v>
      </c>
      <c r="G49" s="497">
        <v>767</v>
      </c>
      <c r="H49" s="436">
        <f t="shared" si="41"/>
        <v>-1094</v>
      </c>
      <c r="I49" s="492">
        <f t="shared" si="42"/>
        <v>-58.78559914024718</v>
      </c>
      <c r="J49" s="438">
        <f t="shared" si="43"/>
        <v>2317</v>
      </c>
      <c r="K49" s="436">
        <f t="shared" si="44"/>
        <v>-2699</v>
      </c>
      <c r="L49" s="494">
        <f t="shared" si="45"/>
        <v>-53.80781499202552</v>
      </c>
      <c r="M49" s="684"/>
      <c r="N49" s="430" t="s">
        <v>51</v>
      </c>
      <c r="O49" s="474"/>
      <c r="P49" s="474"/>
      <c r="Q49" s="496">
        <v>3155</v>
      </c>
      <c r="R49" s="437" t="e">
        <f t="shared" si="46"/>
        <v>#DIV/0!</v>
      </c>
      <c r="S49" s="497">
        <v>1861</v>
      </c>
      <c r="T49" s="540" t="e">
        <f t="shared" si="47"/>
        <v>#DIV/0!</v>
      </c>
      <c r="U49" s="497">
        <f t="shared" si="48"/>
        <v>5016</v>
      </c>
      <c r="V49" s="540" t="e">
        <f t="shared" si="49"/>
        <v>#DIV/0!</v>
      </c>
      <c r="W49" s="496">
        <v>1134</v>
      </c>
      <c r="X49" s="540" t="e">
        <f t="shared" si="50"/>
        <v>#DIV/0!</v>
      </c>
      <c r="Y49" s="497">
        <v>493</v>
      </c>
      <c r="Z49" s="540" t="e">
        <f t="shared" si="51"/>
        <v>#DIV/0!</v>
      </c>
      <c r="AA49" s="497">
        <f t="shared" si="52"/>
        <v>1627</v>
      </c>
      <c r="AB49" s="437" t="e">
        <f t="shared" si="53"/>
        <v>#DIV/0!</v>
      </c>
    </row>
    <row r="50" spans="1:28" ht="13.5" customHeight="1">
      <c r="A50" s="685"/>
      <c r="B50" s="475" t="s">
        <v>52</v>
      </c>
      <c r="C50" s="541"/>
      <c r="D50" s="542">
        <v>208</v>
      </c>
      <c r="E50" s="433">
        <f t="shared" si="39"/>
        <v>88</v>
      </c>
      <c r="F50" s="490">
        <f t="shared" si="40"/>
        <v>73.33333333333334</v>
      </c>
      <c r="G50" s="543">
        <v>100</v>
      </c>
      <c r="H50" s="436">
        <f t="shared" si="41"/>
        <v>-45</v>
      </c>
      <c r="I50" s="492">
        <f t="shared" si="42"/>
        <v>-31.034482758620683</v>
      </c>
      <c r="J50" s="438">
        <f t="shared" si="43"/>
        <v>308</v>
      </c>
      <c r="K50" s="436">
        <f t="shared" si="44"/>
        <v>43</v>
      </c>
      <c r="L50" s="494">
        <f t="shared" si="45"/>
        <v>16.226415094339615</v>
      </c>
      <c r="M50" s="685"/>
      <c r="N50" s="475" t="s">
        <v>52</v>
      </c>
      <c r="O50" s="541"/>
      <c r="P50" s="541"/>
      <c r="Q50" s="542">
        <v>120</v>
      </c>
      <c r="R50" s="492" t="e">
        <f t="shared" si="46"/>
        <v>#DIV/0!</v>
      </c>
      <c r="S50" s="543">
        <v>145</v>
      </c>
      <c r="T50" s="540" t="e">
        <f t="shared" si="47"/>
        <v>#DIV/0!</v>
      </c>
      <c r="U50" s="497">
        <f t="shared" si="48"/>
        <v>265</v>
      </c>
      <c r="V50" s="540" t="e">
        <f t="shared" si="49"/>
        <v>#DIV/0!</v>
      </c>
      <c r="W50" s="542">
        <v>14</v>
      </c>
      <c r="X50" s="540" t="e">
        <f t="shared" si="50"/>
        <v>#DIV/0!</v>
      </c>
      <c r="Y50" s="543">
        <v>31</v>
      </c>
      <c r="Z50" s="540" t="e">
        <f t="shared" si="51"/>
        <v>#DIV/0!</v>
      </c>
      <c r="AA50" s="543">
        <f t="shared" si="52"/>
        <v>45</v>
      </c>
      <c r="AB50" s="492" t="e">
        <f t="shared" si="53"/>
        <v>#DIV/0!</v>
      </c>
    </row>
    <row r="51" spans="1:28" ht="13.5" customHeight="1" thickBot="1">
      <c r="A51" s="695" t="s">
        <v>47</v>
      </c>
      <c r="B51" s="696"/>
      <c r="C51" s="696"/>
      <c r="D51" s="544">
        <f>SUM(D45:D50)</f>
        <v>3278</v>
      </c>
      <c r="E51" s="518">
        <f t="shared" si="39"/>
        <v>-2497</v>
      </c>
      <c r="F51" s="545">
        <f t="shared" si="40"/>
        <v>-43.23809523809524</v>
      </c>
      <c r="G51" s="546">
        <f>SUM(G45:G50)</f>
        <v>1791</v>
      </c>
      <c r="H51" s="518">
        <f t="shared" si="41"/>
        <v>-2261</v>
      </c>
      <c r="I51" s="547">
        <f t="shared" si="42"/>
        <v>-55.79960513326752</v>
      </c>
      <c r="J51" s="548">
        <f t="shared" si="43"/>
        <v>5069</v>
      </c>
      <c r="K51" s="518">
        <f t="shared" si="44"/>
        <v>-4758</v>
      </c>
      <c r="L51" s="549">
        <f t="shared" si="45"/>
        <v>-48.4176249109596</v>
      </c>
      <c r="M51" s="695" t="s">
        <v>47</v>
      </c>
      <c r="N51" s="696"/>
      <c r="O51" s="696"/>
      <c r="P51" s="697"/>
      <c r="Q51" s="432">
        <f>SUM(Q45:Q50)</f>
        <v>5775</v>
      </c>
      <c r="R51" s="440" t="e">
        <f t="shared" si="46"/>
        <v>#DIV/0!</v>
      </c>
      <c r="S51" s="432">
        <f>SUM(S45:S50)</f>
        <v>4052</v>
      </c>
      <c r="T51" s="540" t="e">
        <f t="shared" si="47"/>
        <v>#DIV/0!</v>
      </c>
      <c r="U51" s="435">
        <f>SUM(U45:U50)</f>
        <v>9827</v>
      </c>
      <c r="V51" s="540" t="e">
        <f t="shared" si="49"/>
        <v>#DIV/0!</v>
      </c>
      <c r="W51" s="432">
        <f>SUM(W45:W50)</f>
        <v>1669</v>
      </c>
      <c r="X51" s="540" t="e">
        <f t="shared" si="50"/>
        <v>#DIV/0!</v>
      </c>
      <c r="Y51" s="435">
        <f>SUM(Y45:Y50)</f>
        <v>911</v>
      </c>
      <c r="Z51" s="540" t="e">
        <f t="shared" si="51"/>
        <v>#DIV/0!</v>
      </c>
      <c r="AA51" s="435">
        <f>SUM(AA45:AA50)</f>
        <v>2580</v>
      </c>
      <c r="AB51" s="440" t="e">
        <f t="shared" si="53"/>
        <v>#DIV/0!</v>
      </c>
    </row>
    <row r="52" spans="1:28" ht="5.25" customHeight="1" thickBot="1">
      <c r="A52" s="521"/>
      <c r="B52" s="550"/>
      <c r="C52" s="550"/>
      <c r="D52" s="551"/>
      <c r="E52" s="524"/>
      <c r="F52" s="525"/>
      <c r="G52" s="552"/>
      <c r="H52" s="526"/>
      <c r="I52" s="527"/>
      <c r="J52" s="510"/>
      <c r="K52" s="526"/>
      <c r="L52" s="527"/>
      <c r="M52" s="521"/>
      <c r="N52" s="550"/>
      <c r="O52" s="550"/>
      <c r="P52" s="550"/>
      <c r="Q52" s="553"/>
      <c r="R52" s="554"/>
      <c r="S52" s="555"/>
      <c r="T52" s="556"/>
      <c r="U52" s="555"/>
      <c r="V52" s="556"/>
      <c r="W52" s="555"/>
      <c r="X52" s="556"/>
      <c r="Y52" s="555"/>
      <c r="Z52" s="556"/>
      <c r="AA52" s="553"/>
      <c r="AB52" s="554"/>
    </row>
    <row r="53" spans="1:28" ht="13.5" customHeight="1">
      <c r="A53" s="683" t="s">
        <v>53</v>
      </c>
      <c r="B53" s="530"/>
      <c r="C53" s="557" t="s">
        <v>54</v>
      </c>
      <c r="D53" s="532">
        <v>951</v>
      </c>
      <c r="E53" s="533">
        <f aca="true" t="shared" si="54" ref="E53:E59">D53-Q53</f>
        <v>-413</v>
      </c>
      <c r="F53" s="534">
        <f aca="true" t="shared" si="55" ref="F53:F59">IF(D53=0,"-",(D53/Q53*100-100))</f>
        <v>-30.27859237536657</v>
      </c>
      <c r="G53" s="535">
        <v>522</v>
      </c>
      <c r="H53" s="536">
        <f aca="true" t="shared" si="56" ref="H53:H59">G53-S53</f>
        <v>-392</v>
      </c>
      <c r="I53" s="537">
        <f aca="true" t="shared" si="57" ref="I53:I59">IF(OR(G53=0,S53=0),"-",(G53/S53*100-100))</f>
        <v>-42.88840262582057</v>
      </c>
      <c r="J53" s="538">
        <f aca="true" t="shared" si="58" ref="J53:J59">D53+G53</f>
        <v>1473</v>
      </c>
      <c r="K53" s="536">
        <f aca="true" t="shared" si="59" ref="K53:K59">J53-U53</f>
        <v>-805</v>
      </c>
      <c r="L53" s="539">
        <f aca="true" t="shared" si="60" ref="L53:L59">IF(OR(J53=0,U53=0),"-",(J53/U53*100-100))</f>
        <v>-35.33801580333626</v>
      </c>
      <c r="M53" s="683" t="s">
        <v>53</v>
      </c>
      <c r="N53" s="530"/>
      <c r="O53" s="557" t="s">
        <v>54</v>
      </c>
      <c r="P53" s="557"/>
      <c r="Q53" s="496">
        <v>1364</v>
      </c>
      <c r="R53" s="437" t="e">
        <f aca="true" t="shared" si="61" ref="R53:R59">IF(Q53=0,"-",(Q53-AF53)/AF53*100)</f>
        <v>#DIV/0!</v>
      </c>
      <c r="S53" s="497">
        <v>914</v>
      </c>
      <c r="T53" s="540" t="e">
        <f aca="true" t="shared" si="62" ref="T53:T59">IF(S53=0,"-",(S53-AH53)/AH53*100)</f>
        <v>#DIV/0!</v>
      </c>
      <c r="U53" s="497">
        <f aca="true" t="shared" si="63" ref="U53:U59">SUM(Q53,S53)</f>
        <v>2278</v>
      </c>
      <c r="V53" s="540" t="e">
        <f aca="true" t="shared" si="64" ref="V53:V59">IF(U53=0,"-",(U53-AJ53)/AJ53*100)</f>
        <v>#DIV/0!</v>
      </c>
      <c r="W53" s="496">
        <v>186</v>
      </c>
      <c r="X53" s="540" t="e">
        <f aca="true" t="shared" si="65" ref="X53:X59">IF(W53=0,"-",(W53-AL53)/AL53*100)</f>
        <v>#DIV/0!</v>
      </c>
      <c r="Y53" s="497">
        <v>97</v>
      </c>
      <c r="Z53" s="540" t="e">
        <f aca="true" t="shared" si="66" ref="Z53:Z59">IF(Y53=0,"-",(Y53-AN53)/AN53*100)</f>
        <v>#DIV/0!</v>
      </c>
      <c r="AA53" s="497">
        <f aca="true" t="shared" si="67" ref="AA53:AA59">SUM(W53,Y53)</f>
        <v>283</v>
      </c>
      <c r="AB53" s="437" t="e">
        <f aca="true" t="shared" si="68" ref="AB53:AB59">IF(AA53=0,"-",(AA53-AP53)/AP53*100)</f>
        <v>#DIV/0!</v>
      </c>
    </row>
    <row r="54" spans="1:28" ht="13.5" customHeight="1">
      <c r="A54" s="684"/>
      <c r="B54" s="430"/>
      <c r="C54" s="558" t="s">
        <v>55</v>
      </c>
      <c r="D54" s="496">
        <v>1121</v>
      </c>
      <c r="E54" s="433">
        <f t="shared" si="54"/>
        <v>-631</v>
      </c>
      <c r="F54" s="490">
        <f t="shared" si="55"/>
        <v>-36.01598173515982</v>
      </c>
      <c r="G54" s="497">
        <v>425</v>
      </c>
      <c r="H54" s="436">
        <f t="shared" si="56"/>
        <v>-737</v>
      </c>
      <c r="I54" s="492">
        <f t="shared" si="57"/>
        <v>-63.425129087779695</v>
      </c>
      <c r="J54" s="438">
        <f t="shared" si="58"/>
        <v>1546</v>
      </c>
      <c r="K54" s="436">
        <f t="shared" si="59"/>
        <v>-1368</v>
      </c>
      <c r="L54" s="494">
        <f t="shared" si="60"/>
        <v>-46.94577899794098</v>
      </c>
      <c r="M54" s="684"/>
      <c r="N54" s="430"/>
      <c r="O54" s="558" t="s">
        <v>55</v>
      </c>
      <c r="P54" s="558"/>
      <c r="Q54" s="496">
        <v>1752</v>
      </c>
      <c r="R54" s="437" t="e">
        <f t="shared" si="61"/>
        <v>#DIV/0!</v>
      </c>
      <c r="S54" s="497">
        <v>1162</v>
      </c>
      <c r="T54" s="540" t="e">
        <f t="shared" si="62"/>
        <v>#DIV/0!</v>
      </c>
      <c r="U54" s="497">
        <f t="shared" si="63"/>
        <v>2914</v>
      </c>
      <c r="V54" s="540" t="e">
        <f t="shared" si="64"/>
        <v>#DIV/0!</v>
      </c>
      <c r="W54" s="496">
        <v>465</v>
      </c>
      <c r="X54" s="540" t="e">
        <f t="shared" si="65"/>
        <v>#DIV/0!</v>
      </c>
      <c r="Y54" s="497">
        <v>139</v>
      </c>
      <c r="Z54" s="540" t="e">
        <f t="shared" si="66"/>
        <v>#DIV/0!</v>
      </c>
      <c r="AA54" s="497">
        <f t="shared" si="67"/>
        <v>604</v>
      </c>
      <c r="AB54" s="437" t="e">
        <f t="shared" si="68"/>
        <v>#DIV/0!</v>
      </c>
    </row>
    <row r="55" spans="1:28" ht="13.5" customHeight="1">
      <c r="A55" s="684"/>
      <c r="B55" s="430"/>
      <c r="C55" s="558" t="s">
        <v>56</v>
      </c>
      <c r="D55" s="496">
        <v>773</v>
      </c>
      <c r="E55" s="433">
        <f t="shared" si="54"/>
        <v>-819</v>
      </c>
      <c r="F55" s="490">
        <f t="shared" si="55"/>
        <v>-51.44472361809046</v>
      </c>
      <c r="G55" s="497">
        <v>335</v>
      </c>
      <c r="H55" s="436">
        <f t="shared" si="56"/>
        <v>-435</v>
      </c>
      <c r="I55" s="492">
        <f t="shared" si="57"/>
        <v>-56.493506493506494</v>
      </c>
      <c r="J55" s="438">
        <f t="shared" si="58"/>
        <v>1108</v>
      </c>
      <c r="K55" s="436">
        <f t="shared" si="59"/>
        <v>-1254</v>
      </c>
      <c r="L55" s="494">
        <f t="shared" si="60"/>
        <v>-53.09060118543607</v>
      </c>
      <c r="M55" s="684"/>
      <c r="N55" s="430"/>
      <c r="O55" s="558" t="s">
        <v>56</v>
      </c>
      <c r="P55" s="558"/>
      <c r="Q55" s="496">
        <v>1592</v>
      </c>
      <c r="R55" s="437" t="e">
        <f t="shared" si="61"/>
        <v>#DIV/0!</v>
      </c>
      <c r="S55" s="497">
        <v>770</v>
      </c>
      <c r="T55" s="540" t="e">
        <f t="shared" si="62"/>
        <v>#DIV/0!</v>
      </c>
      <c r="U55" s="497">
        <f t="shared" si="63"/>
        <v>2362</v>
      </c>
      <c r="V55" s="540" t="e">
        <f t="shared" si="64"/>
        <v>#DIV/0!</v>
      </c>
      <c r="W55" s="496">
        <v>544</v>
      </c>
      <c r="X55" s="540" t="e">
        <f t="shared" si="65"/>
        <v>#DIV/0!</v>
      </c>
      <c r="Y55" s="497">
        <v>141</v>
      </c>
      <c r="Z55" s="540" t="e">
        <f t="shared" si="66"/>
        <v>#DIV/0!</v>
      </c>
      <c r="AA55" s="497">
        <f t="shared" si="67"/>
        <v>685</v>
      </c>
      <c r="AB55" s="437" t="e">
        <f t="shared" si="68"/>
        <v>#DIV/0!</v>
      </c>
    </row>
    <row r="56" spans="1:28" ht="13.5" customHeight="1">
      <c r="A56" s="684"/>
      <c r="B56" s="430"/>
      <c r="C56" s="558" t="s">
        <v>57</v>
      </c>
      <c r="D56" s="496">
        <v>169</v>
      </c>
      <c r="E56" s="433">
        <f t="shared" si="54"/>
        <v>-168</v>
      </c>
      <c r="F56" s="490">
        <f t="shared" si="55"/>
        <v>-49.85163204747774</v>
      </c>
      <c r="G56" s="497">
        <v>131</v>
      </c>
      <c r="H56" s="436">
        <f t="shared" si="56"/>
        <v>-168</v>
      </c>
      <c r="I56" s="492">
        <f t="shared" si="57"/>
        <v>-56.187290969899664</v>
      </c>
      <c r="J56" s="438">
        <f t="shared" si="58"/>
        <v>300</v>
      </c>
      <c r="K56" s="436">
        <f t="shared" si="59"/>
        <v>-336</v>
      </c>
      <c r="L56" s="494">
        <f t="shared" si="60"/>
        <v>-52.83018867924528</v>
      </c>
      <c r="M56" s="684"/>
      <c r="N56" s="430"/>
      <c r="O56" s="558" t="s">
        <v>57</v>
      </c>
      <c r="P56" s="558"/>
      <c r="Q56" s="496">
        <v>337</v>
      </c>
      <c r="R56" s="437" t="e">
        <f t="shared" si="61"/>
        <v>#DIV/0!</v>
      </c>
      <c r="S56" s="497">
        <v>299</v>
      </c>
      <c r="T56" s="540" t="e">
        <f t="shared" si="62"/>
        <v>#DIV/0!</v>
      </c>
      <c r="U56" s="497">
        <f t="shared" si="63"/>
        <v>636</v>
      </c>
      <c r="V56" s="540" t="e">
        <f t="shared" si="64"/>
        <v>#DIV/0!</v>
      </c>
      <c r="W56" s="496">
        <v>162</v>
      </c>
      <c r="X56" s="540" t="e">
        <f t="shared" si="65"/>
        <v>#DIV/0!</v>
      </c>
      <c r="Y56" s="497">
        <v>85</v>
      </c>
      <c r="Z56" s="540" t="e">
        <f t="shared" si="66"/>
        <v>#DIV/0!</v>
      </c>
      <c r="AA56" s="497">
        <f t="shared" si="67"/>
        <v>247</v>
      </c>
      <c r="AB56" s="437" t="e">
        <f t="shared" si="68"/>
        <v>#DIV/0!</v>
      </c>
    </row>
    <row r="57" spans="1:28" ht="13.5" customHeight="1">
      <c r="A57" s="684"/>
      <c r="B57" s="430"/>
      <c r="C57" s="558" t="s">
        <v>58</v>
      </c>
      <c r="D57" s="496">
        <v>124</v>
      </c>
      <c r="E57" s="433">
        <f t="shared" si="54"/>
        <v>-244</v>
      </c>
      <c r="F57" s="490">
        <f t="shared" si="55"/>
        <v>-66.30434782608695</v>
      </c>
      <c r="G57" s="497">
        <v>108</v>
      </c>
      <c r="H57" s="436">
        <f t="shared" si="56"/>
        <v>-206</v>
      </c>
      <c r="I57" s="492">
        <f t="shared" si="57"/>
        <v>-65.60509554140128</v>
      </c>
      <c r="J57" s="438">
        <f t="shared" si="58"/>
        <v>232</v>
      </c>
      <c r="K57" s="436">
        <f t="shared" si="59"/>
        <v>-450</v>
      </c>
      <c r="L57" s="494">
        <f t="shared" si="60"/>
        <v>-65.98240469208211</v>
      </c>
      <c r="M57" s="684"/>
      <c r="N57" s="430"/>
      <c r="O57" s="558" t="s">
        <v>58</v>
      </c>
      <c r="P57" s="558"/>
      <c r="Q57" s="496">
        <v>368</v>
      </c>
      <c r="R57" s="437" t="e">
        <f t="shared" si="61"/>
        <v>#DIV/0!</v>
      </c>
      <c r="S57" s="497">
        <v>314</v>
      </c>
      <c r="T57" s="540" t="e">
        <f t="shared" si="62"/>
        <v>#DIV/0!</v>
      </c>
      <c r="U57" s="497">
        <f t="shared" si="63"/>
        <v>682</v>
      </c>
      <c r="V57" s="540" t="e">
        <f t="shared" si="64"/>
        <v>#DIV/0!</v>
      </c>
      <c r="W57" s="496">
        <v>192</v>
      </c>
      <c r="X57" s="540" t="e">
        <f t="shared" si="65"/>
        <v>#DIV/0!</v>
      </c>
      <c r="Y57" s="497">
        <v>162</v>
      </c>
      <c r="Z57" s="540" t="e">
        <f t="shared" si="66"/>
        <v>#DIV/0!</v>
      </c>
      <c r="AA57" s="497">
        <f t="shared" si="67"/>
        <v>354</v>
      </c>
      <c r="AB57" s="437" t="e">
        <f t="shared" si="68"/>
        <v>#DIV/0!</v>
      </c>
    </row>
    <row r="58" spans="1:28" ht="13.5" customHeight="1">
      <c r="A58" s="685"/>
      <c r="B58" s="475"/>
      <c r="C58" s="559" t="s">
        <v>104</v>
      </c>
      <c r="D58" s="542">
        <v>140</v>
      </c>
      <c r="E58" s="433">
        <f t="shared" si="54"/>
        <v>-222</v>
      </c>
      <c r="F58" s="490">
        <f t="shared" si="55"/>
        <v>-61.32596685082873</v>
      </c>
      <c r="G58" s="543">
        <v>270</v>
      </c>
      <c r="H58" s="436">
        <f t="shared" si="56"/>
        <v>-323</v>
      </c>
      <c r="I58" s="492">
        <f t="shared" si="57"/>
        <v>-54.468802698145026</v>
      </c>
      <c r="J58" s="438">
        <f t="shared" si="58"/>
        <v>410</v>
      </c>
      <c r="K58" s="436">
        <f t="shared" si="59"/>
        <v>-545</v>
      </c>
      <c r="L58" s="494">
        <f t="shared" si="60"/>
        <v>-57.06806282722513</v>
      </c>
      <c r="M58" s="685"/>
      <c r="N58" s="475"/>
      <c r="O58" s="559" t="s">
        <v>104</v>
      </c>
      <c r="P58" s="559"/>
      <c r="Q58" s="542">
        <v>362</v>
      </c>
      <c r="R58" s="492" t="e">
        <f t="shared" si="61"/>
        <v>#DIV/0!</v>
      </c>
      <c r="S58" s="543">
        <v>593</v>
      </c>
      <c r="T58" s="540" t="e">
        <f t="shared" si="62"/>
        <v>#DIV/0!</v>
      </c>
      <c r="U58" s="497">
        <f t="shared" si="63"/>
        <v>955</v>
      </c>
      <c r="V58" s="540" t="e">
        <f t="shared" si="64"/>
        <v>#DIV/0!</v>
      </c>
      <c r="W58" s="542">
        <v>120</v>
      </c>
      <c r="X58" s="540" t="e">
        <f t="shared" si="65"/>
        <v>#DIV/0!</v>
      </c>
      <c r="Y58" s="543">
        <v>287</v>
      </c>
      <c r="Z58" s="540" t="e">
        <f t="shared" si="66"/>
        <v>#DIV/0!</v>
      </c>
      <c r="AA58" s="543">
        <f t="shared" si="67"/>
        <v>407</v>
      </c>
      <c r="AB58" s="492" t="e">
        <f t="shared" si="68"/>
        <v>#DIV/0!</v>
      </c>
    </row>
    <row r="59" spans="1:28" ht="13.5" customHeight="1" thickBot="1">
      <c r="A59" s="695" t="s">
        <v>47</v>
      </c>
      <c r="B59" s="696"/>
      <c r="C59" s="696"/>
      <c r="D59" s="544">
        <f>SUM(D53:D58)</f>
        <v>3278</v>
      </c>
      <c r="E59" s="518">
        <f t="shared" si="54"/>
        <v>-2497</v>
      </c>
      <c r="F59" s="545">
        <f t="shared" si="55"/>
        <v>-43.23809523809524</v>
      </c>
      <c r="G59" s="546">
        <f>SUM(G53:G58)</f>
        <v>1791</v>
      </c>
      <c r="H59" s="518">
        <f t="shared" si="56"/>
        <v>-2261</v>
      </c>
      <c r="I59" s="547">
        <f t="shared" si="57"/>
        <v>-55.79960513326752</v>
      </c>
      <c r="J59" s="560">
        <f t="shared" si="58"/>
        <v>5069</v>
      </c>
      <c r="K59" s="518">
        <f t="shared" si="59"/>
        <v>-4758</v>
      </c>
      <c r="L59" s="549">
        <f t="shared" si="60"/>
        <v>-48.4176249109596</v>
      </c>
      <c r="M59" s="695" t="s">
        <v>47</v>
      </c>
      <c r="N59" s="696"/>
      <c r="O59" s="696"/>
      <c r="P59" s="697"/>
      <c r="Q59" s="432">
        <f>SUM(Q53:Q58)</f>
        <v>5775</v>
      </c>
      <c r="R59" s="440" t="e">
        <f t="shared" si="61"/>
        <v>#DIV/0!</v>
      </c>
      <c r="S59" s="432">
        <f>SUM(S53:S58)</f>
        <v>4052</v>
      </c>
      <c r="T59" s="540" t="e">
        <f t="shared" si="62"/>
        <v>#DIV/0!</v>
      </c>
      <c r="U59" s="497">
        <f t="shared" si="63"/>
        <v>9827</v>
      </c>
      <c r="V59" s="540" t="e">
        <f t="shared" si="64"/>
        <v>#DIV/0!</v>
      </c>
      <c r="W59" s="432">
        <f>SUM(W53:W58)</f>
        <v>1669</v>
      </c>
      <c r="X59" s="540" t="e">
        <f t="shared" si="65"/>
        <v>#DIV/0!</v>
      </c>
      <c r="Y59" s="435">
        <f>SUM(Y53:Y58)</f>
        <v>911</v>
      </c>
      <c r="Z59" s="540" t="e">
        <f t="shared" si="66"/>
        <v>#DIV/0!</v>
      </c>
      <c r="AA59" s="435">
        <f t="shared" si="67"/>
        <v>2580</v>
      </c>
      <c r="AB59" s="440" t="e">
        <f t="shared" si="68"/>
        <v>#DIV/0!</v>
      </c>
    </row>
    <row r="60" spans="2:28" s="521" customFormat="1" ht="2.25" customHeight="1">
      <c r="B60" s="550"/>
      <c r="C60" s="550"/>
      <c r="D60" s="561"/>
      <c r="E60" s="562"/>
      <c r="F60" s="563"/>
      <c r="G60" s="561"/>
      <c r="H60" s="564"/>
      <c r="I60" s="565"/>
      <c r="J60" s="510"/>
      <c r="K60" s="564"/>
      <c r="L60" s="564"/>
      <c r="N60" s="550"/>
      <c r="O60" s="550"/>
      <c r="P60" s="550"/>
      <c r="Q60" s="561"/>
      <c r="R60" s="561"/>
      <c r="S60" s="561"/>
      <c r="T60" s="561"/>
      <c r="U60" s="561"/>
      <c r="V60" s="561"/>
      <c r="W60" s="561"/>
      <c r="X60" s="561"/>
      <c r="Y60" s="561"/>
      <c r="Z60" s="561"/>
      <c r="AB60" s="566"/>
    </row>
    <row r="61" spans="1:28" ht="14.25" customHeight="1">
      <c r="A61" s="567" t="s">
        <v>216</v>
      </c>
      <c r="B61" s="568"/>
      <c r="C61" s="568"/>
      <c r="D61" s="568"/>
      <c r="E61" s="569"/>
      <c r="F61" s="570"/>
      <c r="G61" s="568"/>
      <c r="H61" s="571"/>
      <c r="I61" s="572"/>
      <c r="J61" s="571"/>
      <c r="K61" s="571"/>
      <c r="L61" s="571"/>
      <c r="M61" s="567" t="s">
        <v>203</v>
      </c>
      <c r="N61" s="568"/>
      <c r="O61" s="568"/>
      <c r="P61" s="568"/>
      <c r="Q61" s="561"/>
      <c r="R61" s="561"/>
      <c r="S61" s="561"/>
      <c r="T61" s="561"/>
      <c r="U61" s="561"/>
      <c r="V61" s="561"/>
      <c r="W61" s="561"/>
      <c r="X61" s="561"/>
      <c r="Y61" s="561"/>
      <c r="Z61" s="561"/>
      <c r="AB61" s="573"/>
    </row>
    <row r="62" spans="1:28" s="582" customFormat="1" ht="11.25" customHeight="1">
      <c r="A62" s="574" t="s">
        <v>204</v>
      </c>
      <c r="B62" s="575"/>
      <c r="C62" s="576"/>
      <c r="D62" s="576"/>
      <c r="E62" s="577"/>
      <c r="F62" s="578"/>
      <c r="G62" s="576"/>
      <c r="H62" s="579"/>
      <c r="I62" s="580"/>
      <c r="J62" s="579"/>
      <c r="K62" s="581"/>
      <c r="L62" s="579"/>
      <c r="M62" s="574" t="s">
        <v>204</v>
      </c>
      <c r="N62" s="575"/>
      <c r="O62" s="576"/>
      <c r="P62" s="576"/>
      <c r="Q62" s="568"/>
      <c r="R62" s="568"/>
      <c r="S62" s="568"/>
      <c r="T62" s="568"/>
      <c r="U62" s="568"/>
      <c r="V62" s="568"/>
      <c r="W62" s="568"/>
      <c r="X62" s="568"/>
      <c r="Y62" s="568"/>
      <c r="Z62" s="568"/>
      <c r="AA62" s="568"/>
      <c r="AB62" s="568"/>
    </row>
    <row r="63" spans="1:28" ht="11.25" customHeight="1">
      <c r="A63" s="574"/>
      <c r="B63" s="583" t="s">
        <v>105</v>
      </c>
      <c r="C63" s="576"/>
      <c r="D63" s="576"/>
      <c r="E63" s="577"/>
      <c r="F63" s="578"/>
      <c r="G63" s="576"/>
      <c r="H63" s="579"/>
      <c r="I63" s="580"/>
      <c r="J63" s="579"/>
      <c r="K63" s="581"/>
      <c r="L63" s="579"/>
      <c r="M63" s="574"/>
      <c r="N63" s="583" t="s">
        <v>105</v>
      </c>
      <c r="O63" s="576"/>
      <c r="P63" s="576"/>
      <c r="Q63" s="576"/>
      <c r="R63" s="576"/>
      <c r="S63" s="576"/>
      <c r="T63" s="576"/>
      <c r="U63" s="576"/>
      <c r="V63" s="576"/>
      <c r="W63" s="576"/>
      <c r="X63" s="584"/>
      <c r="Y63" s="576"/>
      <c r="Z63" s="576"/>
      <c r="AA63" s="576"/>
      <c r="AB63" s="576"/>
    </row>
    <row r="64" spans="1:28" ht="11.25" customHeight="1">
      <c r="A64" s="574" t="s">
        <v>153</v>
      </c>
      <c r="B64" s="550"/>
      <c r="C64" s="550"/>
      <c r="D64" s="561"/>
      <c r="E64" s="562"/>
      <c r="F64" s="563"/>
      <c r="G64" s="561"/>
      <c r="H64" s="564"/>
      <c r="I64" s="565"/>
      <c r="J64" s="564"/>
      <c r="K64" s="564"/>
      <c r="L64" s="564"/>
      <c r="M64" s="574" t="s">
        <v>153</v>
      </c>
      <c r="N64" s="550"/>
      <c r="O64" s="550"/>
      <c r="P64" s="550"/>
      <c r="Q64" s="576"/>
      <c r="R64" s="576"/>
      <c r="S64" s="576"/>
      <c r="T64" s="576"/>
      <c r="U64" s="576"/>
      <c r="V64" s="576"/>
      <c r="W64" s="576"/>
      <c r="X64" s="584"/>
      <c r="Y64" s="576"/>
      <c r="Z64" s="576"/>
      <c r="AA64" s="576"/>
      <c r="AB64" s="576"/>
    </row>
    <row r="65" spans="1:26" ht="11.25" customHeight="1">
      <c r="A65" s="574" t="s">
        <v>210</v>
      </c>
      <c r="B65" s="550"/>
      <c r="C65" s="550"/>
      <c r="D65" s="561"/>
      <c r="E65" s="562"/>
      <c r="F65" s="563"/>
      <c r="G65" s="561"/>
      <c r="H65" s="564"/>
      <c r="I65" s="565"/>
      <c r="J65" s="564"/>
      <c r="K65" s="564"/>
      <c r="L65" s="564"/>
      <c r="M65" s="574"/>
      <c r="N65" s="550"/>
      <c r="O65" s="550"/>
      <c r="P65" s="550"/>
      <c r="Q65" s="561"/>
      <c r="R65" s="561"/>
      <c r="S65" s="561"/>
      <c r="T65" s="561"/>
      <c r="U65" s="561"/>
      <c r="V65" s="561"/>
      <c r="W65" s="561"/>
      <c r="X65" s="561"/>
      <c r="Y65" s="561"/>
      <c r="Z65" s="561"/>
    </row>
    <row r="66" spans="1:26" ht="11.25" customHeight="1">
      <c r="A66" s="574" t="s">
        <v>211</v>
      </c>
      <c r="B66" s="550"/>
      <c r="C66" s="550"/>
      <c r="D66" s="561"/>
      <c r="E66" s="561"/>
      <c r="F66" s="561"/>
      <c r="G66" s="561"/>
      <c r="H66" s="561"/>
      <c r="I66" s="561"/>
      <c r="J66" s="561"/>
      <c r="K66" s="561"/>
      <c r="L66" s="561"/>
      <c r="M66" s="574"/>
      <c r="N66" s="550"/>
      <c r="O66" s="550"/>
      <c r="P66" s="550"/>
      <c r="Q66" s="561"/>
      <c r="R66" s="561"/>
      <c r="S66" s="561"/>
      <c r="T66" s="561"/>
      <c r="U66" s="561"/>
      <c r="V66" s="561"/>
      <c r="W66" s="561"/>
      <c r="X66" s="561"/>
      <c r="Y66" s="561"/>
      <c r="Z66" s="561"/>
    </row>
    <row r="67" spans="2:16" ht="12" customHeight="1">
      <c r="B67" s="550"/>
      <c r="C67" s="550"/>
      <c r="D67" s="561"/>
      <c r="E67" s="561"/>
      <c r="F67" s="561"/>
      <c r="G67" s="561"/>
      <c r="H67" s="561"/>
      <c r="I67" s="561"/>
      <c r="J67" s="561"/>
      <c r="K67" s="561"/>
      <c r="L67" s="561"/>
      <c r="N67" s="550"/>
      <c r="O67" s="550"/>
      <c r="P67" s="550"/>
    </row>
  </sheetData>
  <sheetProtection/>
  <mergeCells count="42">
    <mergeCell ref="O17:P17"/>
    <mergeCell ref="O21:P21"/>
    <mergeCell ref="M45:M50"/>
    <mergeCell ref="O30:P30"/>
    <mergeCell ref="O35:P35"/>
    <mergeCell ref="O36:P36"/>
    <mergeCell ref="O23:P23"/>
    <mergeCell ref="O24:P24"/>
    <mergeCell ref="O29:P29"/>
    <mergeCell ref="M53:M58"/>
    <mergeCell ref="A51:C51"/>
    <mergeCell ref="A59:C59"/>
    <mergeCell ref="A53:A58"/>
    <mergeCell ref="M59:P59"/>
    <mergeCell ref="M51:P51"/>
    <mergeCell ref="A43:C43"/>
    <mergeCell ref="M43:P43"/>
    <mergeCell ref="M8:M42"/>
    <mergeCell ref="O12:P12"/>
    <mergeCell ref="O13:P13"/>
    <mergeCell ref="O14:P14"/>
    <mergeCell ref="O15:P15"/>
    <mergeCell ref="O16:P16"/>
    <mergeCell ref="O22:P22"/>
    <mergeCell ref="A8:A42"/>
    <mergeCell ref="A45:A50"/>
    <mergeCell ref="Q3:AB3"/>
    <mergeCell ref="A3:L3"/>
    <mergeCell ref="G5:L5"/>
    <mergeCell ref="A6:C7"/>
    <mergeCell ref="D6:F6"/>
    <mergeCell ref="G6:I6"/>
    <mergeCell ref="J6:L6"/>
    <mergeCell ref="Q5:V5"/>
    <mergeCell ref="M6:O7"/>
    <mergeCell ref="W5:AB5"/>
    <mergeCell ref="Y6:Z6"/>
    <mergeCell ref="AA6:AB6"/>
    <mergeCell ref="Q6:R6"/>
    <mergeCell ref="S6:T6"/>
    <mergeCell ref="U6:V6"/>
    <mergeCell ref="W6:X6"/>
  </mergeCells>
  <printOptions horizontalCentered="1" verticalCentered="1"/>
  <pageMargins left="0.35433070866141736" right="0.1968503937007874" top="0.3937007874015748" bottom="0.3937007874015748" header="0.5118110236220472" footer="0.5118110236220472"/>
  <pageSetup horizontalDpi="600" verticalDpi="600" orientation="portrait" paperSize="9" scale="91" r:id="rId2"/>
  <colBreaks count="1" manualBreakCount="1">
    <brk id="12" max="66" man="1"/>
  </colBreaks>
  <drawing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A1:U35"/>
  <sheetViews>
    <sheetView view="pageBreakPreview" zoomScaleSheetLayoutView="100" zoomScalePageLayoutView="0" workbookViewId="0" topLeftCell="A1">
      <selection activeCell="Z1" sqref="Z1"/>
    </sheetView>
  </sheetViews>
  <sheetFormatPr defaultColWidth="9.00390625" defaultRowHeight="13.5"/>
  <cols>
    <col min="1" max="1" width="4.25390625" style="150" customWidth="1"/>
    <col min="2" max="2" width="16.875" style="150" customWidth="1"/>
    <col min="3" max="12" width="6.625" style="150" customWidth="1"/>
    <col min="13" max="21" width="5.875" style="150" customWidth="1"/>
    <col min="22" max="35" width="9.00390625" style="150" customWidth="1"/>
    <col min="36" max="36" width="3.75390625" style="150" customWidth="1"/>
    <col min="37" max="16384" width="9.00390625" style="150" customWidth="1"/>
  </cols>
  <sheetData>
    <row r="1" spans="1:21" s="146" customFormat="1" ht="27.75" customHeight="1">
      <c r="A1" s="145"/>
      <c r="B1" s="613" t="s">
        <v>118</v>
      </c>
      <c r="C1" s="613"/>
      <c r="D1" s="613"/>
      <c r="E1" s="613"/>
      <c r="F1" s="613"/>
      <c r="G1" s="613"/>
      <c r="H1" s="613"/>
      <c r="I1" s="613"/>
      <c r="J1" s="613"/>
      <c r="K1" s="613"/>
      <c r="L1" s="613"/>
      <c r="M1" s="613"/>
      <c r="N1" s="613"/>
      <c r="O1" s="613"/>
      <c r="P1" s="613"/>
      <c r="Q1" s="613"/>
      <c r="R1" s="613"/>
      <c r="S1" s="613"/>
      <c r="T1" s="613"/>
      <c r="U1" s="613"/>
    </row>
    <row r="2" spans="2:12" s="146" customFormat="1" ht="9" customHeight="1">
      <c r="B2" s="96"/>
      <c r="C2" s="96"/>
      <c r="D2" s="96"/>
      <c r="E2" s="96"/>
      <c r="F2" s="96"/>
      <c r="G2" s="96"/>
      <c r="H2" s="96"/>
      <c r="I2" s="96"/>
      <c r="J2" s="96"/>
      <c r="K2" s="96"/>
      <c r="L2" s="96"/>
    </row>
    <row r="3" spans="11:21" s="146" customFormat="1" ht="15.75" customHeight="1" thickBot="1">
      <c r="K3" s="147"/>
      <c r="L3" s="148"/>
      <c r="M3" s="149"/>
      <c r="N3" s="149"/>
      <c r="O3" s="614" t="s">
        <v>11</v>
      </c>
      <c r="P3" s="614"/>
      <c r="Q3" s="614"/>
      <c r="R3" s="614"/>
      <c r="S3" s="614"/>
      <c r="T3" s="614"/>
      <c r="U3" s="614"/>
    </row>
    <row r="4" spans="1:21" ht="14.25" customHeight="1">
      <c r="A4" s="617"/>
      <c r="B4" s="618"/>
      <c r="C4" s="615" t="s">
        <v>4</v>
      </c>
      <c r="D4" s="615" t="s">
        <v>5</v>
      </c>
      <c r="E4" s="615" t="s">
        <v>6</v>
      </c>
      <c r="F4" s="615" t="s">
        <v>7</v>
      </c>
      <c r="G4" s="615" t="s">
        <v>8</v>
      </c>
      <c r="H4" s="615" t="s">
        <v>9</v>
      </c>
      <c r="I4" s="615" t="s">
        <v>10</v>
      </c>
      <c r="J4" s="615" t="s">
        <v>122</v>
      </c>
      <c r="K4" s="621" t="s">
        <v>140</v>
      </c>
      <c r="L4" s="671" t="s">
        <v>159</v>
      </c>
      <c r="M4" s="97"/>
      <c r="N4" s="97"/>
      <c r="O4" s="97"/>
      <c r="P4" s="97"/>
      <c r="Q4" s="97"/>
      <c r="R4" s="97"/>
      <c r="S4" s="97"/>
      <c r="T4" s="97"/>
      <c r="U4" s="98"/>
    </row>
    <row r="5" spans="1:21" s="146" customFormat="1" ht="30.75" customHeight="1">
      <c r="A5" s="619"/>
      <c r="B5" s="620"/>
      <c r="C5" s="616"/>
      <c r="D5" s="616"/>
      <c r="E5" s="616"/>
      <c r="F5" s="616"/>
      <c r="G5" s="616"/>
      <c r="H5" s="616"/>
      <c r="I5" s="616"/>
      <c r="J5" s="616"/>
      <c r="K5" s="622"/>
      <c r="L5" s="672"/>
      <c r="M5" s="99" t="s">
        <v>38</v>
      </c>
      <c r="N5" s="99" t="s">
        <v>39</v>
      </c>
      <c r="O5" s="99" t="s">
        <v>40</v>
      </c>
      <c r="P5" s="99" t="s">
        <v>41</v>
      </c>
      <c r="Q5" s="99" t="s">
        <v>42</v>
      </c>
      <c r="R5" s="99" t="s">
        <v>43</v>
      </c>
      <c r="S5" s="99" t="s">
        <v>123</v>
      </c>
      <c r="T5" s="99" t="s">
        <v>141</v>
      </c>
      <c r="U5" s="389" t="s">
        <v>160</v>
      </c>
    </row>
    <row r="6" spans="1:21" s="146" customFormat="1" ht="18" customHeight="1">
      <c r="A6" s="631" t="s">
        <v>21</v>
      </c>
      <c r="B6" s="632"/>
      <c r="C6" s="102">
        <v>27551</v>
      </c>
      <c r="D6" s="102">
        <v>26949</v>
      </c>
      <c r="E6" s="102">
        <v>25467</v>
      </c>
      <c r="F6" s="102">
        <v>25180</v>
      </c>
      <c r="G6" s="102">
        <v>23696</v>
      </c>
      <c r="H6" s="103">
        <v>22958</v>
      </c>
      <c r="I6" s="103">
        <v>23790</v>
      </c>
      <c r="J6" s="103">
        <v>22364</v>
      </c>
      <c r="K6" s="103">
        <v>21947</v>
      </c>
      <c r="L6" s="394">
        <v>21694</v>
      </c>
      <c r="M6" s="373">
        <f>L6/C6*100-100</f>
        <v>-21.258756487967773</v>
      </c>
      <c r="N6" s="155">
        <f>L6/D6*100-100</f>
        <v>-19.49979591079446</v>
      </c>
      <c r="O6" s="155">
        <f>L6/E6*100-100</f>
        <v>-14.815251109278677</v>
      </c>
      <c r="P6" s="155">
        <f>L6/F6*100-100</f>
        <v>-13.844320889594925</v>
      </c>
      <c r="Q6" s="155">
        <f>L6/G6*100-100</f>
        <v>-8.448683322079674</v>
      </c>
      <c r="R6" s="155">
        <f>L6/H6*100-100</f>
        <v>-5.505706071957491</v>
      </c>
      <c r="S6" s="155">
        <f>L6/I6*100-100</f>
        <v>-8.810424548129475</v>
      </c>
      <c r="T6" s="155">
        <f>L6/J6*100-100</f>
        <v>-2.9958862457521036</v>
      </c>
      <c r="U6" s="105">
        <f>L6/K6*100-100</f>
        <v>-1.1527771449400888</v>
      </c>
    </row>
    <row r="7" spans="1:21" s="146" customFormat="1" ht="18" customHeight="1">
      <c r="A7" s="633" t="s">
        <v>24</v>
      </c>
      <c r="B7" s="106" t="s">
        <v>14</v>
      </c>
      <c r="C7" s="107">
        <v>118</v>
      </c>
      <c r="D7" s="107">
        <v>85</v>
      </c>
      <c r="E7" s="107">
        <v>65</v>
      </c>
      <c r="F7" s="107">
        <v>75</v>
      </c>
      <c r="G7" s="107">
        <v>66</v>
      </c>
      <c r="H7" s="108">
        <v>62</v>
      </c>
      <c r="I7" s="108">
        <f>SUM(I8:I9)</f>
        <v>36</v>
      </c>
      <c r="J7" s="108">
        <f>SUM(J8:J9)</f>
        <v>22</v>
      </c>
      <c r="K7" s="108">
        <f>SUM(K8:K9)</f>
        <v>34</v>
      </c>
      <c r="L7" s="395">
        <f>SUM(L8:L9)</f>
        <v>30</v>
      </c>
      <c r="M7" s="151">
        <f aca="true" t="shared" si="0" ref="M7:M12">L7/C7*100-100</f>
        <v>-74.57627118644068</v>
      </c>
      <c r="N7" s="151">
        <f aca="true" t="shared" si="1" ref="N7:N12">L7/D7*100-100</f>
        <v>-64.70588235294117</v>
      </c>
      <c r="O7" s="151">
        <f aca="true" t="shared" si="2" ref="O7:O12">L7/E7*100-100</f>
        <v>-53.84615384615385</v>
      </c>
      <c r="P7" s="151">
        <f aca="true" t="shared" si="3" ref="P7:P12">L7/F7*100-100</f>
        <v>-60</v>
      </c>
      <c r="Q7" s="151">
        <f aca="true" t="shared" si="4" ref="Q7:Q12">L7/G7*100-100</f>
        <v>-54.54545454545455</v>
      </c>
      <c r="R7" s="151">
        <f aca="true" t="shared" si="5" ref="R7:R12">L7/H7*100-100</f>
        <v>-51.61290322580645</v>
      </c>
      <c r="S7" s="151">
        <f aca="true" t="shared" si="6" ref="S7:S12">L7/I7*100-100</f>
        <v>-16.666666666666657</v>
      </c>
      <c r="T7" s="151">
        <f aca="true" t="shared" si="7" ref="T7:T12">L7/J7*100-100</f>
        <v>36.363636363636346</v>
      </c>
      <c r="U7" s="152">
        <f aca="true" t="shared" si="8" ref="U7:U12">L7/K7*100-100</f>
        <v>-11.764705882352942</v>
      </c>
    </row>
    <row r="8" spans="1:21" s="146" customFormat="1" ht="18" customHeight="1">
      <c r="A8" s="634"/>
      <c r="B8" s="109" t="s">
        <v>32</v>
      </c>
      <c r="C8" s="110">
        <v>104</v>
      </c>
      <c r="D8" s="110">
        <v>68</v>
      </c>
      <c r="E8" s="110">
        <v>45</v>
      </c>
      <c r="F8" s="110">
        <v>48</v>
      </c>
      <c r="G8" s="110">
        <v>49</v>
      </c>
      <c r="H8" s="111">
        <v>48</v>
      </c>
      <c r="I8" s="111">
        <v>29</v>
      </c>
      <c r="J8" s="111">
        <v>16</v>
      </c>
      <c r="K8" s="111">
        <v>19</v>
      </c>
      <c r="L8" s="396">
        <v>26</v>
      </c>
      <c r="M8" s="153">
        <f t="shared" si="0"/>
        <v>-75</v>
      </c>
      <c r="N8" s="153">
        <f t="shared" si="1"/>
        <v>-61.76470588235294</v>
      </c>
      <c r="O8" s="153">
        <f t="shared" si="2"/>
        <v>-42.22222222222223</v>
      </c>
      <c r="P8" s="153">
        <f t="shared" si="3"/>
        <v>-45.833333333333336</v>
      </c>
      <c r="Q8" s="153">
        <f t="shared" si="4"/>
        <v>-46.93877551020408</v>
      </c>
      <c r="R8" s="153">
        <f t="shared" si="5"/>
        <v>-45.833333333333336</v>
      </c>
      <c r="S8" s="153">
        <f t="shared" si="6"/>
        <v>-10.34482758620689</v>
      </c>
      <c r="T8" s="153">
        <f t="shared" si="7"/>
        <v>62.5</v>
      </c>
      <c r="U8" s="154">
        <f t="shared" si="8"/>
        <v>36.84210526315789</v>
      </c>
    </row>
    <row r="9" spans="1:21" s="146" customFormat="1" ht="18" customHeight="1">
      <c r="A9" s="635"/>
      <c r="B9" s="114" t="s">
        <v>33</v>
      </c>
      <c r="C9" s="115">
        <v>14</v>
      </c>
      <c r="D9" s="115">
        <v>17</v>
      </c>
      <c r="E9" s="115">
        <v>20</v>
      </c>
      <c r="F9" s="115">
        <v>27</v>
      </c>
      <c r="G9" s="115">
        <v>17</v>
      </c>
      <c r="H9" s="116">
        <v>14</v>
      </c>
      <c r="I9" s="116">
        <v>7</v>
      </c>
      <c r="J9" s="116">
        <v>6</v>
      </c>
      <c r="K9" s="116">
        <v>15</v>
      </c>
      <c r="L9" s="397">
        <v>4</v>
      </c>
      <c r="M9" s="373">
        <f t="shared" si="0"/>
        <v>-71.42857142857143</v>
      </c>
      <c r="N9" s="155">
        <f t="shared" si="1"/>
        <v>-76.47058823529412</v>
      </c>
      <c r="O9" s="155">
        <f t="shared" si="2"/>
        <v>-80</v>
      </c>
      <c r="P9" s="155">
        <f t="shared" si="3"/>
        <v>-85.18518518518519</v>
      </c>
      <c r="Q9" s="155">
        <f t="shared" si="4"/>
        <v>-76.47058823529412</v>
      </c>
      <c r="R9" s="155">
        <f t="shared" si="5"/>
        <v>-71.42857142857143</v>
      </c>
      <c r="S9" s="155">
        <f t="shared" si="6"/>
        <v>-42.85714285714286</v>
      </c>
      <c r="T9" s="155">
        <f t="shared" si="7"/>
        <v>-33.33333333333334</v>
      </c>
      <c r="U9" s="156">
        <f t="shared" si="8"/>
        <v>-73.33333333333333</v>
      </c>
    </row>
    <row r="10" spans="1:21" s="146" customFormat="1" ht="18" customHeight="1">
      <c r="A10" s="625" t="s">
        <v>13</v>
      </c>
      <c r="B10" s="117" t="s">
        <v>16</v>
      </c>
      <c r="C10" s="118">
        <v>315</v>
      </c>
      <c r="D10" s="118">
        <v>313</v>
      </c>
      <c r="E10" s="118">
        <v>313</v>
      </c>
      <c r="F10" s="118">
        <v>268</v>
      </c>
      <c r="G10" s="118">
        <v>310</v>
      </c>
      <c r="H10" s="119">
        <v>267</v>
      </c>
      <c r="I10" s="119">
        <f>SUM(I11:I12)</f>
        <v>298</v>
      </c>
      <c r="J10" s="119">
        <f>J11+J12</f>
        <v>426</v>
      </c>
      <c r="K10" s="119">
        <f>K11+K12</f>
        <v>422</v>
      </c>
      <c r="L10" s="398">
        <f>L11+L12</f>
        <v>93</v>
      </c>
      <c r="M10" s="151">
        <f t="shared" si="0"/>
        <v>-70.47619047619048</v>
      </c>
      <c r="N10" s="151">
        <f t="shared" si="1"/>
        <v>-70.28753993610223</v>
      </c>
      <c r="O10" s="151">
        <f t="shared" si="2"/>
        <v>-70.28753993610223</v>
      </c>
      <c r="P10" s="151">
        <f t="shared" si="3"/>
        <v>-65.29850746268656</v>
      </c>
      <c r="Q10" s="151">
        <f t="shared" si="4"/>
        <v>-70</v>
      </c>
      <c r="R10" s="151">
        <f t="shared" si="5"/>
        <v>-65.16853932584269</v>
      </c>
      <c r="S10" s="151">
        <f t="shared" si="6"/>
        <v>-68.79194630872483</v>
      </c>
      <c r="T10" s="151">
        <f t="shared" si="7"/>
        <v>-78.16901408450704</v>
      </c>
      <c r="U10" s="152">
        <f t="shared" si="8"/>
        <v>-77.96208530805687</v>
      </c>
    </row>
    <row r="11" spans="1:21" s="146" customFormat="1" ht="18" customHeight="1">
      <c r="A11" s="626"/>
      <c r="B11" s="120" t="s">
        <v>30</v>
      </c>
      <c r="C11" s="121">
        <v>73</v>
      </c>
      <c r="D11" s="121">
        <v>35</v>
      </c>
      <c r="E11" s="121">
        <v>24</v>
      </c>
      <c r="F11" s="121">
        <v>10</v>
      </c>
      <c r="G11" s="121">
        <v>16</v>
      </c>
      <c r="H11" s="122">
        <v>5</v>
      </c>
      <c r="I11" s="122">
        <v>11</v>
      </c>
      <c r="J11" s="122">
        <v>29</v>
      </c>
      <c r="K11" s="122">
        <v>20</v>
      </c>
      <c r="L11" s="399">
        <v>1</v>
      </c>
      <c r="M11" s="153">
        <f t="shared" si="0"/>
        <v>-98.63013698630137</v>
      </c>
      <c r="N11" s="153">
        <f t="shared" si="1"/>
        <v>-97.14285714285714</v>
      </c>
      <c r="O11" s="153">
        <f t="shared" si="2"/>
        <v>-95.83333333333333</v>
      </c>
      <c r="P11" s="153">
        <f t="shared" si="3"/>
        <v>-90</v>
      </c>
      <c r="Q11" s="153">
        <f t="shared" si="4"/>
        <v>-93.75</v>
      </c>
      <c r="R11" s="153">
        <f t="shared" si="5"/>
        <v>-80</v>
      </c>
      <c r="S11" s="153">
        <f t="shared" si="6"/>
        <v>-90.9090909090909</v>
      </c>
      <c r="T11" s="153">
        <f t="shared" si="7"/>
        <v>-96.55172413793103</v>
      </c>
      <c r="U11" s="154">
        <f t="shared" si="8"/>
        <v>-95</v>
      </c>
    </row>
    <row r="12" spans="1:21" s="146" customFormat="1" ht="18" customHeight="1">
      <c r="A12" s="627"/>
      <c r="B12" s="125" t="s">
        <v>31</v>
      </c>
      <c r="C12" s="126">
        <v>242</v>
      </c>
      <c r="D12" s="126">
        <v>278</v>
      </c>
      <c r="E12" s="126">
        <v>289</v>
      </c>
      <c r="F12" s="126">
        <v>258</v>
      </c>
      <c r="G12" s="126">
        <v>294</v>
      </c>
      <c r="H12" s="127">
        <v>262</v>
      </c>
      <c r="I12" s="127">
        <v>287</v>
      </c>
      <c r="J12" s="127">
        <v>397</v>
      </c>
      <c r="K12" s="127">
        <v>402</v>
      </c>
      <c r="L12" s="400">
        <v>92</v>
      </c>
      <c r="M12" s="373">
        <f t="shared" si="0"/>
        <v>-61.98347107438016</v>
      </c>
      <c r="N12" s="155">
        <f t="shared" si="1"/>
        <v>-66.90647482014388</v>
      </c>
      <c r="O12" s="155">
        <f t="shared" si="2"/>
        <v>-68.16608996539793</v>
      </c>
      <c r="P12" s="155">
        <f t="shared" si="3"/>
        <v>-64.34108527131784</v>
      </c>
      <c r="Q12" s="155">
        <f t="shared" si="4"/>
        <v>-68.70748299319727</v>
      </c>
      <c r="R12" s="155">
        <f t="shared" si="5"/>
        <v>-64.8854961832061</v>
      </c>
      <c r="S12" s="155">
        <f t="shared" si="6"/>
        <v>-67.94425087108014</v>
      </c>
      <c r="T12" s="155">
        <f t="shared" si="7"/>
        <v>-76.82619647355163</v>
      </c>
      <c r="U12" s="156">
        <f t="shared" si="8"/>
        <v>-77.11442786069651</v>
      </c>
    </row>
    <row r="13" spans="1:21" s="146" customFormat="1" ht="18" customHeight="1">
      <c r="A13" s="628" t="s">
        <v>15</v>
      </c>
      <c r="B13" s="117" t="s">
        <v>22</v>
      </c>
      <c r="C13" s="118">
        <v>45</v>
      </c>
      <c r="D13" s="118">
        <v>21</v>
      </c>
      <c r="E13" s="118">
        <v>25</v>
      </c>
      <c r="F13" s="118">
        <v>13</v>
      </c>
      <c r="G13" s="118">
        <v>9</v>
      </c>
      <c r="H13" s="119">
        <v>4</v>
      </c>
      <c r="I13" s="119">
        <f>SUM(I14:I15)</f>
        <v>5</v>
      </c>
      <c r="J13" s="119">
        <f>SUM(J14:J15)</f>
        <v>5</v>
      </c>
      <c r="K13" s="119">
        <f>SUM(K14:K15)</f>
        <v>3</v>
      </c>
      <c r="L13" s="398">
        <f>SUM(L14:L15)</f>
        <v>0</v>
      </c>
      <c r="M13" s="374">
        <f aca="true" t="shared" si="9" ref="M13:M18">IF(C13=0,"－",L13/C13*100-100)</f>
        <v>-100</v>
      </c>
      <c r="N13" s="374">
        <f aca="true" t="shared" si="10" ref="N13:N18">IF(D13=0,"－",L13/D13*100-100)</f>
        <v>-100</v>
      </c>
      <c r="O13" s="374">
        <f aca="true" t="shared" si="11" ref="O13:O18">IF(E13=0,"－",L13/E13*100-100)</f>
        <v>-100</v>
      </c>
      <c r="P13" s="374">
        <f aca="true" t="shared" si="12" ref="P13:P18">IF(F13=0,"－",L13/F13*100-100)</f>
        <v>-100</v>
      </c>
      <c r="Q13" s="374">
        <f aca="true" t="shared" si="13" ref="Q13:Q18">IF(G13=0,"－",L13/G13*100-100)</f>
        <v>-100</v>
      </c>
      <c r="R13" s="374">
        <f aca="true" t="shared" si="14" ref="R13:R18">IF(H13=0,"－",L13/H13*100-100)</f>
        <v>-100</v>
      </c>
      <c r="S13" s="374">
        <f aca="true" t="shared" si="15" ref="S13:S18">IF(I13=0,"－",L13/I13*100-100)</f>
        <v>-100</v>
      </c>
      <c r="T13" s="374">
        <f aca="true" t="shared" si="16" ref="T13:T18">IF(J13=0,"－",L13/J13*100-100)</f>
        <v>-100</v>
      </c>
      <c r="U13" s="375">
        <f aca="true" t="shared" si="17" ref="U13:U18">IF(K13=0,"－",L13/K13*100-100)</f>
        <v>-100</v>
      </c>
    </row>
    <row r="14" spans="1:21" s="146" customFormat="1" ht="18" customHeight="1">
      <c r="A14" s="629"/>
      <c r="B14" s="120" t="s">
        <v>26</v>
      </c>
      <c r="C14" s="121">
        <v>32</v>
      </c>
      <c r="D14" s="121">
        <v>13</v>
      </c>
      <c r="E14" s="121">
        <v>12</v>
      </c>
      <c r="F14" s="121">
        <v>3</v>
      </c>
      <c r="G14" s="121">
        <v>5</v>
      </c>
      <c r="H14" s="122">
        <v>0</v>
      </c>
      <c r="I14" s="122">
        <v>2</v>
      </c>
      <c r="J14" s="122">
        <v>4</v>
      </c>
      <c r="K14" s="122">
        <v>0</v>
      </c>
      <c r="L14" s="399">
        <v>0</v>
      </c>
      <c r="M14" s="376">
        <f t="shared" si="9"/>
        <v>-100</v>
      </c>
      <c r="N14" s="376">
        <f t="shared" si="10"/>
        <v>-100</v>
      </c>
      <c r="O14" s="376">
        <f t="shared" si="11"/>
        <v>-100</v>
      </c>
      <c r="P14" s="376">
        <f t="shared" si="12"/>
        <v>-100</v>
      </c>
      <c r="Q14" s="376">
        <f t="shared" si="13"/>
        <v>-100</v>
      </c>
      <c r="R14" s="376" t="str">
        <f t="shared" si="14"/>
        <v>－</v>
      </c>
      <c r="S14" s="376">
        <f t="shared" si="15"/>
        <v>-100</v>
      </c>
      <c r="T14" s="376">
        <f>IF(J14=0,"－",L14/J14*100-100)</f>
        <v>-100</v>
      </c>
      <c r="U14" s="377" t="str">
        <f t="shared" si="17"/>
        <v>－</v>
      </c>
    </row>
    <row r="15" spans="1:21" s="146" customFormat="1" ht="18" customHeight="1">
      <c r="A15" s="630"/>
      <c r="B15" s="125" t="s">
        <v>27</v>
      </c>
      <c r="C15" s="126">
        <v>13</v>
      </c>
      <c r="D15" s="126">
        <v>8</v>
      </c>
      <c r="E15" s="126">
        <v>13</v>
      </c>
      <c r="F15" s="126">
        <v>10</v>
      </c>
      <c r="G15" s="126">
        <v>4</v>
      </c>
      <c r="H15" s="127">
        <v>4</v>
      </c>
      <c r="I15" s="127">
        <v>3</v>
      </c>
      <c r="J15" s="127">
        <v>1</v>
      </c>
      <c r="K15" s="127">
        <v>3</v>
      </c>
      <c r="L15" s="400">
        <v>0</v>
      </c>
      <c r="M15" s="378">
        <f t="shared" si="9"/>
        <v>-100</v>
      </c>
      <c r="N15" s="379">
        <f t="shared" si="10"/>
        <v>-100</v>
      </c>
      <c r="O15" s="379">
        <f t="shared" si="11"/>
        <v>-100</v>
      </c>
      <c r="P15" s="379">
        <f t="shared" si="12"/>
        <v>-100</v>
      </c>
      <c r="Q15" s="379">
        <f t="shared" si="13"/>
        <v>-100</v>
      </c>
      <c r="R15" s="379">
        <f t="shared" si="14"/>
        <v>-100</v>
      </c>
      <c r="S15" s="379">
        <f t="shared" si="15"/>
        <v>-100</v>
      </c>
      <c r="T15" s="379">
        <f t="shared" si="16"/>
        <v>-100</v>
      </c>
      <c r="U15" s="380">
        <f t="shared" si="17"/>
        <v>-100</v>
      </c>
    </row>
    <row r="16" spans="1:21" s="146" customFormat="1" ht="18" customHeight="1">
      <c r="A16" s="628" t="s">
        <v>23</v>
      </c>
      <c r="B16" s="117" t="s">
        <v>12</v>
      </c>
      <c r="C16" s="118">
        <f>C17+C18</f>
        <v>73</v>
      </c>
      <c r="D16" s="118">
        <f>D17+D18</f>
        <v>64</v>
      </c>
      <c r="E16" s="118">
        <f>E17+E18</f>
        <v>40</v>
      </c>
      <c r="F16" s="118">
        <f aca="true" t="shared" si="18" ref="F16:L16">SUM(F17:F18)</f>
        <v>62</v>
      </c>
      <c r="G16" s="118">
        <f t="shared" si="18"/>
        <v>57</v>
      </c>
      <c r="H16" s="119">
        <f t="shared" si="18"/>
        <v>58</v>
      </c>
      <c r="I16" s="119">
        <f t="shared" si="18"/>
        <v>31</v>
      </c>
      <c r="J16" s="119">
        <f t="shared" si="18"/>
        <v>17</v>
      </c>
      <c r="K16" s="119">
        <f t="shared" si="18"/>
        <v>31</v>
      </c>
      <c r="L16" s="398">
        <f t="shared" si="18"/>
        <v>30</v>
      </c>
      <c r="M16" s="374">
        <f t="shared" si="9"/>
        <v>-58.9041095890411</v>
      </c>
      <c r="N16" s="374">
        <f t="shared" si="10"/>
        <v>-53.125</v>
      </c>
      <c r="O16" s="374">
        <f t="shared" si="11"/>
        <v>-25</v>
      </c>
      <c r="P16" s="374">
        <f t="shared" si="12"/>
        <v>-51.61290322580645</v>
      </c>
      <c r="Q16" s="374">
        <f t="shared" si="13"/>
        <v>-47.36842105263158</v>
      </c>
      <c r="R16" s="374">
        <f t="shared" si="14"/>
        <v>-48.275862068965516</v>
      </c>
      <c r="S16" s="374">
        <f t="shared" si="15"/>
        <v>-3.225806451612897</v>
      </c>
      <c r="T16" s="374">
        <f t="shared" si="16"/>
        <v>76.47058823529412</v>
      </c>
      <c r="U16" s="375">
        <f t="shared" si="17"/>
        <v>-3.225806451612897</v>
      </c>
    </row>
    <row r="17" spans="1:21" s="146" customFormat="1" ht="18" customHeight="1">
      <c r="A17" s="629"/>
      <c r="B17" s="120" t="s">
        <v>28</v>
      </c>
      <c r="C17" s="121">
        <f aca="true" t="shared" si="19" ref="C17:J17">C8-C14</f>
        <v>72</v>
      </c>
      <c r="D17" s="121">
        <f t="shared" si="19"/>
        <v>55</v>
      </c>
      <c r="E17" s="121">
        <f t="shared" si="19"/>
        <v>33</v>
      </c>
      <c r="F17" s="121">
        <f t="shared" si="19"/>
        <v>45</v>
      </c>
      <c r="G17" s="121">
        <f t="shared" si="19"/>
        <v>44</v>
      </c>
      <c r="H17" s="122">
        <f t="shared" si="19"/>
        <v>48</v>
      </c>
      <c r="I17" s="122">
        <f t="shared" si="19"/>
        <v>27</v>
      </c>
      <c r="J17" s="122">
        <f t="shared" si="19"/>
        <v>12</v>
      </c>
      <c r="K17" s="122">
        <v>19</v>
      </c>
      <c r="L17" s="399">
        <f>L8-L14</f>
        <v>26</v>
      </c>
      <c r="M17" s="376">
        <f t="shared" si="9"/>
        <v>-63.88888888888889</v>
      </c>
      <c r="N17" s="376">
        <f t="shared" si="10"/>
        <v>-52.72727272727273</v>
      </c>
      <c r="O17" s="376">
        <f t="shared" si="11"/>
        <v>-21.212121212121218</v>
      </c>
      <c r="P17" s="376">
        <f t="shared" si="12"/>
        <v>-42.22222222222223</v>
      </c>
      <c r="Q17" s="376">
        <f t="shared" si="13"/>
        <v>-40.90909090909091</v>
      </c>
      <c r="R17" s="376">
        <f t="shared" si="14"/>
        <v>-45.833333333333336</v>
      </c>
      <c r="S17" s="376">
        <f t="shared" si="15"/>
        <v>-3.7037037037037095</v>
      </c>
      <c r="T17" s="376">
        <f t="shared" si="16"/>
        <v>116.66666666666666</v>
      </c>
      <c r="U17" s="377">
        <f t="shared" si="17"/>
        <v>36.84210526315789</v>
      </c>
    </row>
    <row r="18" spans="1:21" s="146" customFormat="1" ht="18" customHeight="1">
      <c r="A18" s="630"/>
      <c r="B18" s="125" t="s">
        <v>29</v>
      </c>
      <c r="C18" s="126">
        <f aca="true" t="shared" si="20" ref="C18:J18">C9-C15</f>
        <v>1</v>
      </c>
      <c r="D18" s="126">
        <f t="shared" si="20"/>
        <v>9</v>
      </c>
      <c r="E18" s="126">
        <f t="shared" si="20"/>
        <v>7</v>
      </c>
      <c r="F18" s="126">
        <f t="shared" si="20"/>
        <v>17</v>
      </c>
      <c r="G18" s="126">
        <f t="shared" si="20"/>
        <v>13</v>
      </c>
      <c r="H18" s="127">
        <f t="shared" si="20"/>
        <v>10</v>
      </c>
      <c r="I18" s="127">
        <f t="shared" si="20"/>
        <v>4</v>
      </c>
      <c r="J18" s="127">
        <f t="shared" si="20"/>
        <v>5</v>
      </c>
      <c r="K18" s="127">
        <v>12</v>
      </c>
      <c r="L18" s="400">
        <f>L9-L15</f>
        <v>4</v>
      </c>
      <c r="M18" s="378">
        <f t="shared" si="9"/>
        <v>300</v>
      </c>
      <c r="N18" s="379">
        <f t="shared" si="10"/>
        <v>-55.55555555555556</v>
      </c>
      <c r="O18" s="379">
        <f t="shared" si="11"/>
        <v>-42.85714285714286</v>
      </c>
      <c r="P18" s="379">
        <f t="shared" si="12"/>
        <v>-76.47058823529412</v>
      </c>
      <c r="Q18" s="379">
        <f t="shared" si="13"/>
        <v>-69.23076923076923</v>
      </c>
      <c r="R18" s="379">
        <f t="shared" si="14"/>
        <v>-60</v>
      </c>
      <c r="S18" s="379">
        <f t="shared" si="15"/>
        <v>0</v>
      </c>
      <c r="T18" s="379">
        <f t="shared" si="16"/>
        <v>-20</v>
      </c>
      <c r="U18" s="380">
        <f t="shared" si="17"/>
        <v>-66.66666666666667</v>
      </c>
    </row>
    <row r="19" spans="1:21" s="146" customFormat="1" ht="18" customHeight="1">
      <c r="A19" s="625" t="s">
        <v>17</v>
      </c>
      <c r="B19" s="117" t="s">
        <v>19</v>
      </c>
      <c r="C19" s="128">
        <f aca="true" t="shared" si="21" ref="C19:I19">C10/C7</f>
        <v>2.669491525423729</v>
      </c>
      <c r="D19" s="128">
        <f t="shared" si="21"/>
        <v>3.6823529411764704</v>
      </c>
      <c r="E19" s="128">
        <f t="shared" si="21"/>
        <v>4.815384615384615</v>
      </c>
      <c r="F19" s="128">
        <f t="shared" si="21"/>
        <v>3.5733333333333333</v>
      </c>
      <c r="G19" s="128">
        <f t="shared" si="21"/>
        <v>4.696969696969697</v>
      </c>
      <c r="H19" s="128">
        <f t="shared" si="21"/>
        <v>4.306451612903226</v>
      </c>
      <c r="I19" s="129">
        <f t="shared" si="21"/>
        <v>8.277777777777779</v>
      </c>
      <c r="J19" s="129">
        <f aca="true" t="shared" si="22" ref="J19:L21">ROUND(J10/J7,2)</f>
        <v>19.36</v>
      </c>
      <c r="K19" s="129">
        <f t="shared" si="22"/>
        <v>12.41</v>
      </c>
      <c r="L19" s="401">
        <f t="shared" si="22"/>
        <v>3.1</v>
      </c>
      <c r="M19" s="157">
        <f aca="true" t="shared" si="23" ref="M19:M25">L19-C19</f>
        <v>0.4305084745762713</v>
      </c>
      <c r="N19" s="157">
        <f aca="true" t="shared" si="24" ref="N19:N25">L19-D19</f>
        <v>-0.5823529411764703</v>
      </c>
      <c r="O19" s="157">
        <f aca="true" t="shared" si="25" ref="O19:O25">L19-E19</f>
        <v>-1.715384615384615</v>
      </c>
      <c r="P19" s="157">
        <f aca="true" t="shared" si="26" ref="P19:P25">L19-F19</f>
        <v>-0.47333333333333316</v>
      </c>
      <c r="Q19" s="157">
        <f aca="true" t="shared" si="27" ref="Q19:Q25">L19-G19</f>
        <v>-1.5969696969696972</v>
      </c>
      <c r="R19" s="157">
        <f aca="true" t="shared" si="28" ref="R19:R25">L19-H19</f>
        <v>-1.206451612903226</v>
      </c>
      <c r="S19" s="157">
        <f aca="true" t="shared" si="29" ref="S19:S25">L19-I19</f>
        <v>-5.177777777777779</v>
      </c>
      <c r="T19" s="157">
        <f aca="true" t="shared" si="30" ref="T19:T25">L19-J19</f>
        <v>-16.259999999999998</v>
      </c>
      <c r="U19" s="158">
        <f aca="true" t="shared" si="31" ref="U19:U25">L19-K19</f>
        <v>-9.31</v>
      </c>
    </row>
    <row r="20" spans="1:21" s="146" customFormat="1" ht="18" customHeight="1">
      <c r="A20" s="626"/>
      <c r="B20" s="120" t="s">
        <v>35</v>
      </c>
      <c r="C20" s="130">
        <f aca="true" t="shared" si="32" ref="C20:I20">C11/C8</f>
        <v>0.7019230769230769</v>
      </c>
      <c r="D20" s="130">
        <f t="shared" si="32"/>
        <v>0.5147058823529411</v>
      </c>
      <c r="E20" s="130">
        <f t="shared" si="32"/>
        <v>0.5333333333333333</v>
      </c>
      <c r="F20" s="130">
        <f t="shared" si="32"/>
        <v>0.20833333333333334</v>
      </c>
      <c r="G20" s="130">
        <f t="shared" si="32"/>
        <v>0.32653061224489793</v>
      </c>
      <c r="H20" s="130">
        <f t="shared" si="32"/>
        <v>0.10416666666666667</v>
      </c>
      <c r="I20" s="131">
        <f t="shared" si="32"/>
        <v>0.3793103448275862</v>
      </c>
      <c r="J20" s="131">
        <f t="shared" si="22"/>
        <v>1.81</v>
      </c>
      <c r="K20" s="131">
        <f t="shared" si="22"/>
        <v>1.05</v>
      </c>
      <c r="L20" s="402">
        <f t="shared" si="22"/>
        <v>0.04</v>
      </c>
      <c r="M20" s="161">
        <f t="shared" si="23"/>
        <v>-0.6619230769230768</v>
      </c>
      <c r="N20" s="161">
        <f t="shared" si="24"/>
        <v>-0.47470588235294114</v>
      </c>
      <c r="O20" s="161">
        <f t="shared" si="25"/>
        <v>-0.49333333333333335</v>
      </c>
      <c r="P20" s="161">
        <f t="shared" si="26"/>
        <v>-0.16833333333333333</v>
      </c>
      <c r="Q20" s="161">
        <f t="shared" si="27"/>
        <v>-0.28653061224489795</v>
      </c>
      <c r="R20" s="161">
        <f t="shared" si="28"/>
        <v>-0.06416666666666668</v>
      </c>
      <c r="S20" s="161">
        <f t="shared" si="29"/>
        <v>-0.3393103448275862</v>
      </c>
      <c r="T20" s="161">
        <f t="shared" si="30"/>
        <v>-1.77</v>
      </c>
      <c r="U20" s="162">
        <f t="shared" si="31"/>
        <v>-1.01</v>
      </c>
    </row>
    <row r="21" spans="1:21" s="146" customFormat="1" ht="18" customHeight="1">
      <c r="A21" s="626"/>
      <c r="B21" s="120" t="s">
        <v>34</v>
      </c>
      <c r="C21" s="130">
        <f aca="true" t="shared" si="33" ref="C21:I21">C12/C9</f>
        <v>17.285714285714285</v>
      </c>
      <c r="D21" s="130">
        <f t="shared" si="33"/>
        <v>16.352941176470587</v>
      </c>
      <c r="E21" s="130">
        <f t="shared" si="33"/>
        <v>14.45</v>
      </c>
      <c r="F21" s="130">
        <f t="shared" si="33"/>
        <v>9.555555555555555</v>
      </c>
      <c r="G21" s="130">
        <f t="shared" si="33"/>
        <v>17.294117647058822</v>
      </c>
      <c r="H21" s="130">
        <f t="shared" si="33"/>
        <v>18.714285714285715</v>
      </c>
      <c r="I21" s="131">
        <f t="shared" si="33"/>
        <v>41</v>
      </c>
      <c r="J21" s="131">
        <f t="shared" si="22"/>
        <v>66.17</v>
      </c>
      <c r="K21" s="131">
        <f t="shared" si="22"/>
        <v>26.8</v>
      </c>
      <c r="L21" s="402">
        <f t="shared" si="22"/>
        <v>23</v>
      </c>
      <c r="M21" s="161">
        <f t="shared" si="23"/>
        <v>5.714285714285715</v>
      </c>
      <c r="N21" s="161">
        <f t="shared" si="24"/>
        <v>6.647058823529413</v>
      </c>
      <c r="O21" s="161">
        <f t="shared" si="25"/>
        <v>8.55</v>
      </c>
      <c r="P21" s="161">
        <f t="shared" si="26"/>
        <v>13.444444444444445</v>
      </c>
      <c r="Q21" s="161">
        <f t="shared" si="27"/>
        <v>5.7058823529411775</v>
      </c>
      <c r="R21" s="161">
        <f t="shared" si="28"/>
        <v>4.285714285714285</v>
      </c>
      <c r="S21" s="161">
        <f t="shared" si="29"/>
        <v>-18</v>
      </c>
      <c r="T21" s="161">
        <f t="shared" si="30"/>
        <v>-43.17</v>
      </c>
      <c r="U21" s="162">
        <f t="shared" si="31"/>
        <v>-3.8000000000000007</v>
      </c>
    </row>
    <row r="22" spans="1:21" s="146" customFormat="1" ht="18" customHeight="1">
      <c r="A22" s="627"/>
      <c r="B22" s="132" t="s">
        <v>20</v>
      </c>
      <c r="C22" s="133">
        <f aca="true" t="shared" si="34" ref="C22:I22">C11/C7</f>
        <v>0.6186440677966102</v>
      </c>
      <c r="D22" s="133">
        <f t="shared" si="34"/>
        <v>0.4117647058823529</v>
      </c>
      <c r="E22" s="133">
        <f t="shared" si="34"/>
        <v>0.36923076923076925</v>
      </c>
      <c r="F22" s="133">
        <f t="shared" si="34"/>
        <v>0.13333333333333333</v>
      </c>
      <c r="G22" s="133">
        <f t="shared" si="34"/>
        <v>0.24242424242424243</v>
      </c>
      <c r="H22" s="133">
        <f t="shared" si="34"/>
        <v>0.08064516129032258</v>
      </c>
      <c r="I22" s="134">
        <f t="shared" si="34"/>
        <v>0.3055555555555556</v>
      </c>
      <c r="J22" s="134">
        <f>ROUND(J11/J7,2)</f>
        <v>1.32</v>
      </c>
      <c r="K22" s="134">
        <f>ROUND(K11/K7,2)</f>
        <v>0.59</v>
      </c>
      <c r="L22" s="403">
        <f>ROUND(L11/L7,2)</f>
        <v>0.03</v>
      </c>
      <c r="M22" s="381">
        <f t="shared" si="23"/>
        <v>-0.5886440677966102</v>
      </c>
      <c r="N22" s="382">
        <f t="shared" si="24"/>
        <v>-0.3817647058823529</v>
      </c>
      <c r="O22" s="382">
        <f t="shared" si="25"/>
        <v>-0.3392307692307692</v>
      </c>
      <c r="P22" s="382">
        <f t="shared" si="26"/>
        <v>-0.10333333333333333</v>
      </c>
      <c r="Q22" s="382">
        <f t="shared" si="27"/>
        <v>-0.21242424242424243</v>
      </c>
      <c r="R22" s="382">
        <f t="shared" si="28"/>
        <v>-0.05064516129032258</v>
      </c>
      <c r="S22" s="382">
        <f t="shared" si="29"/>
        <v>-0.27555555555555555</v>
      </c>
      <c r="T22" s="382">
        <f t="shared" si="30"/>
        <v>-1.29</v>
      </c>
      <c r="U22" s="383">
        <f t="shared" si="31"/>
        <v>-0.5599999999999999</v>
      </c>
    </row>
    <row r="23" spans="1:21" s="146" customFormat="1" ht="18" customHeight="1">
      <c r="A23" s="628" t="s">
        <v>18</v>
      </c>
      <c r="B23" s="117" t="s">
        <v>25</v>
      </c>
      <c r="C23" s="135">
        <f aca="true" t="shared" si="35" ref="C23:D25">C13/C7*100</f>
        <v>38.13559322033898</v>
      </c>
      <c r="D23" s="135">
        <f t="shared" si="35"/>
        <v>24.705882352941178</v>
      </c>
      <c r="E23" s="135">
        <f>ROUND(E13/E7*100,1)</f>
        <v>38.5</v>
      </c>
      <c r="F23" s="135">
        <f aca="true" t="shared" si="36" ref="F23:G25">F13/F7*100</f>
        <v>17.333333333333336</v>
      </c>
      <c r="G23" s="135">
        <f t="shared" si="36"/>
        <v>13.636363636363635</v>
      </c>
      <c r="H23" s="135">
        <f>ROUND(H13/H7*100,1)</f>
        <v>6.5</v>
      </c>
      <c r="I23" s="136">
        <f aca="true" t="shared" si="37" ref="I23:J25">I13/I7*100</f>
        <v>13.88888888888889</v>
      </c>
      <c r="J23" s="136">
        <f t="shared" si="37"/>
        <v>22.727272727272727</v>
      </c>
      <c r="K23" s="136">
        <f aca="true" t="shared" si="38" ref="K23:L25">K13/K7*100</f>
        <v>8.823529411764707</v>
      </c>
      <c r="L23" s="404">
        <f t="shared" si="38"/>
        <v>0</v>
      </c>
      <c r="M23" s="374">
        <f t="shared" si="23"/>
        <v>-38.13559322033898</v>
      </c>
      <c r="N23" s="374">
        <f t="shared" si="24"/>
        <v>-24.705882352941178</v>
      </c>
      <c r="O23" s="374">
        <f t="shared" si="25"/>
        <v>-38.5</v>
      </c>
      <c r="P23" s="374">
        <f t="shared" si="26"/>
        <v>-17.333333333333336</v>
      </c>
      <c r="Q23" s="374">
        <f t="shared" si="27"/>
        <v>-13.636363636363635</v>
      </c>
      <c r="R23" s="374">
        <f t="shared" si="28"/>
        <v>-6.5</v>
      </c>
      <c r="S23" s="374">
        <f t="shared" si="29"/>
        <v>-13.88888888888889</v>
      </c>
      <c r="T23" s="374">
        <f t="shared" si="30"/>
        <v>-22.727272727272727</v>
      </c>
      <c r="U23" s="375">
        <f t="shared" si="31"/>
        <v>-8.823529411764707</v>
      </c>
    </row>
    <row r="24" spans="1:21" s="146" customFormat="1" ht="18" customHeight="1">
      <c r="A24" s="629"/>
      <c r="B24" s="120" t="s">
        <v>36</v>
      </c>
      <c r="C24" s="137">
        <f t="shared" si="35"/>
        <v>30.76923076923077</v>
      </c>
      <c r="D24" s="137">
        <f t="shared" si="35"/>
        <v>19.11764705882353</v>
      </c>
      <c r="E24" s="137">
        <f>E14/E8*100</f>
        <v>26.666666666666668</v>
      </c>
      <c r="F24" s="137">
        <f t="shared" si="36"/>
        <v>6.25</v>
      </c>
      <c r="G24" s="137">
        <f t="shared" si="36"/>
        <v>10.204081632653061</v>
      </c>
      <c r="H24" s="371" t="s">
        <v>158</v>
      </c>
      <c r="I24" s="138">
        <f t="shared" si="37"/>
        <v>6.896551724137931</v>
      </c>
      <c r="J24" s="138">
        <f t="shared" si="37"/>
        <v>25</v>
      </c>
      <c r="K24" s="138">
        <f t="shared" si="38"/>
        <v>0</v>
      </c>
      <c r="L24" s="405">
        <f t="shared" si="38"/>
        <v>0</v>
      </c>
      <c r="M24" s="376">
        <f t="shared" si="23"/>
        <v>-30.76923076923077</v>
      </c>
      <c r="N24" s="376">
        <f t="shared" si="24"/>
        <v>-19.11764705882353</v>
      </c>
      <c r="O24" s="376">
        <f t="shared" si="25"/>
        <v>-26.666666666666668</v>
      </c>
      <c r="P24" s="376">
        <f t="shared" si="26"/>
        <v>-6.25</v>
      </c>
      <c r="Q24" s="376">
        <f t="shared" si="27"/>
        <v>-10.204081632653061</v>
      </c>
      <c r="R24" s="376" t="s">
        <v>158</v>
      </c>
      <c r="S24" s="376">
        <f>L24-I24</f>
        <v>-6.896551724137931</v>
      </c>
      <c r="T24" s="376">
        <f t="shared" si="30"/>
        <v>-25</v>
      </c>
      <c r="U24" s="377">
        <f t="shared" si="31"/>
        <v>0</v>
      </c>
    </row>
    <row r="25" spans="1:21" s="146" customFormat="1" ht="18" customHeight="1" thickBot="1">
      <c r="A25" s="630"/>
      <c r="B25" s="125" t="s">
        <v>37</v>
      </c>
      <c r="C25" s="139">
        <f t="shared" si="35"/>
        <v>92.85714285714286</v>
      </c>
      <c r="D25" s="139">
        <f t="shared" si="35"/>
        <v>47.05882352941176</v>
      </c>
      <c r="E25" s="139">
        <f>E15/E9*100</f>
        <v>65</v>
      </c>
      <c r="F25" s="139">
        <f t="shared" si="36"/>
        <v>37.03703703703704</v>
      </c>
      <c r="G25" s="139">
        <f t="shared" si="36"/>
        <v>23.52941176470588</v>
      </c>
      <c r="H25" s="139">
        <f>H15/H9*100</f>
        <v>28.57142857142857</v>
      </c>
      <c r="I25" s="140">
        <f t="shared" si="37"/>
        <v>42.857142857142854</v>
      </c>
      <c r="J25" s="140">
        <f t="shared" si="37"/>
        <v>16.666666666666664</v>
      </c>
      <c r="K25" s="140">
        <f t="shared" si="38"/>
        <v>20</v>
      </c>
      <c r="L25" s="173">
        <f t="shared" si="38"/>
        <v>0</v>
      </c>
      <c r="M25" s="384">
        <f t="shared" si="23"/>
        <v>-92.85714285714286</v>
      </c>
      <c r="N25" s="385">
        <f t="shared" si="24"/>
        <v>-47.05882352941176</v>
      </c>
      <c r="O25" s="385">
        <f t="shared" si="25"/>
        <v>-65</v>
      </c>
      <c r="P25" s="385">
        <f t="shared" si="26"/>
        <v>-37.03703703703704</v>
      </c>
      <c r="Q25" s="385">
        <f t="shared" si="27"/>
        <v>-23.52941176470588</v>
      </c>
      <c r="R25" s="385">
        <f t="shared" si="28"/>
        <v>-28.57142857142857</v>
      </c>
      <c r="S25" s="385">
        <f t="shared" si="29"/>
        <v>-42.857142857142854</v>
      </c>
      <c r="T25" s="385">
        <f t="shared" si="30"/>
        <v>-16.666666666666664</v>
      </c>
      <c r="U25" s="386">
        <f t="shared" si="31"/>
        <v>-20</v>
      </c>
    </row>
    <row r="26" spans="1:21" s="146" customFormat="1" ht="5.25" customHeight="1">
      <c r="A26" s="61"/>
      <c r="B26" s="61"/>
      <c r="C26" s="313"/>
      <c r="D26" s="313"/>
      <c r="E26" s="313"/>
      <c r="F26" s="313"/>
      <c r="G26" s="313"/>
      <c r="H26" s="313"/>
      <c r="I26" s="313"/>
      <c r="J26" s="313"/>
      <c r="K26" s="313"/>
      <c r="L26" s="313"/>
      <c r="M26" s="372"/>
      <c r="N26" s="372"/>
      <c r="O26" s="372"/>
      <c r="P26" s="372"/>
      <c r="Q26" s="372"/>
      <c r="R26" s="372"/>
      <c r="S26" s="372"/>
      <c r="T26" s="372"/>
      <c r="U26" s="372"/>
    </row>
    <row r="27" spans="1:21" s="63" customFormat="1" ht="15.75" customHeight="1">
      <c r="A27" s="94" t="s">
        <v>119</v>
      </c>
      <c r="B27" s="73"/>
      <c r="C27" s="73"/>
      <c r="D27" s="73"/>
      <c r="E27" s="73"/>
      <c r="F27" s="73"/>
      <c r="G27" s="73"/>
      <c r="H27" s="73"/>
      <c r="I27" s="73"/>
      <c r="J27" s="73"/>
      <c r="K27" s="73"/>
      <c r="L27" s="73"/>
      <c r="M27" s="73"/>
      <c r="N27" s="73"/>
      <c r="O27" s="73"/>
      <c r="P27" s="73"/>
      <c r="Q27" s="73"/>
      <c r="R27" s="73"/>
      <c r="S27" s="73"/>
      <c r="T27" s="73"/>
      <c r="U27" s="73"/>
    </row>
    <row r="28" spans="1:21" s="63" customFormat="1" ht="15.75" customHeight="1">
      <c r="A28" s="94" t="s">
        <v>147</v>
      </c>
      <c r="B28" s="89"/>
      <c r="C28" s="73"/>
      <c r="D28" s="73"/>
      <c r="E28" s="73"/>
      <c r="F28" s="73"/>
      <c r="G28" s="73"/>
      <c r="H28" s="73"/>
      <c r="I28" s="73"/>
      <c r="J28" s="73"/>
      <c r="K28" s="73"/>
      <c r="L28" s="73"/>
      <c r="M28" s="73"/>
      <c r="N28" s="73"/>
      <c r="O28" s="73"/>
      <c r="P28" s="73"/>
      <c r="Q28" s="73"/>
      <c r="R28" s="73"/>
      <c r="S28" s="73"/>
      <c r="T28" s="73"/>
      <c r="U28" s="73"/>
    </row>
    <row r="29" spans="1:21" s="63" customFormat="1" ht="15.75" customHeight="1">
      <c r="A29" s="94" t="s">
        <v>109</v>
      </c>
      <c r="B29" s="89"/>
      <c r="C29" s="73"/>
      <c r="D29" s="73"/>
      <c r="E29" s="73"/>
      <c r="F29" s="73"/>
      <c r="G29" s="73"/>
      <c r="H29" s="73"/>
      <c r="I29" s="73"/>
      <c r="J29" s="73"/>
      <c r="K29" s="73"/>
      <c r="L29" s="73"/>
      <c r="M29" s="73"/>
      <c r="N29" s="73"/>
      <c r="O29" s="73"/>
      <c r="P29" s="73"/>
      <c r="Q29" s="73"/>
      <c r="R29" s="73"/>
      <c r="S29" s="73"/>
      <c r="T29" s="73"/>
      <c r="U29" s="73"/>
    </row>
    <row r="30" spans="1:21" ht="15.75" customHeight="1">
      <c r="A30" s="94" t="s">
        <v>112</v>
      </c>
      <c r="B30" s="89"/>
      <c r="C30" s="74"/>
      <c r="D30" s="74"/>
      <c r="E30" s="74"/>
      <c r="F30" s="74"/>
      <c r="G30" s="74"/>
      <c r="H30" s="74"/>
      <c r="I30" s="74"/>
      <c r="J30" s="74"/>
      <c r="K30" s="74"/>
      <c r="L30" s="74"/>
      <c r="M30" s="74"/>
      <c r="N30" s="74"/>
      <c r="O30" s="74"/>
      <c r="P30" s="74"/>
      <c r="Q30" s="74"/>
      <c r="R30" s="74"/>
      <c r="S30" s="74"/>
      <c r="T30" s="74"/>
      <c r="U30" s="74"/>
    </row>
    <row r="31" spans="1:21" ht="15.75" customHeight="1">
      <c r="A31" s="94" t="s">
        <v>114</v>
      </c>
      <c r="B31" s="89"/>
      <c r="C31" s="74"/>
      <c r="D31" s="74"/>
      <c r="E31" s="74"/>
      <c r="F31" s="74"/>
      <c r="G31" s="74"/>
      <c r="H31" s="74"/>
      <c r="I31" s="74"/>
      <c r="J31" s="74"/>
      <c r="K31" s="74"/>
      <c r="L31" s="74"/>
      <c r="M31" s="74"/>
      <c r="N31" s="74"/>
      <c r="O31" s="74"/>
      <c r="P31" s="74"/>
      <c r="Q31" s="74"/>
      <c r="R31" s="74"/>
      <c r="S31" s="74"/>
      <c r="T31" s="74"/>
      <c r="U31" s="74"/>
    </row>
    <row r="32" ht="13.5">
      <c r="M32" s="145"/>
    </row>
    <row r="33" ht="13.5">
      <c r="M33" s="145"/>
    </row>
    <row r="34" ht="13.5">
      <c r="M34" s="145"/>
    </row>
    <row r="35" ht="13.5">
      <c r="M35" s="145"/>
    </row>
  </sheetData>
  <sheetProtection/>
  <mergeCells count="20">
    <mergeCell ref="B1:U1"/>
    <mergeCell ref="O3:U3"/>
    <mergeCell ref="A4:B5"/>
    <mergeCell ref="C4:C5"/>
    <mergeCell ref="D4:D5"/>
    <mergeCell ref="E4:E5"/>
    <mergeCell ref="J4:J5"/>
    <mergeCell ref="K4:K5"/>
    <mergeCell ref="L4:L5"/>
    <mergeCell ref="A6:B6"/>
    <mergeCell ref="A19:A22"/>
    <mergeCell ref="A23:A25"/>
    <mergeCell ref="A7:A9"/>
    <mergeCell ref="A10:A12"/>
    <mergeCell ref="A13:A15"/>
    <mergeCell ref="A16:A18"/>
    <mergeCell ref="F4:F5"/>
    <mergeCell ref="G4:G5"/>
    <mergeCell ref="H4:H5"/>
    <mergeCell ref="I4:I5"/>
  </mergeCells>
  <printOptions/>
  <pageMargins left="0.5905511811023623" right="0.5905511811023623" top="0.93" bottom="0.3937007874015748" header="0.5118110236220472" footer="0.5118110236220472"/>
  <pageSetup fitToHeight="1" fitToWidth="1" horizontalDpi="600" verticalDpi="600" orientation="landscape" paperSize="9" scale="92" r:id="rId2"/>
  <rowBreaks count="1" manualBreakCount="1">
    <brk id="5" max="255" man="1"/>
  </rowBreaks>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職業安定局</dc:creator>
  <cp:keywords/>
  <dc:description/>
  <cp:lastModifiedBy>rieko</cp:lastModifiedBy>
  <cp:lastPrinted>2010-02-18T23:48:17Z</cp:lastPrinted>
  <dcterms:created xsi:type="dcterms:W3CDTF">2006-09-27T05:40:06Z</dcterms:created>
  <dcterms:modified xsi:type="dcterms:W3CDTF">2010-02-19T03:05:32Z</dcterms:modified>
  <cp:category/>
  <cp:version/>
  <cp:contentType/>
  <cp:contentStatus/>
</cp:coreProperties>
</file>