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tabRatio="818" activeTab="8"/>
  </bookViews>
  <sheets>
    <sheet name="第１面" sheetId="1" r:id="rId1"/>
    <sheet name="第１面用データ" sheetId="2" state="hidden" r:id="rId2"/>
    <sheet name="別表１" sheetId="3" r:id="rId3"/>
    <sheet name="別表２" sheetId="4" r:id="rId4"/>
    <sheet name="別表３" sheetId="5" r:id="rId5"/>
    <sheet name="別表３用データ" sheetId="6" state="hidden" r:id="rId6"/>
    <sheet name="別表４" sheetId="7" r:id="rId7"/>
    <sheet name="別表５" sheetId="8" r:id="rId8"/>
    <sheet name="別表６" sheetId="9" r:id="rId9"/>
  </sheets>
  <definedNames>
    <definedName name="_xlnm.Print_Area" localSheetId="0">'第１面'!$A$1:$AJ$68</definedName>
    <definedName name="_xlnm.Print_Area" localSheetId="1">'第１面用データ'!$A$1:$L$8</definedName>
    <definedName name="_xlnm.Print_Area" localSheetId="4">'別表３'!$A$1:$O$40</definedName>
    <definedName name="_xlnm.Print_Area" localSheetId="5">'別表３用データ'!$A$1:$P$34</definedName>
    <definedName name="_xlnm.Print_Area" localSheetId="6">'別表４'!$A$1:$V$40</definedName>
    <definedName name="_xlnm.Print_Area" localSheetId="7">'別表５'!$A$1:$L$66</definedName>
  </definedNames>
  <calcPr fullCalcOnLoad="1"/>
</workbook>
</file>

<file path=xl/sharedStrings.xml><?xml version="1.0" encoding="utf-8"?>
<sst xmlns="http://schemas.openxmlformats.org/spreadsheetml/2006/main" count="603" uniqueCount="228">
  <si>
    <t>担　当</t>
  </si>
  <si>
    <t>求職者数（人）</t>
  </si>
  <si>
    <t>求人数（人）</t>
  </si>
  <si>
    <t>13.3卒</t>
  </si>
  <si>
    <t>14.3卒</t>
  </si>
  <si>
    <t>15.3卒</t>
  </si>
  <si>
    <t>16.3卒</t>
  </si>
  <si>
    <t>17.3卒</t>
  </si>
  <si>
    <t>18.3卒</t>
  </si>
  <si>
    <t>19.3卒</t>
  </si>
  <si>
    <t>厚生労働省福島労働局職業安定部</t>
  </si>
  <si>
    <t>計</t>
  </si>
  <si>
    <t>求人数</t>
  </si>
  <si>
    <t>計 (b)</t>
  </si>
  <si>
    <t>計 (e)</t>
  </si>
  <si>
    <t>求人倍率</t>
  </si>
  <si>
    <t>計 (e/b)</t>
  </si>
  <si>
    <t>県内属性倍率  (f/b)</t>
  </si>
  <si>
    <t>卒業予定者数 (a)</t>
  </si>
  <si>
    <t>計 (h)</t>
  </si>
  <si>
    <t>求職者数</t>
  </si>
  <si>
    <t>計 (h/b)</t>
  </si>
  <si>
    <t>県内 (i)</t>
  </si>
  <si>
    <t>県外 (j)</t>
  </si>
  <si>
    <t>県内</t>
  </si>
  <si>
    <t>県外</t>
  </si>
  <si>
    <t>県内 (f)</t>
  </si>
  <si>
    <t>県外 (g)</t>
  </si>
  <si>
    <t>県内(c)</t>
  </si>
  <si>
    <t>県外 (d)</t>
  </si>
  <si>
    <t>県外 (g/d)</t>
  </si>
  <si>
    <t>県内(f/c)</t>
  </si>
  <si>
    <t>県内 (i/c)</t>
  </si>
  <si>
    <t>県外(j/d)</t>
  </si>
  <si>
    <t>対　　　　13.3卒比(％、P)</t>
  </si>
  <si>
    <t>対　　　　14.3卒比(％、P)</t>
  </si>
  <si>
    <t>対　　　　15.3卒比(％、P)</t>
  </si>
  <si>
    <t>対　　　　16.3卒比(％、P)</t>
  </si>
  <si>
    <t>対　　　　17.3卒比(％、P)</t>
  </si>
  <si>
    <t>対　　　　18.3卒比(％、P)</t>
  </si>
  <si>
    <t>(09)食料品製造業</t>
  </si>
  <si>
    <t>合　　　計</t>
  </si>
  <si>
    <t>産　　　　　業　　　　　別</t>
  </si>
  <si>
    <t>職業別</t>
  </si>
  <si>
    <t>販売</t>
  </si>
  <si>
    <t>生産工程、労務、技能工等</t>
  </si>
  <si>
    <t>その他</t>
  </si>
  <si>
    <t>規模別</t>
  </si>
  <si>
    <t>２９人以下</t>
  </si>
  <si>
    <t>３０～９９人</t>
  </si>
  <si>
    <t>１００～２９９人</t>
  </si>
  <si>
    <t>３００～４９９人</t>
  </si>
  <si>
    <t>５００～９９９人</t>
  </si>
  <si>
    <t>19.3卒者</t>
  </si>
  <si>
    <t>18.3卒者</t>
  </si>
  <si>
    <t>対18.3卒者比（％）</t>
  </si>
  <si>
    <t>求人倍率（倍）</t>
  </si>
  <si>
    <r>
      <t>新規高等学校卒業者の月別求人</t>
    </r>
    <r>
      <rPr>
        <sz val="18"/>
        <rFont val="HG丸ｺﾞｼｯｸM-PRO"/>
        <family val="3"/>
      </rPr>
      <t>・</t>
    </r>
    <r>
      <rPr>
        <sz val="18"/>
        <rFont val="ＭＳ Ｐゴシック"/>
        <family val="3"/>
      </rPr>
      <t>求職状況</t>
    </r>
  </si>
  <si>
    <t>a求職者数</t>
  </si>
  <si>
    <t>b求人数</t>
  </si>
  <si>
    <t>e求人倍率（倍）</t>
  </si>
  <si>
    <r>
      <t>(注)「求職者数」…学校・公共職業安定所の紹介により就職を希望する生徒数</t>
    </r>
    <r>
      <rPr>
        <sz val="7"/>
        <rFont val="ＭＳ 明朝"/>
        <family val="1"/>
      </rPr>
      <t>（県内への就職希望者数＋県外への就職希望者数）　　</t>
    </r>
  </si>
  <si>
    <t>【新規高卒者】（別表１～５）</t>
  </si>
  <si>
    <t>【会津地域】</t>
  </si>
  <si>
    <t>前年同期比(%)</t>
  </si>
  <si>
    <t>前年同期比(p)</t>
  </si>
  <si>
    <t>【中通り地域】</t>
  </si>
  <si>
    <t>【浜通り地域】</t>
  </si>
  <si>
    <t>【県計】</t>
  </si>
  <si>
    <t>【県　計】</t>
  </si>
  <si>
    <t>県内構成比(%)</t>
  </si>
  <si>
    <t>　　うち県内希望者</t>
  </si>
  <si>
    <t>　　うち県内就職者</t>
  </si>
  <si>
    <t>　　うち県外就職者</t>
  </si>
  <si>
    <t>　　うち県外希望者</t>
  </si>
  <si>
    <r>
      <t xml:space="preserve"> ■県内求人、県内</t>
    </r>
    <r>
      <rPr>
        <sz val="16"/>
        <rFont val="HG丸ｺﾞｼｯｸM-PRO"/>
        <family val="3"/>
      </rPr>
      <t>・</t>
    </r>
    <r>
      <rPr>
        <sz val="16"/>
        <rFont val="ＭＳ Ｐゴシック"/>
        <family val="3"/>
      </rPr>
      <t>県外就職希望者■</t>
    </r>
  </si>
  <si>
    <t>課長</t>
  </si>
  <si>
    <t>地方職業指導官</t>
  </si>
  <si>
    <t>９月末</t>
  </si>
  <si>
    <t>１０月末</t>
  </si>
  <si>
    <t>１１月末</t>
  </si>
  <si>
    <t>１２月末</t>
  </si>
  <si>
    <t>１月末</t>
  </si>
  <si>
    <t>２月末</t>
  </si>
  <si>
    <t>３月末</t>
  </si>
  <si>
    <t>４月末</t>
  </si>
  <si>
    <t>５月末</t>
  </si>
  <si>
    <t>６月末</t>
  </si>
  <si>
    <t>事務</t>
  </si>
  <si>
    <t>専門・技術・管理</t>
  </si>
  <si>
    <t>１，０００人以上</t>
  </si>
  <si>
    <t>　「計」…県内の生徒を対象とした求人数計</t>
  </si>
  <si>
    <t>○福島労働局管内の新規高卒者に係る各月末現在の求人・求職の状況を取りまとめたものである</t>
  </si>
  <si>
    <t>（注１）「求人数」…県内事業所からの求人数</t>
  </si>
  <si>
    <t>（注２）「求人倍率」…b/a（県内事業所からの求人数／学校又は安定所の紹介により就職を希望する生徒数）</t>
  </si>
  <si>
    <t>（注１）「卒業予定者数」…県内の各安定所が、５月１５日現在で管内の高等学校に対し実施した「求職動向調査」の調査結果による</t>
  </si>
  <si>
    <t>（注２）「求職者数」…学校又は安定所の紹介により就職を希望する生徒数（県内就職希望者＋県外就職希望者）</t>
  </si>
  <si>
    <t>（注３）「求人数（県内）」…県内事業所からの求人数　　「求人数（県外）」…県外事業所からの連絡求人数　「計」…県内の生徒を対象とした求人数計</t>
  </si>
  <si>
    <r>
      <t>（注４）「県内属性倍率」…</t>
    </r>
    <r>
      <rPr>
        <b/>
        <u val="single"/>
        <sz val="9"/>
        <rFont val="ＭＳ 明朝"/>
        <family val="1"/>
      </rPr>
      <t>県内の事業所</t>
    </r>
    <r>
      <rPr>
        <sz val="9"/>
        <rFont val="ＭＳ 明朝"/>
        <family val="1"/>
      </rPr>
      <t>から申し込まれた求人数と</t>
    </r>
    <r>
      <rPr>
        <b/>
        <u val="single"/>
        <sz val="9"/>
        <rFont val="ＭＳ 明朝"/>
        <family val="1"/>
      </rPr>
      <t>県内の高等学校に在籍し、県内外に</t>
    </r>
    <r>
      <rPr>
        <sz val="9"/>
        <rFont val="ＭＳ 明朝"/>
        <family val="1"/>
      </rPr>
      <t>就職を希望する生徒数（全数）の比率</t>
    </r>
  </si>
  <si>
    <t>（注３）「求人数（県内）」…県内事業所からの求人数　「求人数（県外）」…県外事業所からの連絡求人数　「計」…県内の生徒を対象とした求人数計</t>
  </si>
  <si>
    <t>（注１）「卒業予定者数」…県内の各安定所が5月15日現在で管内の高等学校・中学校に対し実施した「求職動向調査」の調査結果</t>
  </si>
  <si>
    <r>
      <t>（注４）「県内属性倍率」…</t>
    </r>
    <r>
      <rPr>
        <b/>
        <u val="single"/>
        <sz val="9"/>
        <rFont val="ＭＳ 明朝"/>
        <family val="1"/>
      </rPr>
      <t>県内の事業所</t>
    </r>
    <r>
      <rPr>
        <sz val="9"/>
        <rFont val="ＭＳ 明朝"/>
        <family val="1"/>
      </rPr>
      <t>から申し込まれた求人数と</t>
    </r>
    <r>
      <rPr>
        <b/>
        <u val="single"/>
        <sz val="9"/>
        <rFont val="ＭＳ 明朝"/>
        <family val="1"/>
      </rPr>
      <t>県内の中学校に在籍し、県内外に</t>
    </r>
    <r>
      <rPr>
        <sz val="9"/>
        <rFont val="ＭＳ 明朝"/>
        <family val="1"/>
      </rPr>
      <t>就職を希望する生徒数（全数）の比率</t>
    </r>
  </si>
  <si>
    <t>電話　024－528－0366（直通）</t>
  </si>
  <si>
    <t>（注）本調査は、福島労働局管内における学校・公共職業安定所の紹介を希望する生徒の状況を取りまとめたものである。</t>
  </si>
  <si>
    <t>業紹介状況をまとめた。その概要等は次のとおりである。</t>
  </si>
  <si>
    <t>　　「求人数」…県内事業所から申し込まれた求人数　　　「就職決定（内定）率」…就職決定（内定）者数／求職者数×100</t>
  </si>
  <si>
    <t>就職決定（内定）率（％）</t>
  </si>
  <si>
    <t>就職決定（内定）者数</t>
  </si>
  <si>
    <t>就職決定　（内定）者数</t>
  </si>
  <si>
    <t>就職決定　　（内定）率％</t>
  </si>
  <si>
    <t>c就職決定　　　（内定）者数</t>
  </si>
  <si>
    <t>f就職決定　　　（内定）率（％）</t>
  </si>
  <si>
    <t>就職決定（内定）者数（人）</t>
  </si>
  <si>
    <t>就職決定 （内定）者数</t>
  </si>
  <si>
    <t>６/末】</t>
  </si>
  <si>
    <t>○福島労働局管内の新規高卒者に係る６月末現在の求人・求職の状況を取りまとめたものである</t>
  </si>
  <si>
    <r>
      <t>新規高等学校卒業者の求人</t>
    </r>
    <r>
      <rPr>
        <sz val="20"/>
        <rFont val="HG丸ｺﾞｼｯｸM-PRO"/>
        <family val="3"/>
      </rPr>
      <t>・</t>
    </r>
    <r>
      <rPr>
        <sz val="20"/>
        <rFont val="ＭＳ Ｐゴシック"/>
        <family val="3"/>
      </rPr>
      <t>求職状況の推移（６月末現在）</t>
    </r>
  </si>
  <si>
    <r>
      <t>新規中学校卒業者の求人</t>
    </r>
    <r>
      <rPr>
        <sz val="20"/>
        <rFont val="HG丸ｺﾞｼｯｸM-PRO"/>
        <family val="3"/>
      </rPr>
      <t>・</t>
    </r>
    <r>
      <rPr>
        <sz val="20"/>
        <rFont val="ＭＳ Ｐゴシック"/>
        <family val="3"/>
      </rPr>
      <t>求職状況の推移（６月末現在）</t>
    </r>
  </si>
  <si>
    <t>○福島労働局管内の新規中卒者に係る６月末現在の求人・求職の状況を取りまとめたもの</t>
  </si>
  <si>
    <r>
      <t>新規高等学校卒業者の地域別求人</t>
    </r>
    <r>
      <rPr>
        <sz val="22"/>
        <rFont val="HG丸ｺﾞｼｯｸM-PRO"/>
        <family val="3"/>
      </rPr>
      <t>・</t>
    </r>
    <r>
      <rPr>
        <sz val="22"/>
        <rFont val="ＭＳ Ｐゴシック"/>
        <family val="3"/>
      </rPr>
      <t>求職状況（６月末現在）</t>
    </r>
  </si>
  <si>
    <t>20.3卒</t>
  </si>
  <si>
    <t>対　　　　19.3卒比(％、P)</t>
  </si>
  <si>
    <t>20.3卒者</t>
  </si>
  <si>
    <t>対19.3卒者比（％）</t>
  </si>
  <si>
    <r>
      <t>求職者数</t>
    </r>
    <r>
      <rPr>
        <sz val="9"/>
        <rFont val="ＭＳ Ｐゴシック"/>
        <family val="3"/>
      </rPr>
      <t>（人）</t>
    </r>
  </si>
  <si>
    <r>
      <t>求人数</t>
    </r>
    <r>
      <rPr>
        <sz val="9"/>
        <rFont val="ＭＳ Ｐゴシック"/>
        <family val="3"/>
      </rPr>
      <t>（人）</t>
    </r>
  </si>
  <si>
    <r>
      <t>求人倍率</t>
    </r>
    <r>
      <rPr>
        <sz val="9"/>
        <rFont val="ＭＳ Ｐゴシック"/>
        <family val="3"/>
      </rPr>
      <t>（倍）</t>
    </r>
  </si>
  <si>
    <t>新規高等学校卒業者の男女別求人・求職・就職内定状況(６月末現在）</t>
  </si>
  <si>
    <t>求 職 者 数</t>
  </si>
  <si>
    <t>男 女 計</t>
  </si>
  <si>
    <t>男    子</t>
  </si>
  <si>
    <t>女    子</t>
  </si>
  <si>
    <t>県  内  求  人  数</t>
  </si>
  <si>
    <t>県内属性求人倍率</t>
  </si>
  <si>
    <t>（注１）「求職者数」…学校又は安定所の紹介により就職を希望する生徒数</t>
  </si>
  <si>
    <t>（注２）「県内求人数」…県内事業所からの求人数　</t>
  </si>
  <si>
    <r>
      <t>○福島労働局管内の新規高卒者に係る</t>
    </r>
    <r>
      <rPr>
        <sz val="9"/>
        <color indexed="10"/>
        <rFont val="ＭＳ 明朝"/>
        <family val="1"/>
      </rPr>
      <t>9</t>
    </r>
    <r>
      <rPr>
        <sz val="9"/>
        <rFont val="ＭＳ 明朝"/>
        <family val="1"/>
      </rPr>
      <t>月末現在の求人・求職・就職内定の状況を取りまとめたもの</t>
    </r>
  </si>
  <si>
    <r>
      <t>（注３）「県内属性求人倍率」…</t>
    </r>
    <r>
      <rPr>
        <b/>
        <u val="single"/>
        <sz val="9"/>
        <rFont val="ＭＳ 明朝"/>
        <family val="1"/>
      </rPr>
      <t>県内の事業所</t>
    </r>
    <r>
      <rPr>
        <sz val="9"/>
        <rFont val="ＭＳ 明朝"/>
        <family val="1"/>
      </rPr>
      <t>から申し込まれた求人数と</t>
    </r>
    <r>
      <rPr>
        <b/>
        <u val="single"/>
        <sz val="9"/>
        <rFont val="ＭＳ 明朝"/>
        <family val="1"/>
      </rPr>
      <t>県内の高等学校に在籍し、県内外に</t>
    </r>
    <r>
      <rPr>
        <sz val="9"/>
        <rFont val="ＭＳ 明朝"/>
        <family val="1"/>
      </rPr>
      <t>就職を希望する生徒数（全数）の比率(「県内求人数」÷「求職者数・男女計・計」)</t>
    </r>
  </si>
  <si>
    <t>県内求人数</t>
  </si>
  <si>
    <t>県外求人数</t>
  </si>
  <si>
    <t>増減数</t>
  </si>
  <si>
    <t>対前年同期比（％）</t>
  </si>
  <si>
    <t>（注２）「県内求人数」には、他県への求人連絡分を含む</t>
  </si>
  <si>
    <t>サービス</t>
  </si>
  <si>
    <t>21.3卒</t>
  </si>
  <si>
    <t>対　　　　20.3卒比(％、P)</t>
  </si>
  <si>
    <t>課長補佐</t>
  </si>
  <si>
    <t>佐藤孝夫</t>
  </si>
  <si>
    <t>【新規中卒者】（別表６）</t>
  </si>
  <si>
    <t>21.3卒者</t>
  </si>
  <si>
    <t>対20.3卒者比（％）</t>
  </si>
  <si>
    <t>厚生労働省 福島労働局発表</t>
  </si>
  <si>
    <r>
      <t>平成２２年３月新規高等学校</t>
    </r>
    <r>
      <rPr>
        <sz val="14"/>
        <rFont val="HG丸ｺﾞｼｯｸM-PRO"/>
        <family val="3"/>
      </rPr>
      <t>・</t>
    </r>
    <r>
      <rPr>
        <sz val="14"/>
        <rFont val="ＭＳ Ｐゴシック"/>
        <family val="3"/>
      </rPr>
      <t>中学校卒業者の職業紹介状況について</t>
    </r>
  </si>
  <si>
    <t>（平成２２年６月末現在：最終版）</t>
  </si>
  <si>
    <t>22.3卒</t>
  </si>
  <si>
    <t>対　　　　21.3卒比(％、P)</t>
  </si>
  <si>
    <t>22.3卒者</t>
  </si>
  <si>
    <t>対21.3卒者比（％）</t>
  </si>
  <si>
    <t>平 成 ２２ 年 ７ 月 ２０ 日</t>
  </si>
  <si>
    <t>　厚生労働省福島労働局では、平成２２年６月末現在における平成２２年３月新規高等学校・中学校卒業者の職</t>
  </si>
  <si>
    <r>
      <t>就職決定（内定）者数</t>
    </r>
    <r>
      <rPr>
        <sz val="9"/>
        <rFont val="ＭＳ Ｐゴシック"/>
        <family val="3"/>
      </rPr>
      <t>（人）</t>
    </r>
  </si>
  <si>
    <r>
      <t>就職決定（内定）率</t>
    </r>
    <r>
      <rPr>
        <sz val="9"/>
        <rFont val="ＭＳ Ｐゴシック"/>
        <family val="3"/>
      </rPr>
      <t>（％）</t>
    </r>
  </si>
  <si>
    <t>就　職 決　定
（内定）者数</t>
  </si>
  <si>
    <t>就　職　決　定
（内定）率 ％</t>
  </si>
  <si>
    <t>d就職未決定者数</t>
  </si>
  <si>
    <t>就職未　　　　　決定者数</t>
  </si>
  <si>
    <t>前年度</t>
  </si>
  <si>
    <t>採用内定率（％）</t>
  </si>
  <si>
    <t xml:space="preserve"> A.B　農、林、漁業(01～04)</t>
  </si>
  <si>
    <t xml:space="preserve"> C　鉱業、採石業、砂利採取業(05)</t>
  </si>
  <si>
    <t xml:space="preserve"> D　建設業(06～08)</t>
  </si>
  <si>
    <t xml:space="preserve"> E　製造業(09～32)</t>
  </si>
  <si>
    <t>(11)繊維工業</t>
  </si>
  <si>
    <t>(16)化学工業</t>
  </si>
  <si>
    <t>(18)プラスチック製品製造業</t>
  </si>
  <si>
    <t>(22)鉄鋼業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</si>
  <si>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</si>
  <si>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</si>
  <si>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</si>
  <si>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</si>
  <si>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</si>
  <si>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</si>
  <si>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</si>
  <si>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</si>
  <si>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 xml:space="preserve"> F　電気・ガス・熱供給・水道業(33～36）</t>
  </si>
  <si>
    <t xml:space="preserve"> G　情報通信業(37～41)</t>
  </si>
  <si>
    <t xml:space="preserve"> H　運輸・郵便業(42～49)</t>
  </si>
  <si>
    <t xml:space="preserve"> I　卸売・小売業(50～61)</t>
  </si>
  <si>
    <t>(50～55)卸売業</t>
  </si>
  <si>
    <t>　 （対前年同期と同ポイント）、女子は３６．３％（同０．３ポイント増）、地域別では県内への</t>
  </si>
  <si>
    <t>(56～61)小売業</t>
  </si>
  <si>
    <t xml:space="preserve"> J  金融・保険業(62～67)</t>
  </si>
  <si>
    <t xml:space="preserve"> K  不動産・物品賃貸業(68～70)</t>
  </si>
  <si>
    <t xml:space="preserve"> L　学術研究、専門・技術サービス業（71～74）</t>
  </si>
  <si>
    <t xml:space="preserve"> M  宿泊業、飲食サービス業(75～77)</t>
  </si>
  <si>
    <t>(75)宿泊業</t>
  </si>
  <si>
    <t>(76)飲食店</t>
  </si>
  <si>
    <t xml:space="preserve"> N  生活関連サービス、娯楽業(78～80)</t>
  </si>
  <si>
    <t xml:space="preserve"> O  教育、学習支援業(81、82)</t>
  </si>
  <si>
    <t xml:space="preserve"> P　医療、福祉(83～85）</t>
  </si>
  <si>
    <t xml:space="preserve"> Q  複合サービス事業(86,87)</t>
  </si>
  <si>
    <t xml:space="preserve"> R  サービス業(88～96)</t>
  </si>
  <si>
    <t xml:space="preserve"> S、T  公務、その他(97～99)</t>
  </si>
  <si>
    <t>○福島労働局管内の新規高卒者に係る６月末現在の求人の状況を産業・職業・規模別に取りまとめたものである</t>
  </si>
  <si>
    <t>（注１）「県内求人数」…県内事業所からの求人数　「県外求人数」…県外事業所からの連絡求人数</t>
  </si>
  <si>
    <r>
      <t>新規高等学校卒業者の産業</t>
    </r>
    <r>
      <rPr>
        <sz val="15"/>
        <rFont val="HG丸ｺﾞｼｯｸM-PRO"/>
        <family val="3"/>
      </rPr>
      <t>・</t>
    </r>
    <r>
      <rPr>
        <sz val="15"/>
        <rFont val="ＭＳ Ｐゴシック"/>
        <family val="3"/>
      </rPr>
      <t>職業</t>
    </r>
    <r>
      <rPr>
        <sz val="15"/>
        <rFont val="HG丸ｺﾞｼｯｸM-PRO"/>
        <family val="3"/>
      </rPr>
      <t>・</t>
    </r>
    <r>
      <rPr>
        <sz val="15"/>
        <rFont val="ＭＳ Ｐゴシック"/>
        <family val="3"/>
      </rPr>
      <t>規模別  求人状況 （６月末現在）</t>
    </r>
  </si>
  <si>
    <t>福島労働局職業安定部職業安定課</t>
  </si>
  <si>
    <t>馬場一郎</t>
  </si>
  <si>
    <t>室井正広</t>
  </si>
  <si>
    <t>▲0.33</t>
  </si>
  <si>
    <t>▲0.8</t>
  </si>
  <si>
    <t>-</t>
  </si>
  <si>
    <t>-</t>
  </si>
  <si>
    <t>(1)就職決定（内定）者数は４，５５０人（前年同期比１４．２％減）であり、就職決定（内定）率は９８．６％</t>
  </si>
  <si>
    <t>　 で前年同期を０．４ポイント下回った。就職決定（内定）率を男女別に見ると、男子は９８．７％（前年同期</t>
  </si>
  <si>
    <t>　 を０．４ポイント下回った）、女子は９８．５％（前年同期を０．３ポイント下回った）であった。</t>
  </si>
  <si>
    <t>(2)求人数（県内事業所からの求人）は３，８７２人で、前年同期に比べ３４．７％減少した。</t>
  </si>
  <si>
    <t>(3)求職者数（学校・安定所紹介による就職希望者）は４，６１５人で、前年同期に比べ１３．９％減少した。</t>
  </si>
  <si>
    <t>(4)求人倍率（「(2)求人数」/「(3)求職者数」）は０．８４倍と、前年同期を０．２７ポイント下回った。</t>
  </si>
  <si>
    <t>(1)就職決定（内定）者数は１２人（前年同期比１４．３％減）、就職決定（内定）率は６３．２％（前年同期比</t>
  </si>
  <si>
    <t>(2)求人数（県内事業所からの求人）は１２人で、前年同期に比べ５２．０％減少した。</t>
  </si>
  <si>
    <t>(3)求職者数は１９人で、前年同期に比べ２０．８％減少した。</t>
  </si>
  <si>
    <t>(4)求人倍率（「(2)求人数」/「(3)求職者数」）は０．６３倍と、前年同期を０．４１ポイント下回った。</t>
  </si>
  <si>
    <t>　 ４．９ポイント増）であった。</t>
  </si>
  <si>
    <t>-</t>
  </si>
  <si>
    <t>▲27.0</t>
  </si>
  <si>
    <t>就職決定(内定)率は９８．６％(前年同期比０．４ポイント減)となった。
(就職決定(内定)者数４，５５０名、就職未内定者数６５名)
未内定者６５名については、引き続きハローワーク等において就職支援を実施する。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</si>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</sst>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00_ "/>
    <numFmt numFmtId="179" formatCode="0.00;&quot;▲ &quot;0.00"/>
    <numFmt numFmtId="180" formatCode="#,##0.0_ ;[Red]\-#,##0.0\ "/>
    <numFmt numFmtId="181" formatCode="#,##0.00_ ;[Red]\-#,##0.00\ "/>
    <numFmt numFmtId="182" formatCode="#,##0.0;&quot;▲ &quot;#,##0.0"/>
    <numFmt numFmtId="183" formatCode="0;&quot;▲ &quot;0"/>
    <numFmt numFmtId="184" formatCode="#,##0;&quot;▲ &quot;#,##0"/>
    <numFmt numFmtId="185" formatCode="#,##0.0;[Red]\-#,##0.0"/>
  </numFmts>
  <fonts count="92">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10"/>
      <name val="ＭＳ 明朝"/>
      <family val="1"/>
    </font>
    <font>
      <sz val="11"/>
      <name val="ＭＳ 明朝"/>
      <family val="1"/>
    </font>
    <font>
      <sz val="11"/>
      <name val="ＭＳ ゴシック"/>
      <family val="3"/>
    </font>
    <font>
      <sz val="9"/>
      <name val="ＭＳ 明朝"/>
      <family val="1"/>
    </font>
    <font>
      <sz val="9"/>
      <name val="ＭＳ Ｐゴシック"/>
      <family val="3"/>
    </font>
    <font>
      <sz val="16"/>
      <name val="ＭＳ Ｐゴシック"/>
      <family val="3"/>
    </font>
    <font>
      <sz val="20"/>
      <name val="ＭＳ Ｐゴシック"/>
      <family val="3"/>
    </font>
    <font>
      <sz val="20"/>
      <name val="HG丸ｺﾞｼｯｸM-PRO"/>
      <family val="3"/>
    </font>
    <font>
      <sz val="8"/>
      <name val="ＭＳ Ｐゴシック"/>
      <family val="3"/>
    </font>
    <font>
      <sz val="18"/>
      <name val="ＭＳ Ｐゴシック"/>
      <family val="3"/>
    </font>
    <font>
      <sz val="8"/>
      <name val="ＭＳ 明朝"/>
      <family val="1"/>
    </font>
    <font>
      <sz val="7"/>
      <name val="ＭＳ 明朝"/>
      <family val="1"/>
    </font>
    <font>
      <sz val="6"/>
      <name val="ＭＳ 明朝"/>
      <family val="1"/>
    </font>
    <font>
      <sz val="14"/>
      <name val="HG丸ｺﾞｼｯｸM-PRO"/>
      <family val="3"/>
    </font>
    <font>
      <sz val="18"/>
      <name val="HG丸ｺﾞｼｯｸM-PRO"/>
      <family val="3"/>
    </font>
    <font>
      <sz val="10"/>
      <color indexed="8"/>
      <name val="ＭＳ 明朝"/>
      <family val="1"/>
    </font>
    <font>
      <sz val="10"/>
      <name val="ＭＳ ゴシック"/>
      <family val="3"/>
    </font>
    <font>
      <sz val="15"/>
      <name val="ＭＳ Ｐゴシック"/>
      <family val="3"/>
    </font>
    <font>
      <sz val="15"/>
      <name val="HG丸ｺﾞｼｯｸM-PRO"/>
      <family val="3"/>
    </font>
    <font>
      <b/>
      <u val="single"/>
      <sz val="9"/>
      <name val="ＭＳ 明朝"/>
      <family val="1"/>
    </font>
    <font>
      <sz val="22"/>
      <name val="ＭＳ Ｐゴシック"/>
      <family val="3"/>
    </font>
    <font>
      <sz val="22"/>
      <name val="HG丸ｺﾞｼｯｸM-PRO"/>
      <family val="3"/>
    </font>
    <font>
      <sz val="8"/>
      <name val="ＭＳ ゴシック"/>
      <family val="3"/>
    </font>
    <font>
      <sz val="7"/>
      <name val="ＭＳ ゴシック"/>
      <family val="3"/>
    </font>
    <font>
      <sz val="7"/>
      <name val="ＭＳ Ｐゴシック"/>
      <family val="3"/>
    </font>
    <font>
      <b/>
      <sz val="11"/>
      <name val="ＭＳ Ｐゴシック"/>
      <family val="3"/>
    </font>
    <font>
      <sz val="16"/>
      <name val="HG丸ｺﾞｼｯｸM-PRO"/>
      <family val="3"/>
    </font>
    <font>
      <sz val="9"/>
      <name val="ＭＳ ゴシック"/>
      <family val="3"/>
    </font>
    <font>
      <b/>
      <sz val="8"/>
      <name val="ＭＳ 明朝"/>
      <family val="1"/>
    </font>
    <font>
      <sz val="7"/>
      <color indexed="8"/>
      <name val="ＭＳ 明朝"/>
      <family val="1"/>
    </font>
    <font>
      <sz val="10"/>
      <name val="ＭＳ Ｐ明朝"/>
      <family val="1"/>
    </font>
    <font>
      <sz val="11"/>
      <name val="ＭＳ Ｐ明朝"/>
      <family val="1"/>
    </font>
    <font>
      <sz val="9"/>
      <name val="ＭＳ Ｐ明朝"/>
      <family val="1"/>
    </font>
    <font>
      <b/>
      <sz val="10"/>
      <name val="ＭＳ ゴシック"/>
      <family val="3"/>
    </font>
    <font>
      <sz val="10"/>
      <color indexed="10"/>
      <name val="ＭＳ 明朝"/>
      <family val="1"/>
    </font>
    <font>
      <b/>
      <sz val="18"/>
      <name val="ＭＳ Ｐゴシック"/>
      <family val="3"/>
    </font>
    <font>
      <sz val="11"/>
      <name val="ＪＳＰ明朝"/>
      <family val="1"/>
    </font>
    <font>
      <sz val="11"/>
      <color indexed="10"/>
      <name val="ＭＳ Ｐ明朝"/>
      <family val="1"/>
    </font>
    <font>
      <sz val="9"/>
      <color indexed="10"/>
      <name val="ＭＳ 明朝"/>
      <family val="1"/>
    </font>
    <font>
      <sz val="10"/>
      <color indexed="10"/>
      <name val="ＭＳ Ｐ明朝"/>
      <family val="1"/>
    </font>
    <font>
      <sz val="11"/>
      <color indexed="10"/>
      <name val="ＭＳ Ｐゴシック"/>
      <family val="3"/>
    </font>
    <font>
      <sz val="12"/>
      <name val="ＭＳ ゴシック"/>
      <family val="3"/>
    </font>
    <font>
      <sz val="11"/>
      <color indexed="53"/>
      <name val="ＭＳ Ｐ明朝"/>
      <family val="1"/>
    </font>
    <font>
      <sz val="8"/>
      <color indexed="53"/>
      <name val="ＭＳ Ｐ明朝"/>
      <family val="1"/>
    </font>
    <font>
      <sz val="7"/>
      <color indexed="53"/>
      <name val="ＭＳ 明朝"/>
      <family val="1"/>
    </font>
    <font>
      <sz val="10"/>
      <color indexed="5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1"/>
      <color indexed="8"/>
      <name val="ＭＳ Ｐゴシック"/>
      <family val="3"/>
    </font>
    <font>
      <sz val="16"/>
      <color indexed="8"/>
      <name val="ＭＳ Ｐゴシック"/>
      <family val="3"/>
    </font>
    <font>
      <sz val="18"/>
      <color indexed="8"/>
      <name val="ＭＳ Ｐゴシック"/>
      <family val="3"/>
    </font>
    <font>
      <b/>
      <sz val="1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9" tint="-0.24997000396251678"/>
      <name val="ＭＳ 明朝"/>
      <family val="1"/>
    </font>
    <font>
      <sz val="7"/>
      <color theme="9" tint="-0.24997000396251678"/>
      <name val="ＭＳ 明朝"/>
      <family val="1"/>
    </font>
    <font>
      <sz val="11"/>
      <color theme="9" tint="-0.24997000396251678"/>
      <name val="ＭＳ Ｐ明朝"/>
      <family val="1"/>
    </font>
    <font>
      <sz val="8"/>
      <color theme="9" tint="-0.24997000396251678"/>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bottom style="thin"/>
    </border>
    <border>
      <left style="thin"/>
      <right/>
      <top style="thin"/>
      <bottom/>
    </border>
    <border>
      <left style="thin"/>
      <right/>
      <top/>
      <bottom/>
    </border>
    <border>
      <left/>
      <right style="thin"/>
      <top/>
      <bottom/>
    </border>
    <border>
      <left style="thin"/>
      <right/>
      <top/>
      <bottom style="thin"/>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style="thin"/>
      <right style="thin"/>
      <top style="thin"/>
      <bottom style="hair"/>
    </border>
    <border>
      <left style="thin"/>
      <right style="hair"/>
      <top/>
      <bottom style="hair"/>
    </border>
    <border>
      <left/>
      <right/>
      <top style="thin"/>
      <bottom/>
    </border>
    <border>
      <left/>
      <right style="thin"/>
      <top style="thin"/>
      <bottom/>
    </border>
    <border>
      <left/>
      <right/>
      <top/>
      <bottom style="thin"/>
    </border>
    <border>
      <left/>
      <right/>
      <top/>
      <bottom style="medium"/>
    </border>
    <border diagonalDown="1">
      <left style="thin"/>
      <right/>
      <top style="thin"/>
      <bottom/>
      <diagonal style="thin"/>
    </border>
    <border diagonalDown="1">
      <left/>
      <right style="thin"/>
      <top style="thin"/>
      <bottom/>
      <diagonal style="thin"/>
    </border>
    <border>
      <left style="thin"/>
      <right style="medium"/>
      <top style="thin"/>
      <bottom/>
    </border>
    <border>
      <left style="medium"/>
      <right/>
      <top style="medium"/>
      <bottom/>
    </border>
    <border>
      <left/>
      <right/>
      <top style="medium"/>
      <bottom/>
    </border>
    <border>
      <left/>
      <right style="medium"/>
      <top style="medium"/>
      <bottom/>
    </border>
    <border diagonalDown="1">
      <left style="thin"/>
      <right/>
      <top/>
      <bottom style="thin"/>
      <diagonal style="thin"/>
    </border>
    <border diagonalDown="1">
      <left/>
      <right style="thin"/>
      <top/>
      <bottom style="thin"/>
      <diagonal style="thin"/>
    </border>
    <border>
      <left style="thin"/>
      <right style="medium"/>
      <top/>
      <bottom style="thin"/>
    </border>
    <border>
      <left style="medium"/>
      <right/>
      <top/>
      <bottom/>
    </border>
    <border>
      <left style="thin"/>
      <right/>
      <top style="thin"/>
      <bottom style="thin"/>
    </border>
    <border>
      <left style="thin"/>
      <right style="medium"/>
      <top style="thin"/>
      <bottom style="thin"/>
    </border>
    <border>
      <left/>
      <right style="thin"/>
      <top style="thin"/>
      <bottom style="thin"/>
    </border>
    <border>
      <left style="medium"/>
      <right style="thin"/>
      <top style="thin"/>
      <bottom style="thin"/>
    </border>
    <border>
      <left style="thin"/>
      <right/>
      <top style="thin"/>
      <bottom style="hair"/>
    </border>
    <border>
      <left style="thin"/>
      <right style="medium"/>
      <top style="thin"/>
      <bottom style="hair"/>
    </border>
    <border>
      <left style="medium"/>
      <right style="thin"/>
      <top style="thin"/>
      <bottom style="hair"/>
    </border>
    <border>
      <left style="thin"/>
      <right/>
      <top style="hair"/>
      <bottom style="hair"/>
    </border>
    <border>
      <left style="thin"/>
      <right style="medium"/>
      <top style="hair"/>
      <bottom style="hair"/>
    </border>
    <border>
      <left style="medium"/>
      <right style="thin"/>
      <top style="hair"/>
      <bottom style="hair"/>
    </border>
    <border>
      <left style="thin"/>
      <right style="medium"/>
      <top/>
      <bottom/>
    </border>
    <border>
      <left style="medium"/>
      <right style="thin"/>
      <top/>
      <bottom/>
    </border>
    <border>
      <left style="medium"/>
      <right style="thin"/>
      <top/>
      <bottom style="thin"/>
    </border>
    <border>
      <left style="thin"/>
      <right style="medium"/>
      <top style="hair"/>
      <bottom style="thin"/>
    </border>
    <border>
      <left style="medium"/>
      <right style="thin"/>
      <top/>
      <bottom style="medium"/>
    </border>
    <border>
      <left style="thin"/>
      <right style="thin"/>
      <top/>
      <bottom style="medium"/>
    </border>
    <border>
      <left style="thin"/>
      <right style="medium"/>
      <top/>
      <bottom style="mediu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medium"/>
      <right style="medium"/>
      <top style="medium"/>
      <bottom/>
    </border>
    <border>
      <left style="thin"/>
      <right/>
      <top/>
      <bottom style="hair"/>
    </border>
    <border>
      <left/>
      <right style="thin"/>
      <top/>
      <bottom style="hair"/>
    </border>
    <border>
      <left/>
      <right style="thin"/>
      <top style="thin"/>
      <bottom style="hair"/>
    </border>
    <border>
      <left style="medium"/>
      <right style="medium"/>
      <top style="thin"/>
      <bottom style="hair"/>
    </border>
    <border>
      <left/>
      <right style="thin"/>
      <top style="hair"/>
      <bottom style="hair"/>
    </border>
    <border>
      <left style="medium"/>
      <right style="medium"/>
      <top style="hair"/>
      <bottom style="hair"/>
    </border>
    <border>
      <left style="thin"/>
      <right/>
      <top style="hair"/>
      <bottom/>
    </border>
    <border>
      <left/>
      <right/>
      <top style="hair"/>
      <bottom style="hair"/>
    </border>
    <border>
      <left style="thin"/>
      <right style="hair"/>
      <top/>
      <bottom/>
    </border>
    <border>
      <left style="thin"/>
      <right style="thin"/>
      <top/>
      <bottom style="hair"/>
    </border>
    <border>
      <left style="thin"/>
      <right style="medium"/>
      <top style="hair"/>
      <bottom/>
    </border>
    <border>
      <left style="medium"/>
      <right style="medium"/>
      <top style="hair"/>
      <bottom/>
    </border>
    <border>
      <left style="thin"/>
      <right style="hair"/>
      <top/>
      <bottom style="thin"/>
    </border>
    <border>
      <left style="hair"/>
      <right style="thin"/>
      <top/>
      <bottom style="thin"/>
    </border>
    <border>
      <left style="thin"/>
      <right/>
      <top style="hair"/>
      <bottom style="thin"/>
    </border>
    <border>
      <left style="medium"/>
      <right style="medium"/>
      <top style="hair"/>
      <bottom style="thin"/>
    </border>
    <border>
      <left style="thin"/>
      <right style="medium"/>
      <top/>
      <bottom style="hair"/>
    </border>
    <border>
      <left style="medium"/>
      <right style="medium"/>
      <top/>
      <bottom style="hair"/>
    </border>
    <border>
      <left style="medium"/>
      <right style="medium"/>
      <top/>
      <bottom/>
    </border>
    <border>
      <left style="medium"/>
      <right style="medium"/>
      <top/>
      <bottom style="thin"/>
    </border>
    <border>
      <left style="thin"/>
      <right style="thin"/>
      <top style="hair"/>
      <bottom/>
    </border>
    <border>
      <left/>
      <right/>
      <top style="hair"/>
      <bottom/>
    </border>
    <border>
      <left style="medium"/>
      <right style="medium"/>
      <top/>
      <bottom style="medium"/>
    </border>
    <border diagonalDown="1">
      <left/>
      <right/>
      <top style="thin"/>
      <bottom/>
      <diagonal style="thin"/>
    </border>
    <border diagonalDown="1">
      <left/>
      <right/>
      <top/>
      <bottom style="thin"/>
      <diagonal style="thin"/>
    </border>
    <border>
      <left/>
      <right/>
      <top/>
      <bottom style="hair"/>
    </border>
    <border>
      <left style="medium"/>
      <right style="thin"/>
      <top/>
      <bottom style="hair"/>
    </border>
    <border>
      <left style="medium"/>
      <right style="thin"/>
      <top style="hair"/>
      <bottom style="thin"/>
    </border>
    <border>
      <left/>
      <right/>
      <top style="thin"/>
      <bottom style="thin"/>
    </border>
    <border>
      <left style="medium"/>
      <right style="thin"/>
      <top style="hair"/>
      <bottom style="medium"/>
    </border>
    <border>
      <left style="thin"/>
      <right style="thin"/>
      <top style="hair"/>
      <bottom style="medium"/>
    </border>
    <border>
      <left style="thin"/>
      <right style="medium"/>
      <top style="hair"/>
      <bottom style="medium"/>
    </border>
    <border diagonalDown="1">
      <left style="medium"/>
      <right/>
      <top style="medium"/>
      <bottom/>
      <diagonal style="thin"/>
    </border>
    <border diagonalDown="1">
      <left/>
      <right/>
      <top style="medium"/>
      <bottom/>
      <diagonal style="thin"/>
    </border>
    <border>
      <left style="thin"/>
      <right style="thin"/>
      <top style="medium"/>
      <bottom/>
    </border>
    <border>
      <left style="thin"/>
      <right style="medium"/>
      <top style="medium"/>
      <bottom/>
    </border>
    <border diagonalDown="1">
      <left style="medium"/>
      <right/>
      <top/>
      <bottom/>
      <diagonal style="thin"/>
    </border>
    <border diagonalDown="1">
      <left/>
      <right/>
      <top/>
      <bottom/>
      <diagonal style="thin"/>
    </border>
    <border>
      <left style="hair"/>
      <right style="hair"/>
      <top style="hair"/>
      <bottom style="thin"/>
    </border>
    <border>
      <left/>
      <right style="thin"/>
      <top style="hair"/>
      <bottom style="thin"/>
    </border>
    <border>
      <left style="hair"/>
      <right/>
      <top style="hair"/>
      <bottom style="thin"/>
    </border>
    <border>
      <left style="hair"/>
      <right style="medium"/>
      <top style="hair"/>
      <bottom style="thin"/>
    </border>
    <border>
      <left style="medium"/>
      <right style="thin"/>
      <top style="thin"/>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style="thin"/>
      <bottom/>
    </border>
    <border>
      <left style="hair"/>
      <right style="thin"/>
      <top style="thin"/>
      <bottom/>
    </border>
    <border>
      <left style="hair"/>
      <right style="medium"/>
      <top style="thin"/>
      <bottom/>
    </border>
    <border>
      <left style="hair"/>
      <right/>
      <top style="hair"/>
      <bottom style="hair"/>
    </border>
    <border>
      <left style="hair"/>
      <right style="hair"/>
      <top style="hair"/>
      <bottom style="hair"/>
    </border>
    <border>
      <left style="hair"/>
      <right style="medium"/>
      <top style="hair"/>
      <bottom style="hair"/>
    </border>
    <border>
      <left style="hair"/>
      <right style="thin"/>
      <top/>
      <bottom style="hair"/>
    </border>
    <border>
      <left style="hair"/>
      <right/>
      <top/>
      <bottom style="hair"/>
    </border>
    <border>
      <left/>
      <right/>
      <top style="thin"/>
      <bottom style="hair"/>
    </border>
    <border>
      <left style="thin"/>
      <right style="hair"/>
      <top style="hair"/>
      <bottom style="hair"/>
    </border>
    <border>
      <left style="hair"/>
      <right style="hair"/>
      <top/>
      <bottom style="thin"/>
    </border>
    <border>
      <left style="hair"/>
      <right style="medium"/>
      <top/>
      <bottom style="thin"/>
    </border>
    <border>
      <left style="hair"/>
      <right style="thin"/>
      <top/>
      <bottom/>
    </border>
    <border>
      <left style="hair"/>
      <right style="hair"/>
      <top/>
      <bottom/>
    </border>
    <border>
      <left style="hair"/>
      <right style="medium"/>
      <top/>
      <bottom/>
    </border>
    <border>
      <left style="medium"/>
      <right/>
      <top style="thin"/>
      <bottom style="medium"/>
    </border>
    <border>
      <left/>
      <right/>
      <top style="thin"/>
      <bottom style="medium"/>
    </border>
    <border>
      <left style="thin"/>
      <right/>
      <top style="thin"/>
      <bottom style="medium"/>
    </border>
    <border>
      <left style="hair"/>
      <right style="hair"/>
      <top style="thin"/>
      <bottom style="medium"/>
    </border>
    <border>
      <left/>
      <right style="thin"/>
      <top style="thin"/>
      <bottom style="medium"/>
    </border>
    <border>
      <left style="hair"/>
      <right style="thin"/>
      <top style="thin"/>
      <bottom style="medium"/>
    </border>
    <border>
      <left style="hair"/>
      <right style="medium"/>
      <top style="thin"/>
      <bottom style="medium"/>
    </border>
    <border>
      <left style="medium"/>
      <right style="thin"/>
      <top style="medium"/>
      <bottom/>
    </border>
    <border>
      <left style="thin"/>
      <right/>
      <top style="medium"/>
      <bottom style="thin"/>
    </border>
    <border>
      <left/>
      <right/>
      <top style="medium"/>
      <bottom style="thin"/>
    </border>
    <border>
      <left style="hair"/>
      <right style="hair"/>
      <top style="medium"/>
      <bottom style="thin"/>
    </border>
    <border>
      <left/>
      <right style="thin"/>
      <top style="medium"/>
      <bottom style="thin"/>
    </border>
    <border>
      <left style="hair"/>
      <right style="thin"/>
      <top style="medium"/>
      <bottom style="thin"/>
    </border>
    <border>
      <left style="hair"/>
      <right style="medium"/>
      <top style="medium"/>
      <bottom style="thin"/>
    </border>
    <border>
      <left/>
      <right style="thin"/>
      <top/>
      <bottom style="medium"/>
    </border>
    <border>
      <left style="hair"/>
      <right style="thin"/>
      <top/>
      <bottom style="medium"/>
    </border>
    <border>
      <left style="hair"/>
      <right style="medium"/>
      <top/>
      <bottom style="medium"/>
    </border>
    <border>
      <left style="thin"/>
      <right style="hair"/>
      <top style="thin"/>
      <bottom style="medium"/>
    </border>
    <border>
      <left style="medium"/>
      <right/>
      <top/>
      <bottom style="thin"/>
    </border>
    <border>
      <left style="medium"/>
      <right/>
      <top style="thin"/>
      <bottom style="hair"/>
    </border>
    <border>
      <left style="medium"/>
      <right/>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87" fillId="32" borderId="0" applyNumberFormat="0" applyBorder="0" applyAlignment="0" applyProtection="0"/>
  </cellStyleXfs>
  <cellXfs count="669">
    <xf numFmtId="0" fontId="0" fillId="0" borderId="0" xfId="0" applyAlignment="1">
      <alignment vertical="center"/>
    </xf>
    <xf numFmtId="0" fontId="9" fillId="0" borderId="10" xfId="0" applyFont="1" applyBorder="1" applyAlignment="1">
      <alignment vertical="center"/>
    </xf>
    <xf numFmtId="38" fontId="9" fillId="0" borderId="10" xfId="48" applyFont="1" applyBorder="1" applyAlignment="1">
      <alignment vertical="center"/>
    </xf>
    <xf numFmtId="176" fontId="9" fillId="0" borderId="10" xfId="0" applyNumberFormat="1" applyFont="1" applyBorder="1" applyAlignment="1">
      <alignment vertical="center"/>
    </xf>
    <xf numFmtId="0" fontId="9"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3" fillId="0" borderId="11" xfId="0" applyFont="1" applyBorder="1" applyAlignment="1">
      <alignment horizontal="center" vertical="center"/>
    </xf>
    <xf numFmtId="0" fontId="0" fillId="0" borderId="13" xfId="0" applyBorder="1" applyAlignment="1">
      <alignment vertical="center"/>
    </xf>
    <xf numFmtId="0" fontId="13" fillId="0" borderId="14" xfId="0" applyFont="1" applyBorder="1" applyAlignment="1">
      <alignment horizontal="center" vertical="center"/>
    </xf>
    <xf numFmtId="0" fontId="0" fillId="0" borderId="15" xfId="0" applyBorder="1" applyAlignment="1">
      <alignment vertical="center"/>
    </xf>
    <xf numFmtId="0" fontId="9" fillId="0" borderId="11" xfId="0" applyFont="1" applyBorder="1" applyAlignment="1">
      <alignment vertical="center"/>
    </xf>
    <xf numFmtId="38" fontId="0" fillId="0" borderId="10" xfId="48" applyFont="1" applyBorder="1" applyAlignment="1">
      <alignment vertical="center"/>
    </xf>
    <xf numFmtId="181" fontId="0" fillId="0" borderId="10" xfId="48" applyNumberFormat="1" applyFont="1" applyBorder="1" applyAlignment="1">
      <alignment vertical="center"/>
    </xf>
    <xf numFmtId="176" fontId="0" fillId="0" borderId="10" xfId="0" applyNumberFormat="1" applyBorder="1" applyAlignment="1">
      <alignment vertical="center"/>
    </xf>
    <xf numFmtId="0" fontId="0" fillId="0" borderId="16" xfId="0" applyBorder="1" applyAlignment="1">
      <alignment vertical="center"/>
    </xf>
    <xf numFmtId="0" fontId="9" fillId="0" borderId="13" xfId="0" applyFont="1" applyBorder="1" applyAlignment="1">
      <alignment vertical="center"/>
    </xf>
    <xf numFmtId="0" fontId="13" fillId="0" borderId="17" xfId="0" applyFont="1" applyBorder="1" applyAlignment="1">
      <alignment horizontal="center" vertical="center"/>
    </xf>
    <xf numFmtId="0" fontId="0" fillId="0" borderId="18" xfId="0" applyBorder="1" applyAlignment="1">
      <alignment vertical="center"/>
    </xf>
    <xf numFmtId="38" fontId="30" fillId="0" borderId="12" xfId="48" applyFont="1" applyBorder="1" applyAlignment="1">
      <alignment vertical="center"/>
    </xf>
    <xf numFmtId="38" fontId="30" fillId="0" borderId="13" xfId="48" applyFont="1" applyBorder="1" applyAlignment="1">
      <alignment vertical="center"/>
    </xf>
    <xf numFmtId="0" fontId="30" fillId="0" borderId="13" xfId="0" applyFont="1" applyBorder="1" applyAlignment="1">
      <alignment vertical="center"/>
    </xf>
    <xf numFmtId="181" fontId="30" fillId="0" borderId="12" xfId="48" applyNumberFormat="1" applyFont="1" applyBorder="1" applyAlignment="1">
      <alignment vertical="center"/>
    </xf>
    <xf numFmtId="0" fontId="29" fillId="0" borderId="19" xfId="0" applyFont="1" applyBorder="1" applyAlignment="1">
      <alignment horizontal="center" vertical="center"/>
    </xf>
    <xf numFmtId="177" fontId="29" fillId="0" borderId="20" xfId="0" applyNumberFormat="1" applyFont="1" applyBorder="1" applyAlignment="1">
      <alignment vertical="center"/>
    </xf>
    <xf numFmtId="0" fontId="29" fillId="0" borderId="21" xfId="0" applyFont="1" applyBorder="1" applyAlignment="1">
      <alignment horizontal="center" vertical="center"/>
    </xf>
    <xf numFmtId="180" fontId="29" fillId="0" borderId="22" xfId="48" applyNumberFormat="1" applyFont="1" applyBorder="1" applyAlignment="1">
      <alignment vertical="center"/>
    </xf>
    <xf numFmtId="0" fontId="29" fillId="0" borderId="22" xfId="0" applyFont="1" applyBorder="1" applyAlignment="1">
      <alignment vertical="center"/>
    </xf>
    <xf numFmtId="176" fontId="30" fillId="0" borderId="12" xfId="0" applyNumberFormat="1" applyFont="1" applyBorder="1" applyAlignment="1">
      <alignment horizontal="right" vertical="center"/>
    </xf>
    <xf numFmtId="181" fontId="30" fillId="0" borderId="13" xfId="48" applyNumberFormat="1"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38" fontId="30" fillId="0" borderId="23" xfId="48" applyFont="1" applyBorder="1" applyAlignment="1">
      <alignment vertical="center"/>
    </xf>
    <xf numFmtId="0" fontId="9" fillId="0" borderId="0" xfId="0" applyFont="1" applyFill="1" applyBorder="1" applyAlignment="1">
      <alignment vertical="center"/>
    </xf>
    <xf numFmtId="0" fontId="0" fillId="0" borderId="0" xfId="0" applyFill="1" applyAlignment="1">
      <alignment vertical="center"/>
    </xf>
    <xf numFmtId="0" fontId="9" fillId="0" borderId="10" xfId="0" applyFont="1" applyBorder="1" applyAlignment="1">
      <alignment vertical="center" shrinkToFit="1"/>
    </xf>
    <xf numFmtId="0" fontId="3" fillId="0" borderId="15"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9" fillId="0" borderId="10" xfId="0" applyFont="1" applyFill="1" applyBorder="1" applyAlignment="1">
      <alignment horizontal="center" vertical="center"/>
    </xf>
    <xf numFmtId="176" fontId="30" fillId="0" borderId="12" xfId="0" applyNumberFormat="1" applyFont="1" applyBorder="1" applyAlignment="1">
      <alignment vertical="center"/>
    </xf>
    <xf numFmtId="38" fontId="9" fillId="0" borderId="10" xfId="48" applyFont="1" applyFill="1" applyBorder="1" applyAlignment="1">
      <alignment vertical="center"/>
    </xf>
    <xf numFmtId="177" fontId="29" fillId="0" borderId="22" xfId="48" applyNumberFormat="1" applyFont="1" applyBorder="1" applyAlignment="1">
      <alignment vertical="center"/>
    </xf>
    <xf numFmtId="177" fontId="29" fillId="0" borderId="22" xfId="0" applyNumberFormat="1" applyFont="1" applyBorder="1" applyAlignment="1">
      <alignment vertical="center"/>
    </xf>
    <xf numFmtId="179" fontId="29" fillId="0" borderId="22" xfId="0" applyNumberFormat="1" applyFont="1" applyBorder="1" applyAlignment="1">
      <alignment vertical="center"/>
    </xf>
    <xf numFmtId="0" fontId="0" fillId="33" borderId="0" xfId="0" applyFill="1" applyAlignment="1">
      <alignment vertical="center"/>
    </xf>
    <xf numFmtId="0" fontId="0" fillId="33" borderId="24" xfId="0" applyFill="1" applyBorder="1" applyAlignment="1">
      <alignment vertical="center"/>
    </xf>
    <xf numFmtId="0" fontId="29" fillId="33" borderId="19" xfId="0" applyFont="1" applyFill="1" applyBorder="1" applyAlignment="1">
      <alignment horizontal="center" vertical="center"/>
    </xf>
    <xf numFmtId="177" fontId="29" fillId="33" borderId="20" xfId="0" applyNumberFormat="1" applyFont="1" applyFill="1" applyBorder="1" applyAlignment="1">
      <alignment vertical="center"/>
    </xf>
    <xf numFmtId="0" fontId="0" fillId="33" borderId="13" xfId="0" applyFill="1" applyBorder="1" applyAlignment="1">
      <alignment vertical="center"/>
    </xf>
    <xf numFmtId="0" fontId="13" fillId="33" borderId="11" xfId="0" applyFont="1" applyFill="1" applyBorder="1" applyAlignment="1">
      <alignment horizontal="center" vertical="center"/>
    </xf>
    <xf numFmtId="0" fontId="9" fillId="33" borderId="11" xfId="0" applyFont="1" applyFill="1" applyBorder="1" applyAlignment="1">
      <alignment vertical="center"/>
    </xf>
    <xf numFmtId="0" fontId="0" fillId="33" borderId="12" xfId="0" applyFill="1" applyBorder="1" applyAlignment="1">
      <alignment vertical="center"/>
    </xf>
    <xf numFmtId="0" fontId="0" fillId="33" borderId="10" xfId="0" applyFill="1" applyBorder="1" applyAlignment="1">
      <alignment vertical="center"/>
    </xf>
    <xf numFmtId="38" fontId="0" fillId="33" borderId="10" xfId="48" applyFont="1" applyFill="1" applyBorder="1" applyAlignment="1">
      <alignment vertical="center"/>
    </xf>
    <xf numFmtId="0" fontId="0" fillId="33" borderId="16" xfId="0" applyFill="1" applyBorder="1" applyAlignment="1">
      <alignment vertical="center"/>
    </xf>
    <xf numFmtId="0" fontId="29" fillId="33" borderId="21" xfId="0" applyFont="1" applyFill="1" applyBorder="1" applyAlignment="1">
      <alignment horizontal="center" vertical="center"/>
    </xf>
    <xf numFmtId="177" fontId="29" fillId="33" borderId="22" xfId="0" applyNumberFormat="1" applyFont="1" applyFill="1" applyBorder="1" applyAlignment="1">
      <alignment vertical="center"/>
    </xf>
    <xf numFmtId="0" fontId="0" fillId="33" borderId="11" xfId="0" applyFill="1" applyBorder="1" applyAlignment="1">
      <alignment vertical="center"/>
    </xf>
    <xf numFmtId="0" fontId="9" fillId="33" borderId="10" xfId="0" applyFont="1" applyFill="1" applyBorder="1" applyAlignment="1">
      <alignment vertical="center"/>
    </xf>
    <xf numFmtId="0" fontId="0" fillId="33" borderId="18" xfId="0" applyFill="1" applyBorder="1" applyAlignment="1">
      <alignment vertical="center"/>
    </xf>
    <xf numFmtId="179" fontId="29" fillId="33" borderId="22" xfId="0" applyNumberFormat="1" applyFont="1" applyFill="1" applyBorder="1" applyAlignment="1">
      <alignment vertical="center"/>
    </xf>
    <xf numFmtId="176" fontId="0" fillId="33" borderId="10" xfId="0" applyNumberFormat="1" applyFill="1" applyBorder="1" applyAlignment="1">
      <alignment vertical="center"/>
    </xf>
    <xf numFmtId="179" fontId="29" fillId="33" borderId="22" xfId="0" applyNumberFormat="1" applyFont="1" applyFill="1" applyBorder="1" applyAlignment="1">
      <alignment horizontal="right" vertical="center"/>
    </xf>
    <xf numFmtId="177" fontId="29" fillId="33" borderId="22" xfId="0" applyNumberFormat="1" applyFont="1" applyFill="1" applyBorder="1" applyAlignment="1">
      <alignment horizontal="right" vertical="center"/>
    </xf>
    <xf numFmtId="0" fontId="35" fillId="33" borderId="15" xfId="0" applyFont="1" applyFill="1" applyBorder="1" applyAlignment="1">
      <alignment vertical="center"/>
    </xf>
    <xf numFmtId="0" fontId="35" fillId="33" borderId="25" xfId="0" applyFont="1" applyFill="1" applyBorder="1" applyAlignment="1">
      <alignment vertical="center"/>
    </xf>
    <xf numFmtId="0" fontId="35" fillId="33" borderId="25" xfId="0" applyFont="1" applyFill="1" applyBorder="1" applyAlignment="1">
      <alignment horizontal="center" vertical="center"/>
    </xf>
    <xf numFmtId="0" fontId="35" fillId="33" borderId="26"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Alignment="1">
      <alignment vertical="center"/>
    </xf>
    <xf numFmtId="0" fontId="35" fillId="33" borderId="12" xfId="0" applyFont="1" applyFill="1" applyBorder="1" applyAlignment="1">
      <alignment horizontal="center" vertical="center" textRotation="255"/>
    </xf>
    <xf numFmtId="0" fontId="36" fillId="33" borderId="25" xfId="0" applyFont="1" applyFill="1" applyBorder="1" applyAlignment="1">
      <alignment vertical="center"/>
    </xf>
    <xf numFmtId="0" fontId="35" fillId="33" borderId="25" xfId="0" applyFont="1" applyFill="1" applyBorder="1" applyAlignment="1">
      <alignment vertical="center"/>
    </xf>
    <xf numFmtId="0" fontId="36" fillId="33" borderId="26" xfId="0" applyFont="1" applyFill="1" applyBorder="1" applyAlignment="1">
      <alignment vertical="center"/>
    </xf>
    <xf numFmtId="0" fontId="0" fillId="33" borderId="16" xfId="0" applyFill="1" applyBorder="1" applyAlignment="1">
      <alignment vertical="center"/>
    </xf>
    <xf numFmtId="58" fontId="44" fillId="33" borderId="18" xfId="0" applyNumberFormat="1" applyFont="1" applyFill="1" applyBorder="1" applyAlignment="1">
      <alignment vertical="distributed"/>
    </xf>
    <xf numFmtId="0" fontId="45" fillId="33" borderId="27" xfId="0" applyFont="1" applyFill="1" applyBorder="1" applyAlignment="1">
      <alignment vertical="center"/>
    </xf>
    <xf numFmtId="58" fontId="44" fillId="33" borderId="27" xfId="0" applyNumberFormat="1" applyFont="1" applyFill="1" applyBorder="1" applyAlignment="1">
      <alignment horizontal="center" vertical="center"/>
    </xf>
    <xf numFmtId="58" fontId="44" fillId="33" borderId="27" xfId="0" applyNumberFormat="1" applyFont="1" applyFill="1" applyBorder="1" applyAlignment="1" quotePrefix="1">
      <alignment horizontal="center" vertical="center"/>
    </xf>
    <xf numFmtId="58" fontId="44" fillId="33" borderId="14" xfId="0" applyNumberFormat="1" applyFont="1" applyFill="1" applyBorder="1" applyAlignment="1" quotePrefix="1">
      <alignment horizontal="center" vertical="center"/>
    </xf>
    <xf numFmtId="58" fontId="3" fillId="33" borderId="0" xfId="0" applyNumberFormat="1" applyFont="1" applyFill="1" applyBorder="1" applyAlignment="1" quotePrefix="1">
      <alignment horizontal="center" vertical="center"/>
    </xf>
    <xf numFmtId="58" fontId="3" fillId="33" borderId="0" xfId="0" applyNumberFormat="1" applyFont="1" applyFill="1" applyBorder="1" applyAlignment="1">
      <alignment horizontal="left" vertical="center"/>
    </xf>
    <xf numFmtId="0" fontId="35" fillId="33" borderId="13" xfId="0" applyFont="1" applyFill="1" applyBorder="1" applyAlignment="1">
      <alignment horizontal="center" vertical="center" textRotation="255"/>
    </xf>
    <xf numFmtId="0" fontId="35" fillId="33" borderId="0" xfId="0" applyFont="1" applyFill="1" applyBorder="1" applyAlignment="1">
      <alignment vertical="center"/>
    </xf>
    <xf numFmtId="0" fontId="35" fillId="33" borderId="0" xfId="0" applyFont="1" applyFill="1" applyBorder="1" applyAlignment="1">
      <alignment horizontal="distributed" vertical="distributed"/>
    </xf>
    <xf numFmtId="0" fontId="36" fillId="33" borderId="0" xfId="0" applyFont="1" applyFill="1" applyBorder="1" applyAlignment="1">
      <alignment vertical="center"/>
    </xf>
    <xf numFmtId="0" fontId="35" fillId="33" borderId="0" xfId="0" applyFont="1" applyFill="1" applyBorder="1" applyAlignment="1">
      <alignment horizontal="distributed" vertical="center"/>
    </xf>
    <xf numFmtId="0" fontId="35" fillId="33" borderId="0" xfId="0" applyFont="1" applyFill="1" applyBorder="1" applyAlignment="1">
      <alignment horizontal="distributed" vertical="center"/>
    </xf>
    <xf numFmtId="0" fontId="0" fillId="33" borderId="0" xfId="0" applyFill="1" applyAlignment="1">
      <alignment horizontal="distributed" vertical="center"/>
    </xf>
    <xf numFmtId="0" fontId="36" fillId="33" borderId="17" xfId="0" applyFont="1" applyFill="1" applyBorder="1" applyAlignment="1">
      <alignment vertical="center"/>
    </xf>
    <xf numFmtId="0" fontId="35" fillId="33" borderId="11" xfId="0" applyFont="1" applyFill="1" applyBorder="1" applyAlignment="1">
      <alignment horizontal="center" vertical="center" textRotation="255"/>
    </xf>
    <xf numFmtId="0" fontId="35" fillId="33" borderId="27" xfId="0" applyFont="1" applyFill="1" applyBorder="1" applyAlignment="1">
      <alignment vertical="center"/>
    </xf>
    <xf numFmtId="0" fontId="36" fillId="33" borderId="27" xfId="0" applyFont="1" applyFill="1" applyBorder="1" applyAlignment="1">
      <alignment vertical="center"/>
    </xf>
    <xf numFmtId="0" fontId="36" fillId="33" borderId="14" xfId="0" applyFont="1" applyFill="1" applyBorder="1" applyAlignment="1">
      <alignment vertical="center"/>
    </xf>
    <xf numFmtId="0" fontId="4" fillId="33" borderId="0" xfId="0" applyFont="1" applyFill="1" applyAlignment="1">
      <alignment horizontal="center" vertical="center"/>
    </xf>
    <xf numFmtId="0" fontId="5" fillId="33" borderId="0" xfId="0" applyFont="1" applyFill="1" applyAlignment="1">
      <alignment vertical="center"/>
    </xf>
    <xf numFmtId="0" fontId="6" fillId="33" borderId="0" xfId="0" applyFont="1" applyFill="1" applyAlignment="1">
      <alignment vertical="center"/>
    </xf>
    <xf numFmtId="0" fontId="0" fillId="33" borderId="0" xfId="0" applyFont="1" applyFill="1" applyAlignment="1">
      <alignment vertical="center"/>
    </xf>
    <xf numFmtId="0" fontId="5" fillId="33" borderId="15" xfId="0" applyFont="1" applyFill="1" applyBorder="1" applyAlignment="1">
      <alignment vertical="center"/>
    </xf>
    <xf numFmtId="0" fontId="6" fillId="33" borderId="25" xfId="0" applyFont="1" applyFill="1" applyBorder="1" applyAlignment="1">
      <alignment vertical="center"/>
    </xf>
    <xf numFmtId="0" fontId="6" fillId="33" borderId="26" xfId="0" applyFont="1" applyFill="1" applyBorder="1" applyAlignment="1">
      <alignment vertical="center"/>
    </xf>
    <xf numFmtId="0" fontId="0" fillId="33" borderId="16" xfId="0" applyFont="1" applyFill="1" applyBorder="1" applyAlignment="1">
      <alignment vertical="center"/>
    </xf>
    <xf numFmtId="0" fontId="5" fillId="33" borderId="16" xfId="0" applyFont="1" applyFill="1" applyBorder="1" applyAlignment="1">
      <alignment vertical="center"/>
    </xf>
    <xf numFmtId="0" fontId="46" fillId="33" borderId="0" xfId="0" applyFont="1" applyFill="1" applyBorder="1" applyAlignment="1">
      <alignment horizontal="left" vertical="center" wrapText="1"/>
    </xf>
    <xf numFmtId="0" fontId="46" fillId="33" borderId="17" xfId="0" applyFont="1" applyFill="1" applyBorder="1" applyAlignment="1">
      <alignment horizontal="left" vertical="center" wrapText="1"/>
    </xf>
    <xf numFmtId="0" fontId="5" fillId="33" borderId="18" xfId="0" applyFont="1" applyFill="1" applyBorder="1" applyAlignment="1">
      <alignment vertical="center"/>
    </xf>
    <xf numFmtId="0" fontId="6" fillId="33" borderId="27" xfId="0" applyFont="1" applyFill="1" applyBorder="1" applyAlignment="1">
      <alignment vertical="center"/>
    </xf>
    <xf numFmtId="0" fontId="6" fillId="33" borderId="14" xfId="0" applyFont="1" applyFill="1" applyBorder="1" applyAlignment="1">
      <alignment vertical="center"/>
    </xf>
    <xf numFmtId="0" fontId="6" fillId="33" borderId="15" xfId="0" applyFont="1" applyFill="1" applyBorder="1" applyAlignment="1">
      <alignment vertical="center"/>
    </xf>
    <xf numFmtId="0" fontId="7" fillId="33" borderId="16" xfId="0" applyFont="1" applyFill="1" applyBorder="1" applyAlignment="1">
      <alignment vertical="center"/>
    </xf>
    <xf numFmtId="0" fontId="0" fillId="33" borderId="0" xfId="0"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xf>
    <xf numFmtId="0" fontId="6" fillId="33" borderId="16" xfId="0" applyFont="1" applyFill="1" applyBorder="1" applyAlignment="1">
      <alignment vertical="center"/>
    </xf>
    <xf numFmtId="0" fontId="5" fillId="33" borderId="0" xfId="0" applyFont="1" applyFill="1" applyBorder="1" applyAlignment="1">
      <alignment vertical="center"/>
    </xf>
    <xf numFmtId="0" fontId="7" fillId="33" borderId="25" xfId="0" applyFont="1" applyFill="1" applyBorder="1" applyAlignment="1">
      <alignment vertical="center"/>
    </xf>
    <xf numFmtId="0" fontId="0" fillId="33" borderId="25" xfId="0" applyFill="1" applyBorder="1" applyAlignment="1">
      <alignment vertical="center"/>
    </xf>
    <xf numFmtId="0" fontId="0" fillId="33" borderId="0" xfId="0" applyFont="1" applyFill="1" applyBorder="1"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Alignment="1">
      <alignment vertical="center"/>
    </xf>
    <xf numFmtId="0" fontId="11" fillId="33" borderId="0" xfId="0" applyFont="1" applyFill="1" applyAlignment="1">
      <alignment horizontal="center" vertical="center"/>
    </xf>
    <xf numFmtId="0" fontId="11" fillId="33" borderId="0" xfId="0" applyFont="1" applyFill="1" applyAlignment="1">
      <alignment horizontal="center" vertical="center"/>
    </xf>
    <xf numFmtId="0" fontId="0" fillId="33" borderId="27" xfId="0" applyFont="1" applyFill="1" applyBorder="1" applyAlignment="1">
      <alignment vertical="center"/>
    </xf>
    <xf numFmtId="0" fontId="0" fillId="33" borderId="28" xfId="0" applyFill="1" applyBorder="1" applyAlignment="1">
      <alignment vertical="center"/>
    </xf>
    <xf numFmtId="0" fontId="0" fillId="33" borderId="28" xfId="0" applyFill="1" applyBorder="1" applyAlignment="1">
      <alignment vertical="center"/>
    </xf>
    <xf numFmtId="0" fontId="0" fillId="33" borderId="28" xfId="0" applyFill="1" applyBorder="1" applyAlignment="1">
      <alignment horizontal="right"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2" xfId="0" applyFont="1" applyFill="1" applyBorder="1" applyAlignment="1">
      <alignment horizontal="center" vertical="center"/>
    </xf>
    <xf numFmtId="0" fontId="6" fillId="33" borderId="33" xfId="0" applyFont="1" applyFill="1" applyBorder="1" applyAlignment="1">
      <alignment vertical="center"/>
    </xf>
    <xf numFmtId="0" fontId="6" fillId="33" borderId="34" xfId="0" applyFont="1" applyFill="1" applyBorder="1" applyAlignment="1">
      <alignment vertical="center"/>
    </xf>
    <xf numFmtId="0" fontId="6" fillId="33" borderId="35" xfId="0" applyFont="1" applyFill="1" applyBorder="1" applyAlignment="1">
      <alignment horizontal="center" vertical="center"/>
    </xf>
    <xf numFmtId="0" fontId="6" fillId="33" borderId="36"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8" xfId="0" applyFont="1" applyFill="1" applyBorder="1" applyAlignment="1">
      <alignment horizontal="center" vertical="center"/>
    </xf>
    <xf numFmtId="0" fontId="16" fillId="33" borderId="12" xfId="0" applyFont="1" applyFill="1" applyBorder="1" applyAlignment="1">
      <alignment vertical="center" wrapText="1"/>
    </xf>
    <xf numFmtId="0" fontId="16" fillId="33" borderId="15" xfId="0" applyFont="1" applyFill="1" applyBorder="1" applyAlignment="1">
      <alignment vertical="center" wrapText="1"/>
    </xf>
    <xf numFmtId="0" fontId="16" fillId="33" borderId="39" xfId="0" applyFont="1" applyFill="1" applyBorder="1" applyAlignment="1">
      <alignment vertical="center" wrapText="1"/>
    </xf>
    <xf numFmtId="0" fontId="16" fillId="33" borderId="40" xfId="0" applyFont="1" applyFill="1" applyBorder="1" applyAlignment="1">
      <alignment vertical="center" wrapText="1"/>
    </xf>
    <xf numFmtId="0" fontId="21" fillId="33" borderId="39" xfId="0" applyFont="1" applyFill="1" applyBorder="1" applyAlignment="1">
      <alignment horizontal="center" vertical="center"/>
    </xf>
    <xf numFmtId="0" fontId="21" fillId="33" borderId="41" xfId="0" applyFont="1" applyFill="1" applyBorder="1" applyAlignment="1">
      <alignment horizontal="center" vertical="center"/>
    </xf>
    <xf numFmtId="38" fontId="5" fillId="33" borderId="10" xfId="48" applyFont="1" applyFill="1" applyBorder="1" applyAlignment="1">
      <alignment vertical="center"/>
    </xf>
    <xf numFmtId="38" fontId="5" fillId="33" borderId="39" xfId="48" applyFont="1" applyFill="1" applyBorder="1" applyAlignment="1">
      <alignment vertical="center"/>
    </xf>
    <xf numFmtId="38" fontId="5" fillId="33" borderId="40" xfId="48" applyFont="1" applyFill="1" applyBorder="1" applyAlignment="1">
      <alignment vertical="center"/>
    </xf>
    <xf numFmtId="38" fontId="5" fillId="33" borderId="42" xfId="48" applyFont="1" applyFill="1" applyBorder="1" applyAlignment="1">
      <alignment vertical="center"/>
    </xf>
    <xf numFmtId="177" fontId="16" fillId="33" borderId="10" xfId="0" applyNumberFormat="1" applyFont="1" applyFill="1" applyBorder="1" applyAlignment="1">
      <alignment vertical="center"/>
    </xf>
    <xf numFmtId="177" fontId="16" fillId="33" borderId="40" xfId="0" applyNumberFormat="1" applyFont="1" applyFill="1" applyBorder="1" applyAlignment="1">
      <alignment vertical="center"/>
    </xf>
    <xf numFmtId="0" fontId="27" fillId="33" borderId="12" xfId="0" applyFont="1" applyFill="1" applyBorder="1" applyAlignment="1">
      <alignment horizontal="center" vertical="center" textRotation="255" wrapText="1"/>
    </xf>
    <xf numFmtId="0" fontId="5" fillId="33" borderId="23" xfId="0" applyFont="1" applyFill="1" applyBorder="1" applyAlignment="1">
      <alignment horizontal="center" vertical="center"/>
    </xf>
    <xf numFmtId="38" fontId="5" fillId="33" borderId="23" xfId="48" applyFont="1" applyFill="1" applyBorder="1" applyAlignment="1">
      <alignment vertical="center"/>
    </xf>
    <xf numFmtId="38" fontId="5" fillId="33" borderId="43" xfId="48" applyFont="1" applyFill="1" applyBorder="1" applyAlignment="1">
      <alignment vertical="center"/>
    </xf>
    <xf numFmtId="38" fontId="5" fillId="33" borderId="44" xfId="48" applyFont="1" applyFill="1" applyBorder="1" applyAlignment="1">
      <alignment vertical="center"/>
    </xf>
    <xf numFmtId="38" fontId="88" fillId="33" borderId="45" xfId="48" applyFont="1" applyFill="1" applyBorder="1" applyAlignment="1">
      <alignment vertical="center"/>
    </xf>
    <xf numFmtId="177" fontId="89" fillId="33" borderId="23" xfId="0" applyNumberFormat="1" applyFont="1" applyFill="1" applyBorder="1" applyAlignment="1">
      <alignment vertical="center"/>
    </xf>
    <xf numFmtId="177" fontId="89" fillId="33" borderId="44" xfId="0" applyNumberFormat="1" applyFont="1" applyFill="1" applyBorder="1" applyAlignment="1">
      <alignment vertical="center"/>
    </xf>
    <xf numFmtId="0" fontId="27" fillId="33" borderId="13" xfId="0" applyFont="1" applyFill="1" applyBorder="1" applyAlignment="1">
      <alignment horizontal="center" vertical="center" textRotation="255" wrapText="1"/>
    </xf>
    <xf numFmtId="0" fontId="5" fillId="33" borderId="20" xfId="0" applyFont="1" applyFill="1" applyBorder="1" applyAlignment="1">
      <alignment horizontal="center" vertical="center"/>
    </xf>
    <xf numFmtId="38" fontId="5" fillId="33" borderId="20" xfId="48" applyFont="1" applyFill="1" applyBorder="1" applyAlignment="1">
      <alignment vertical="center"/>
    </xf>
    <xf numFmtId="38" fontId="5" fillId="33" borderId="46" xfId="48" applyFont="1" applyFill="1" applyBorder="1" applyAlignment="1">
      <alignment vertical="center"/>
    </xf>
    <xf numFmtId="38" fontId="5" fillId="33" borderId="47" xfId="48" applyFont="1" applyFill="1" applyBorder="1" applyAlignment="1">
      <alignment vertical="center"/>
    </xf>
    <xf numFmtId="38" fontId="5" fillId="33" borderId="48" xfId="48" applyFont="1" applyFill="1" applyBorder="1" applyAlignment="1">
      <alignment vertical="center"/>
    </xf>
    <xf numFmtId="177" fontId="89" fillId="33" borderId="20" xfId="0" applyNumberFormat="1" applyFont="1" applyFill="1" applyBorder="1" applyAlignment="1">
      <alignment vertical="center"/>
    </xf>
    <xf numFmtId="177" fontId="89" fillId="33" borderId="47" xfId="0" applyNumberFormat="1" applyFont="1" applyFill="1" applyBorder="1" applyAlignment="1">
      <alignment vertical="center"/>
    </xf>
    <xf numFmtId="0" fontId="27" fillId="33" borderId="11" xfId="0" applyFont="1" applyFill="1" applyBorder="1" applyAlignment="1">
      <alignment horizontal="center" vertical="center" textRotation="255" wrapText="1"/>
    </xf>
    <xf numFmtId="0" fontId="5" fillId="33" borderId="14" xfId="0" applyFont="1" applyFill="1" applyBorder="1" applyAlignment="1">
      <alignment horizontal="center" vertical="center"/>
    </xf>
    <xf numFmtId="38" fontId="5" fillId="33" borderId="13" xfId="48" applyFont="1" applyFill="1" applyBorder="1" applyAlignment="1">
      <alignment vertical="center"/>
    </xf>
    <xf numFmtId="38" fontId="5" fillId="33" borderId="16" xfId="48" applyFont="1" applyFill="1" applyBorder="1" applyAlignment="1">
      <alignment vertical="center"/>
    </xf>
    <xf numFmtId="38" fontId="5" fillId="33" borderId="49" xfId="48" applyFont="1" applyFill="1" applyBorder="1" applyAlignment="1">
      <alignment vertical="center"/>
    </xf>
    <xf numFmtId="38" fontId="5" fillId="33" borderId="50" xfId="48" applyFont="1" applyFill="1" applyBorder="1" applyAlignment="1">
      <alignment vertical="center"/>
    </xf>
    <xf numFmtId="177" fontId="89" fillId="33" borderId="11" xfId="0" applyNumberFormat="1" applyFont="1" applyFill="1" applyBorder="1" applyAlignment="1">
      <alignment vertical="center"/>
    </xf>
    <xf numFmtId="177" fontId="89" fillId="33" borderId="37" xfId="0" applyNumberFormat="1" applyFont="1" applyFill="1" applyBorder="1" applyAlignment="1">
      <alignment vertical="center"/>
    </xf>
    <xf numFmtId="0" fontId="21" fillId="33" borderId="12" xfId="0" applyFont="1" applyFill="1" applyBorder="1" applyAlignment="1">
      <alignment horizontal="center" vertical="center" textRotation="255" wrapText="1"/>
    </xf>
    <xf numFmtId="0" fontId="5" fillId="33" borderId="23" xfId="0" applyFont="1" applyFill="1" applyBorder="1" applyAlignment="1">
      <alignment horizontal="center" vertical="center" wrapText="1"/>
    </xf>
    <xf numFmtId="38" fontId="5" fillId="33" borderId="23" xfId="48" applyFont="1" applyFill="1" applyBorder="1" applyAlignment="1">
      <alignment vertical="center"/>
    </xf>
    <xf numFmtId="38" fontId="5" fillId="33" borderId="43" xfId="48" applyFont="1" applyFill="1" applyBorder="1" applyAlignment="1">
      <alignment vertical="center"/>
    </xf>
    <xf numFmtId="38" fontId="5" fillId="33" borderId="44" xfId="48" applyFont="1" applyFill="1" applyBorder="1" applyAlignment="1">
      <alignment vertical="center"/>
    </xf>
    <xf numFmtId="38" fontId="88" fillId="33" borderId="45" xfId="48" applyFont="1" applyFill="1" applyBorder="1" applyAlignment="1">
      <alignment vertical="center"/>
    </xf>
    <xf numFmtId="0" fontId="21" fillId="33" borderId="13" xfId="0" applyFont="1" applyFill="1" applyBorder="1" applyAlignment="1">
      <alignment horizontal="center" vertical="center" textRotation="255" wrapText="1"/>
    </xf>
    <xf numFmtId="0" fontId="5" fillId="33" borderId="20" xfId="0" applyFont="1" applyFill="1" applyBorder="1" applyAlignment="1">
      <alignment horizontal="center" vertical="center" wrapText="1"/>
    </xf>
    <xf numFmtId="38" fontId="5" fillId="33" borderId="20" xfId="48" applyFont="1" applyFill="1" applyBorder="1" applyAlignment="1">
      <alignment vertical="center"/>
    </xf>
    <xf numFmtId="38" fontId="5" fillId="33" borderId="46" xfId="48" applyFont="1" applyFill="1" applyBorder="1" applyAlignment="1">
      <alignment vertical="center"/>
    </xf>
    <xf numFmtId="38" fontId="5" fillId="33" borderId="47" xfId="48" applyFont="1" applyFill="1" applyBorder="1" applyAlignment="1">
      <alignment vertical="center"/>
    </xf>
    <xf numFmtId="38" fontId="5" fillId="33" borderId="48" xfId="48" applyFont="1" applyFill="1" applyBorder="1" applyAlignment="1">
      <alignment vertical="center"/>
    </xf>
    <xf numFmtId="0" fontId="21" fillId="33" borderId="11" xfId="0" applyFont="1" applyFill="1" applyBorder="1" applyAlignment="1">
      <alignment horizontal="center" vertical="center" textRotation="255" wrapText="1"/>
    </xf>
    <xf numFmtId="0" fontId="5" fillId="33" borderId="11" xfId="0" applyFont="1" applyFill="1" applyBorder="1" applyAlignment="1">
      <alignment horizontal="center" vertical="center" wrapText="1"/>
    </xf>
    <xf numFmtId="38" fontId="5" fillId="33" borderId="11" xfId="48" applyFont="1" applyFill="1" applyBorder="1" applyAlignment="1">
      <alignment vertical="center"/>
    </xf>
    <xf numFmtId="38" fontId="5" fillId="33" borderId="18" xfId="48" applyFont="1" applyFill="1" applyBorder="1" applyAlignment="1">
      <alignment vertical="center"/>
    </xf>
    <xf numFmtId="38" fontId="5" fillId="33" borderId="37" xfId="48" applyFont="1" applyFill="1" applyBorder="1" applyAlignment="1">
      <alignment vertical="center"/>
    </xf>
    <xf numFmtId="38" fontId="5" fillId="33" borderId="51" xfId="48" applyFont="1" applyFill="1" applyBorder="1" applyAlignment="1">
      <alignment vertical="center"/>
    </xf>
    <xf numFmtId="0" fontId="28" fillId="33" borderId="12" xfId="0" applyFont="1" applyFill="1" applyBorder="1" applyAlignment="1">
      <alignment vertical="center" textRotation="255" wrapText="1"/>
    </xf>
    <xf numFmtId="0" fontId="28" fillId="33" borderId="13" xfId="0" applyFont="1" applyFill="1" applyBorder="1" applyAlignment="1">
      <alignment vertical="center" textRotation="255" wrapText="1"/>
    </xf>
    <xf numFmtId="0" fontId="28" fillId="33" borderId="11" xfId="0" applyFont="1" applyFill="1" applyBorder="1" applyAlignment="1">
      <alignment vertical="center" textRotation="255" wrapText="1"/>
    </xf>
    <xf numFmtId="177" fontId="89" fillId="33" borderId="23" xfId="0" applyNumberFormat="1" applyFont="1" applyFill="1" applyBorder="1" applyAlignment="1">
      <alignment horizontal="right" vertical="center"/>
    </xf>
    <xf numFmtId="38" fontId="88" fillId="33" borderId="48" xfId="48" applyFont="1" applyFill="1" applyBorder="1" applyAlignment="1">
      <alignment vertical="center"/>
    </xf>
    <xf numFmtId="177" fontId="89" fillId="33" borderId="20" xfId="0" applyNumberFormat="1" applyFont="1" applyFill="1" applyBorder="1" applyAlignment="1">
      <alignment horizontal="right" vertical="center"/>
    </xf>
    <xf numFmtId="38" fontId="88" fillId="33" borderId="51" xfId="48" applyFont="1" applyFill="1" applyBorder="1" applyAlignment="1">
      <alignment vertical="center"/>
    </xf>
    <xf numFmtId="177" fontId="89" fillId="33" borderId="11" xfId="0" applyNumberFormat="1" applyFont="1" applyFill="1" applyBorder="1" applyAlignment="1">
      <alignment horizontal="right" vertical="center"/>
    </xf>
    <xf numFmtId="177" fontId="89" fillId="33" borderId="52" xfId="0" applyNumberFormat="1" applyFont="1" applyFill="1" applyBorder="1" applyAlignment="1">
      <alignment horizontal="right" vertical="center"/>
    </xf>
    <xf numFmtId="178" fontId="5" fillId="33" borderId="23" xfId="0" applyNumberFormat="1" applyFont="1" applyFill="1" applyBorder="1" applyAlignment="1">
      <alignment vertical="center"/>
    </xf>
    <xf numFmtId="178" fontId="5" fillId="33" borderId="43" xfId="0" applyNumberFormat="1" applyFont="1" applyFill="1" applyBorder="1" applyAlignment="1">
      <alignment vertical="center"/>
    </xf>
    <xf numFmtId="178" fontId="5" fillId="33" borderId="44" xfId="0" applyNumberFormat="1" applyFont="1" applyFill="1" applyBorder="1" applyAlignment="1">
      <alignment vertical="center"/>
    </xf>
    <xf numFmtId="178" fontId="88" fillId="33" borderId="45" xfId="0" applyNumberFormat="1" applyFont="1" applyFill="1" applyBorder="1" applyAlignment="1">
      <alignment vertical="center"/>
    </xf>
    <xf numFmtId="179" fontId="89" fillId="33" borderId="23" xfId="0" applyNumberFormat="1" applyFont="1" applyFill="1" applyBorder="1" applyAlignment="1">
      <alignment vertical="center"/>
    </xf>
    <xf numFmtId="179" fontId="89" fillId="33" borderId="44" xfId="0" applyNumberFormat="1" applyFont="1" applyFill="1" applyBorder="1" applyAlignment="1">
      <alignment vertical="center"/>
    </xf>
    <xf numFmtId="178" fontId="5" fillId="33" borderId="20" xfId="0" applyNumberFormat="1" applyFont="1" applyFill="1" applyBorder="1" applyAlignment="1">
      <alignment vertical="center"/>
    </xf>
    <xf numFmtId="178" fontId="5" fillId="33" borderId="46" xfId="0" applyNumberFormat="1" applyFont="1" applyFill="1" applyBorder="1" applyAlignment="1">
      <alignment vertical="center"/>
    </xf>
    <xf numFmtId="178" fontId="5" fillId="33" borderId="47" xfId="0" applyNumberFormat="1" applyFont="1" applyFill="1" applyBorder="1" applyAlignment="1">
      <alignment vertical="center"/>
    </xf>
    <xf numFmtId="178" fontId="88" fillId="33" borderId="48" xfId="0" applyNumberFormat="1" applyFont="1" applyFill="1" applyBorder="1" applyAlignment="1">
      <alignment vertical="center"/>
    </xf>
    <xf numFmtId="179" fontId="89" fillId="33" borderId="20" xfId="0" applyNumberFormat="1" applyFont="1" applyFill="1" applyBorder="1" applyAlignment="1">
      <alignment vertical="center"/>
    </xf>
    <xf numFmtId="179" fontId="89" fillId="33" borderId="47" xfId="0" applyNumberFormat="1" applyFont="1" applyFill="1" applyBorder="1" applyAlignment="1">
      <alignment vertical="center"/>
    </xf>
    <xf numFmtId="0" fontId="15" fillId="33" borderId="14" xfId="0" applyFont="1" applyFill="1" applyBorder="1" applyAlignment="1">
      <alignment horizontal="center" vertical="center" wrapText="1"/>
    </xf>
    <xf numFmtId="178" fontId="5" fillId="33" borderId="11" xfId="0" applyNumberFormat="1" applyFont="1" applyFill="1" applyBorder="1" applyAlignment="1">
      <alignment vertical="center"/>
    </xf>
    <xf numFmtId="178" fontId="5" fillId="33" borderId="18" xfId="0" applyNumberFormat="1" applyFont="1" applyFill="1" applyBorder="1" applyAlignment="1">
      <alignment vertical="center"/>
    </xf>
    <xf numFmtId="178" fontId="5" fillId="33" borderId="37" xfId="0" applyNumberFormat="1" applyFont="1" applyFill="1" applyBorder="1" applyAlignment="1">
      <alignment vertical="center"/>
    </xf>
    <xf numFmtId="178" fontId="88" fillId="33" borderId="51" xfId="0" applyNumberFormat="1" applyFont="1" applyFill="1" applyBorder="1" applyAlignment="1">
      <alignment vertical="center"/>
    </xf>
    <xf numFmtId="179" fontId="89" fillId="33" borderId="11" xfId="0" applyNumberFormat="1" applyFont="1" applyFill="1" applyBorder="1" applyAlignment="1">
      <alignment vertical="center"/>
    </xf>
    <xf numFmtId="179" fontId="89" fillId="33" borderId="37" xfId="0" applyNumberFormat="1" applyFont="1" applyFill="1" applyBorder="1" applyAlignment="1">
      <alignment vertical="center"/>
    </xf>
    <xf numFmtId="176" fontId="5" fillId="33" borderId="23" xfId="0" applyNumberFormat="1" applyFont="1" applyFill="1" applyBorder="1" applyAlignment="1">
      <alignment vertical="center"/>
    </xf>
    <xf numFmtId="176" fontId="5" fillId="33" borderId="15" xfId="0" applyNumberFormat="1" applyFont="1" applyFill="1" applyBorder="1" applyAlignment="1">
      <alignment vertical="center"/>
    </xf>
    <xf numFmtId="176" fontId="5" fillId="33" borderId="43" xfId="0" applyNumberFormat="1" applyFont="1" applyFill="1" applyBorder="1" applyAlignment="1">
      <alignment vertical="center"/>
    </xf>
    <xf numFmtId="176" fontId="88" fillId="33" borderId="45" xfId="0" applyNumberFormat="1" applyFont="1" applyFill="1" applyBorder="1" applyAlignment="1">
      <alignment vertical="center"/>
    </xf>
    <xf numFmtId="177" fontId="89" fillId="33" borderId="23" xfId="0" applyNumberFormat="1" applyFont="1" applyFill="1" applyBorder="1" applyAlignment="1">
      <alignment vertical="center"/>
    </xf>
    <xf numFmtId="177" fontId="89" fillId="33" borderId="44" xfId="0" applyNumberFormat="1" applyFont="1" applyFill="1" applyBorder="1" applyAlignment="1">
      <alignment vertical="center"/>
    </xf>
    <xf numFmtId="176" fontId="5" fillId="33" borderId="20" xfId="0" applyNumberFormat="1" applyFont="1" applyFill="1" applyBorder="1" applyAlignment="1">
      <alignment vertical="center"/>
    </xf>
    <xf numFmtId="176" fontId="5" fillId="33" borderId="46" xfId="0" applyNumberFormat="1" applyFont="1" applyFill="1" applyBorder="1" applyAlignment="1">
      <alignment vertical="center"/>
    </xf>
    <xf numFmtId="176" fontId="88" fillId="33" borderId="48" xfId="0" applyNumberFormat="1" applyFont="1" applyFill="1" applyBorder="1" applyAlignment="1">
      <alignment vertical="center"/>
    </xf>
    <xf numFmtId="177" fontId="89" fillId="33" borderId="20" xfId="0" applyNumberFormat="1" applyFont="1" applyFill="1" applyBorder="1" applyAlignment="1">
      <alignment vertical="center"/>
    </xf>
    <xf numFmtId="177" fontId="89" fillId="33" borderId="47" xfId="0" applyNumberFormat="1" applyFont="1" applyFill="1" applyBorder="1" applyAlignment="1">
      <alignment vertical="center"/>
    </xf>
    <xf numFmtId="176" fontId="5" fillId="33" borderId="11" xfId="0" applyNumberFormat="1" applyFont="1" applyFill="1" applyBorder="1" applyAlignment="1">
      <alignment vertical="center"/>
    </xf>
    <xf numFmtId="176" fontId="5" fillId="33" borderId="22" xfId="0" applyNumberFormat="1" applyFont="1" applyFill="1" applyBorder="1" applyAlignment="1">
      <alignment vertical="center"/>
    </xf>
    <xf numFmtId="176" fontId="5" fillId="33" borderId="18" xfId="0" applyNumberFormat="1" applyFont="1" applyFill="1" applyBorder="1" applyAlignment="1">
      <alignment vertical="center"/>
    </xf>
    <xf numFmtId="176" fontId="88" fillId="33" borderId="53" xfId="0" applyNumberFormat="1" applyFont="1" applyFill="1" applyBorder="1" applyAlignment="1">
      <alignment vertical="center"/>
    </xf>
    <xf numFmtId="177" fontId="89" fillId="33" borderId="54" xfId="0" applyNumberFormat="1" applyFont="1" applyFill="1" applyBorder="1" applyAlignment="1">
      <alignment vertical="center"/>
    </xf>
    <xf numFmtId="177" fontId="89" fillId="33" borderId="55" xfId="0" applyNumberFormat="1" applyFont="1" applyFill="1" applyBorder="1" applyAlignment="1">
      <alignment vertical="center"/>
    </xf>
    <xf numFmtId="0" fontId="5" fillId="33" borderId="0" xfId="0" applyFont="1" applyFill="1" applyBorder="1" applyAlignment="1">
      <alignment horizontal="center" vertical="center"/>
    </xf>
    <xf numFmtId="38" fontId="5" fillId="33" borderId="0" xfId="48" applyFont="1" applyFill="1" applyBorder="1" applyAlignment="1">
      <alignment vertical="center"/>
    </xf>
    <xf numFmtId="177" fontId="15" fillId="33" borderId="0" xfId="0" applyNumberFormat="1" applyFont="1" applyFill="1" applyBorder="1" applyAlignment="1">
      <alignment vertical="center"/>
    </xf>
    <xf numFmtId="0" fontId="8" fillId="33" borderId="0" xfId="0" applyFont="1" applyFill="1" applyBorder="1" applyAlignment="1">
      <alignment horizontal="left" vertical="center"/>
    </xf>
    <xf numFmtId="0" fontId="14" fillId="33" borderId="0" xfId="0" applyFont="1" applyFill="1" applyAlignment="1">
      <alignment horizontal="center" vertical="center"/>
    </xf>
    <xf numFmtId="0" fontId="0" fillId="33" borderId="27" xfId="0" applyFill="1" applyBorder="1" applyAlignment="1">
      <alignment horizontal="right"/>
    </xf>
    <xf numFmtId="0" fontId="0" fillId="33" borderId="0" xfId="0" applyFill="1" applyBorder="1" applyAlignment="1">
      <alignment horizontal="right"/>
    </xf>
    <xf numFmtId="0" fontId="6" fillId="33" borderId="56"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xf>
    <xf numFmtId="0" fontId="32" fillId="33" borderId="15" xfId="0" applyFont="1" applyFill="1" applyBorder="1" applyAlignment="1">
      <alignment horizontal="center" vertical="center"/>
    </xf>
    <xf numFmtId="0" fontId="32" fillId="33" borderId="12" xfId="0" applyFont="1" applyFill="1" applyBorder="1" applyAlignment="1">
      <alignment horizontal="center" vertical="center"/>
    </xf>
    <xf numFmtId="0" fontId="32" fillId="33" borderId="26" xfId="0" applyFont="1" applyFill="1" applyBorder="1" applyAlignment="1">
      <alignment horizontal="center" vertical="center"/>
    </xf>
    <xf numFmtId="0" fontId="32" fillId="33" borderId="31" xfId="0" applyFont="1" applyFill="1" applyBorder="1" applyAlignment="1">
      <alignment horizontal="center" vertical="center"/>
    </xf>
    <xf numFmtId="0" fontId="32" fillId="33" borderId="59" xfId="0" applyFont="1" applyFill="1" applyBorder="1" applyAlignment="1">
      <alignment horizontal="center" vertical="center"/>
    </xf>
    <xf numFmtId="0" fontId="38" fillId="33" borderId="60" xfId="0" applyFont="1" applyFill="1" applyBorder="1" applyAlignment="1">
      <alignment horizontal="center" vertical="center"/>
    </xf>
    <xf numFmtId="0" fontId="38" fillId="33" borderId="61" xfId="0" applyFont="1" applyFill="1" applyBorder="1" applyAlignment="1">
      <alignment horizontal="center" vertical="center"/>
    </xf>
    <xf numFmtId="38" fontId="5" fillId="33" borderId="62" xfId="48" applyFont="1" applyFill="1" applyBorder="1" applyAlignment="1">
      <alignment vertical="center"/>
    </xf>
    <xf numFmtId="38" fontId="20" fillId="33" borderId="63" xfId="48" applyFont="1" applyFill="1" applyBorder="1" applyAlignment="1">
      <alignment vertical="center"/>
    </xf>
    <xf numFmtId="0" fontId="38" fillId="33" borderId="46" xfId="0" applyFont="1" applyFill="1" applyBorder="1" applyAlignment="1">
      <alignment horizontal="center" vertical="center"/>
    </xf>
    <xf numFmtId="0" fontId="38" fillId="33" borderId="64" xfId="0" applyFont="1" applyFill="1" applyBorder="1" applyAlignment="1">
      <alignment horizontal="center" vertical="center"/>
    </xf>
    <xf numFmtId="38" fontId="5" fillId="33" borderId="64" xfId="48" applyFont="1" applyFill="1" applyBorder="1" applyAlignment="1">
      <alignment vertical="center"/>
    </xf>
    <xf numFmtId="38" fontId="20" fillId="33" borderId="65" xfId="48" applyFont="1" applyFill="1" applyBorder="1" applyAlignment="1">
      <alignment vertical="center"/>
    </xf>
    <xf numFmtId="0" fontId="38" fillId="33" borderId="66" xfId="0" applyFont="1" applyFill="1" applyBorder="1" applyAlignment="1">
      <alignment horizontal="center" vertical="center"/>
    </xf>
    <xf numFmtId="38" fontId="5" fillId="33" borderId="67" xfId="48" applyFont="1" applyFill="1" applyBorder="1" applyAlignment="1">
      <alignment vertical="center"/>
    </xf>
    <xf numFmtId="0" fontId="27" fillId="33" borderId="68" xfId="0" applyFont="1" applyFill="1" applyBorder="1" applyAlignment="1">
      <alignment horizontal="center" vertical="center" textRotation="255" wrapText="1"/>
    </xf>
    <xf numFmtId="0" fontId="27" fillId="33" borderId="19" xfId="0" applyFont="1" applyFill="1" applyBorder="1" applyAlignment="1">
      <alignment horizontal="center" vertical="center"/>
    </xf>
    <xf numFmtId="177" fontId="15" fillId="33" borderId="60" xfId="48" applyNumberFormat="1" applyFont="1" applyFill="1" applyBorder="1" applyAlignment="1">
      <alignment vertical="center"/>
    </xf>
    <xf numFmtId="177" fontId="15" fillId="33" borderId="69" xfId="48" applyNumberFormat="1" applyFont="1" applyFill="1" applyBorder="1" applyAlignment="1">
      <alignment vertical="center"/>
    </xf>
    <xf numFmtId="177" fontId="15" fillId="33" borderId="47" xfId="48" applyNumberFormat="1" applyFont="1" applyFill="1" applyBorder="1" applyAlignment="1">
      <alignment vertical="center"/>
    </xf>
    <xf numFmtId="177" fontId="34" fillId="33" borderId="65" xfId="48" applyNumberFormat="1" applyFont="1" applyFill="1" applyBorder="1" applyAlignment="1">
      <alignment vertical="center"/>
    </xf>
    <xf numFmtId="0" fontId="27" fillId="33" borderId="16" xfId="0" applyFont="1" applyFill="1" applyBorder="1" applyAlignment="1">
      <alignment horizontal="center" vertical="center" textRotation="255" wrapText="1"/>
    </xf>
    <xf numFmtId="177" fontId="15" fillId="33" borderId="16" xfId="48" applyNumberFormat="1" applyFont="1" applyFill="1" applyBorder="1" applyAlignment="1">
      <alignment vertical="center"/>
    </xf>
    <xf numFmtId="177" fontId="15" fillId="33" borderId="13" xfId="48" applyNumberFormat="1" applyFont="1" applyFill="1" applyBorder="1" applyAlignment="1">
      <alignment vertical="center"/>
    </xf>
    <xf numFmtId="177" fontId="15" fillId="33" borderId="70" xfId="48" applyNumberFormat="1" applyFont="1" applyFill="1" applyBorder="1" applyAlignment="1">
      <alignment vertical="center"/>
    </xf>
    <xf numFmtId="177" fontId="34" fillId="33" borderId="71" xfId="48" applyNumberFormat="1" applyFont="1" applyFill="1" applyBorder="1" applyAlignment="1">
      <alignment vertical="center"/>
    </xf>
    <xf numFmtId="0" fontId="27" fillId="33" borderId="72" xfId="0" applyFont="1" applyFill="1" applyBorder="1" applyAlignment="1">
      <alignment horizontal="center" vertical="center" textRotation="255" wrapText="1"/>
    </xf>
    <xf numFmtId="0" fontId="27" fillId="33" borderId="73" xfId="0" applyFont="1" applyFill="1" applyBorder="1" applyAlignment="1">
      <alignment horizontal="center" vertical="center"/>
    </xf>
    <xf numFmtId="177" fontId="15" fillId="33" borderId="74" xfId="48" applyNumberFormat="1" applyFont="1" applyFill="1" applyBorder="1" applyAlignment="1">
      <alignment vertical="center"/>
    </xf>
    <xf numFmtId="177" fontId="15" fillId="33" borderId="22" xfId="48" applyNumberFormat="1" applyFont="1" applyFill="1" applyBorder="1" applyAlignment="1">
      <alignment vertical="center"/>
    </xf>
    <xf numFmtId="177" fontId="15" fillId="33" borderId="52" xfId="48" applyNumberFormat="1" applyFont="1" applyFill="1" applyBorder="1" applyAlignment="1">
      <alignment vertical="center"/>
    </xf>
    <xf numFmtId="177" fontId="34" fillId="33" borderId="75" xfId="48" applyNumberFormat="1" applyFont="1" applyFill="1" applyBorder="1" applyAlignment="1">
      <alignment vertical="center"/>
    </xf>
    <xf numFmtId="38" fontId="5" fillId="33" borderId="64" xfId="48" applyFont="1" applyFill="1" applyBorder="1" applyAlignment="1">
      <alignment vertical="center"/>
    </xf>
    <xf numFmtId="38" fontId="20" fillId="33" borderId="65" xfId="48" applyFont="1" applyFill="1" applyBorder="1" applyAlignment="1">
      <alignment vertical="center"/>
    </xf>
    <xf numFmtId="38" fontId="5" fillId="33" borderId="67" xfId="48" applyFont="1" applyFill="1" applyBorder="1" applyAlignment="1">
      <alignment vertical="center"/>
    </xf>
    <xf numFmtId="177" fontId="15" fillId="33" borderId="60" xfId="48" applyNumberFormat="1" applyFont="1" applyFill="1" applyBorder="1" applyAlignment="1">
      <alignment vertical="center"/>
    </xf>
    <xf numFmtId="177" fontId="15" fillId="33" borderId="69" xfId="48" applyNumberFormat="1" applyFont="1" applyFill="1" applyBorder="1" applyAlignment="1">
      <alignment vertical="center"/>
    </xf>
    <xf numFmtId="177" fontId="15" fillId="33" borderId="76" xfId="48" applyNumberFormat="1" applyFont="1" applyFill="1" applyBorder="1" applyAlignment="1">
      <alignment vertical="center"/>
    </xf>
    <xf numFmtId="177" fontId="34" fillId="33" borderId="77" xfId="48" applyNumberFormat="1" applyFont="1" applyFill="1" applyBorder="1" applyAlignment="1">
      <alignment vertical="center"/>
    </xf>
    <xf numFmtId="177" fontId="15" fillId="33" borderId="47" xfId="48" applyNumberFormat="1" applyFont="1" applyFill="1" applyBorder="1" applyAlignment="1">
      <alignment vertical="center"/>
    </xf>
    <xf numFmtId="177" fontId="34" fillId="33" borderId="65" xfId="48" applyNumberFormat="1" applyFont="1" applyFill="1" applyBorder="1" applyAlignment="1">
      <alignment vertical="center"/>
    </xf>
    <xf numFmtId="177" fontId="15" fillId="33" borderId="16" xfId="48" applyNumberFormat="1" applyFont="1" applyFill="1" applyBorder="1" applyAlignment="1">
      <alignment vertical="center"/>
    </xf>
    <xf numFmtId="177" fontId="15" fillId="33" borderId="13" xfId="48" applyNumberFormat="1" applyFont="1" applyFill="1" applyBorder="1" applyAlignment="1">
      <alignment vertical="center"/>
    </xf>
    <xf numFmtId="177" fontId="15" fillId="33" borderId="49" xfId="48" applyNumberFormat="1" applyFont="1" applyFill="1" applyBorder="1" applyAlignment="1">
      <alignment vertical="center"/>
    </xf>
    <xf numFmtId="177" fontId="34" fillId="33" borderId="78" xfId="48" applyNumberFormat="1" applyFont="1" applyFill="1" applyBorder="1" applyAlignment="1">
      <alignment vertical="center"/>
    </xf>
    <xf numFmtId="0" fontId="21" fillId="33" borderId="12" xfId="0" applyFont="1" applyFill="1" applyBorder="1" applyAlignment="1">
      <alignment vertical="center" textRotation="255" wrapText="1"/>
    </xf>
    <xf numFmtId="38" fontId="5" fillId="33" borderId="62" xfId="48" applyFont="1" applyFill="1" applyBorder="1" applyAlignment="1">
      <alignment vertical="center"/>
    </xf>
    <xf numFmtId="38" fontId="20" fillId="33" borderId="63" xfId="48" applyFont="1" applyFill="1" applyBorder="1" applyAlignment="1">
      <alignment vertical="center"/>
    </xf>
    <xf numFmtId="0" fontId="21" fillId="33" borderId="13" xfId="0" applyFont="1" applyFill="1" applyBorder="1" applyAlignment="1">
      <alignment vertical="center" textRotation="255" wrapText="1"/>
    </xf>
    <xf numFmtId="0" fontId="21" fillId="33" borderId="11" xfId="0" applyFont="1" applyFill="1" applyBorder="1" applyAlignment="1">
      <alignment vertical="center" textRotation="255" wrapText="1"/>
    </xf>
    <xf numFmtId="177" fontId="15" fillId="33" borderId="18" xfId="48" applyNumberFormat="1" applyFont="1" applyFill="1" applyBorder="1" applyAlignment="1">
      <alignment vertical="center"/>
    </xf>
    <xf numFmtId="177" fontId="15" fillId="33" borderId="11" xfId="48" applyNumberFormat="1" applyFont="1" applyFill="1" applyBorder="1" applyAlignment="1">
      <alignment vertical="center"/>
    </xf>
    <xf numFmtId="177" fontId="15" fillId="33" borderId="37" xfId="48" applyNumberFormat="1" applyFont="1" applyFill="1" applyBorder="1" applyAlignment="1">
      <alignment vertical="center"/>
    </xf>
    <xf numFmtId="177" fontId="34" fillId="33" borderId="79" xfId="48" applyNumberFormat="1" applyFont="1" applyFill="1" applyBorder="1" applyAlignment="1">
      <alignment vertical="center"/>
    </xf>
    <xf numFmtId="38" fontId="5" fillId="33" borderId="60" xfId="48" applyFont="1" applyFill="1" applyBorder="1" applyAlignment="1">
      <alignment vertical="center"/>
    </xf>
    <xf numFmtId="38" fontId="5" fillId="33" borderId="69" xfId="48" applyFont="1" applyFill="1" applyBorder="1" applyAlignment="1">
      <alignment vertical="center"/>
    </xf>
    <xf numFmtId="38" fontId="5" fillId="33" borderId="61" xfId="48" applyFont="1" applyFill="1" applyBorder="1" applyAlignment="1">
      <alignment vertical="center"/>
    </xf>
    <xf numFmtId="38" fontId="5" fillId="33" borderId="76" xfId="48" applyFont="1" applyFill="1" applyBorder="1" applyAlignment="1">
      <alignment vertical="center"/>
    </xf>
    <xf numFmtId="38" fontId="20" fillId="33" borderId="77" xfId="48" applyFont="1" applyFill="1" applyBorder="1" applyAlignment="1">
      <alignment vertical="center"/>
    </xf>
    <xf numFmtId="38" fontId="5" fillId="33" borderId="66" xfId="48" applyFont="1" applyFill="1" applyBorder="1" applyAlignment="1">
      <alignment vertical="center"/>
    </xf>
    <xf numFmtId="38" fontId="5" fillId="33" borderId="80" xfId="48" applyFont="1" applyFill="1" applyBorder="1" applyAlignment="1">
      <alignment vertical="center"/>
    </xf>
    <xf numFmtId="38" fontId="5" fillId="33" borderId="81" xfId="48" applyFont="1" applyFill="1" applyBorder="1" applyAlignment="1">
      <alignment vertical="center"/>
    </xf>
    <xf numFmtId="38" fontId="5" fillId="33" borderId="70" xfId="48" applyFont="1" applyFill="1" applyBorder="1" applyAlignment="1">
      <alignment vertical="center"/>
    </xf>
    <xf numFmtId="38" fontId="20" fillId="33" borderId="71" xfId="48" applyFont="1" applyFill="1" applyBorder="1" applyAlignment="1">
      <alignment vertical="center"/>
    </xf>
    <xf numFmtId="177" fontId="15" fillId="33" borderId="46" xfId="48" applyNumberFormat="1" applyFont="1" applyFill="1" applyBorder="1" applyAlignment="1">
      <alignment vertical="center"/>
    </xf>
    <xf numFmtId="177" fontId="15" fillId="33" borderId="20" xfId="48" applyNumberFormat="1" applyFont="1" applyFill="1" applyBorder="1" applyAlignment="1">
      <alignment vertical="center"/>
    </xf>
    <xf numFmtId="177" fontId="34" fillId="33" borderId="65" xfId="48" applyNumberFormat="1" applyFont="1" applyFill="1" applyBorder="1" applyAlignment="1" quotePrefix="1">
      <alignment horizontal="right" vertical="center"/>
    </xf>
    <xf numFmtId="177" fontId="34" fillId="33" borderId="65" xfId="48" applyNumberFormat="1" applyFont="1" applyFill="1" applyBorder="1" applyAlignment="1">
      <alignment horizontal="right" vertical="center"/>
    </xf>
    <xf numFmtId="177" fontId="34" fillId="33" borderId="78" xfId="48" applyNumberFormat="1" applyFont="1" applyFill="1" applyBorder="1" applyAlignment="1">
      <alignment horizontal="right" vertical="center"/>
    </xf>
    <xf numFmtId="178" fontId="5" fillId="33" borderId="43" xfId="0" applyNumberFormat="1" applyFont="1" applyFill="1" applyBorder="1" applyAlignment="1">
      <alignment horizontal="right" vertical="center"/>
    </xf>
    <xf numFmtId="178" fontId="5" fillId="33" borderId="62" xfId="0" applyNumberFormat="1" applyFont="1" applyFill="1" applyBorder="1" applyAlignment="1">
      <alignment vertical="center"/>
    </xf>
    <xf numFmtId="178" fontId="20" fillId="33" borderId="63" xfId="0" applyNumberFormat="1" applyFont="1" applyFill="1" applyBorder="1" applyAlignment="1">
      <alignment vertical="center"/>
    </xf>
    <xf numFmtId="178" fontId="5" fillId="33" borderId="46" xfId="0" applyNumberFormat="1" applyFont="1" applyFill="1" applyBorder="1" applyAlignment="1">
      <alignment horizontal="right" vertical="center"/>
    </xf>
    <xf numFmtId="178" fontId="5" fillId="33" borderId="64" xfId="0" applyNumberFormat="1" applyFont="1" applyFill="1" applyBorder="1" applyAlignment="1">
      <alignment vertical="center"/>
    </xf>
    <xf numFmtId="178" fontId="20" fillId="33" borderId="65" xfId="0" applyNumberFormat="1" applyFont="1" applyFill="1" applyBorder="1" applyAlignment="1">
      <alignment vertical="center"/>
    </xf>
    <xf numFmtId="178" fontId="5" fillId="33" borderId="66" xfId="0" applyNumberFormat="1" applyFont="1" applyFill="1" applyBorder="1" applyAlignment="1">
      <alignment horizontal="right" vertical="center"/>
    </xf>
    <xf numFmtId="178" fontId="5" fillId="33" borderId="80" xfId="0" applyNumberFormat="1" applyFont="1" applyFill="1" applyBorder="1" applyAlignment="1">
      <alignment vertical="center"/>
    </xf>
    <xf numFmtId="178" fontId="5" fillId="33" borderId="81" xfId="0" applyNumberFormat="1" applyFont="1" applyFill="1" applyBorder="1" applyAlignment="1">
      <alignment vertical="center"/>
    </xf>
    <xf numFmtId="178" fontId="5" fillId="33" borderId="66" xfId="0" applyNumberFormat="1" applyFont="1" applyFill="1" applyBorder="1" applyAlignment="1">
      <alignment vertical="center"/>
    </xf>
    <xf numFmtId="178" fontId="5" fillId="33" borderId="70" xfId="0" applyNumberFormat="1" applyFont="1" applyFill="1" applyBorder="1" applyAlignment="1">
      <alignment vertical="center"/>
    </xf>
    <xf numFmtId="178" fontId="20" fillId="33" borderId="71" xfId="0" applyNumberFormat="1" applyFont="1" applyFill="1" applyBorder="1" applyAlignment="1">
      <alignment vertical="center"/>
    </xf>
    <xf numFmtId="179" fontId="15" fillId="33" borderId="46" xfId="0" applyNumberFormat="1" applyFont="1" applyFill="1" applyBorder="1" applyAlignment="1">
      <alignment vertical="center"/>
    </xf>
    <xf numFmtId="179" fontId="15" fillId="33" borderId="20" xfId="0" applyNumberFormat="1" applyFont="1" applyFill="1" applyBorder="1" applyAlignment="1">
      <alignment vertical="center"/>
    </xf>
    <xf numFmtId="179" fontId="15" fillId="33" borderId="47" xfId="0" applyNumberFormat="1" applyFont="1" applyFill="1" applyBorder="1" applyAlignment="1">
      <alignment vertical="center"/>
    </xf>
    <xf numFmtId="179" fontId="34" fillId="33" borderId="65" xfId="0" applyNumberFormat="1" applyFont="1" applyFill="1" applyBorder="1" applyAlignment="1">
      <alignment vertical="center"/>
    </xf>
    <xf numFmtId="179" fontId="15" fillId="33" borderId="60" xfId="0" applyNumberFormat="1" applyFont="1" applyFill="1" applyBorder="1" applyAlignment="1">
      <alignment vertical="center"/>
    </xf>
    <xf numFmtId="179" fontId="15" fillId="33" borderId="69" xfId="0" applyNumberFormat="1" applyFont="1" applyFill="1" applyBorder="1" applyAlignment="1">
      <alignment vertical="center"/>
    </xf>
    <xf numFmtId="179" fontId="15" fillId="33" borderId="18" xfId="0" applyNumberFormat="1" applyFont="1" applyFill="1" applyBorder="1" applyAlignment="1">
      <alignment vertical="center"/>
    </xf>
    <xf numFmtId="179" fontId="15" fillId="33" borderId="11" xfId="0" applyNumberFormat="1" applyFont="1" applyFill="1" applyBorder="1" applyAlignment="1">
      <alignment vertical="center"/>
    </xf>
    <xf numFmtId="179" fontId="15" fillId="33" borderId="37" xfId="0" applyNumberFormat="1" applyFont="1" applyFill="1" applyBorder="1" applyAlignment="1">
      <alignment vertical="center"/>
    </xf>
    <xf numFmtId="179" fontId="34" fillId="33" borderId="79" xfId="0" applyNumberFormat="1" applyFont="1" applyFill="1" applyBorder="1" applyAlignment="1">
      <alignment vertical="center"/>
    </xf>
    <xf numFmtId="176" fontId="5" fillId="33" borderId="60" xfId="0" applyNumberFormat="1" applyFont="1" applyFill="1" applyBorder="1" applyAlignment="1" quotePrefix="1">
      <alignment horizontal="right" vertical="center"/>
    </xf>
    <xf numFmtId="176" fontId="5" fillId="33" borderId="69" xfId="0" applyNumberFormat="1" applyFont="1" applyFill="1" applyBorder="1" applyAlignment="1">
      <alignment vertical="center"/>
    </xf>
    <xf numFmtId="176" fontId="5" fillId="33" borderId="61" xfId="0" applyNumberFormat="1" applyFont="1" applyFill="1" applyBorder="1" applyAlignment="1">
      <alignment vertical="center"/>
    </xf>
    <xf numFmtId="176" fontId="5" fillId="33" borderId="60" xfId="0" applyNumberFormat="1" applyFont="1" applyFill="1" applyBorder="1" applyAlignment="1">
      <alignment vertical="center"/>
    </xf>
    <xf numFmtId="176" fontId="5" fillId="33" borderId="76" xfId="0" applyNumberFormat="1" applyFont="1" applyFill="1" applyBorder="1" applyAlignment="1">
      <alignment vertical="center"/>
    </xf>
    <xf numFmtId="176" fontId="20" fillId="33" borderId="77" xfId="0" applyNumberFormat="1" applyFont="1" applyFill="1" applyBorder="1" applyAlignment="1">
      <alignment vertical="center"/>
    </xf>
    <xf numFmtId="176" fontId="5" fillId="33" borderId="46" xfId="0" applyNumberFormat="1" applyFont="1" applyFill="1" applyBorder="1" applyAlignment="1" quotePrefix="1">
      <alignment horizontal="right" vertical="center"/>
    </xf>
    <xf numFmtId="176" fontId="5" fillId="33" borderId="64" xfId="0" applyNumberFormat="1" applyFont="1" applyFill="1" applyBorder="1" applyAlignment="1">
      <alignment vertical="center"/>
    </xf>
    <xf numFmtId="176" fontId="5" fillId="33" borderId="47" xfId="0" applyNumberFormat="1" applyFont="1" applyFill="1" applyBorder="1" applyAlignment="1">
      <alignment vertical="center"/>
    </xf>
    <xf numFmtId="176" fontId="20" fillId="33" borderId="65" xfId="0" applyNumberFormat="1" applyFont="1" applyFill="1" applyBorder="1" applyAlignment="1">
      <alignment vertical="center"/>
    </xf>
    <xf numFmtId="176" fontId="5" fillId="33" borderId="64" xfId="0" applyNumberFormat="1" applyFont="1" applyFill="1" applyBorder="1" applyAlignment="1" quotePrefix="1">
      <alignment horizontal="right" vertical="center"/>
    </xf>
    <xf numFmtId="176" fontId="5" fillId="33" borderId="66" xfId="0" applyNumberFormat="1" applyFont="1" applyFill="1" applyBorder="1" applyAlignment="1" quotePrefix="1">
      <alignment horizontal="right" vertical="center"/>
    </xf>
    <xf numFmtId="176" fontId="5" fillId="33" borderId="80" xfId="0" applyNumberFormat="1" applyFont="1" applyFill="1" applyBorder="1" applyAlignment="1">
      <alignment vertical="center"/>
    </xf>
    <xf numFmtId="176" fontId="5" fillId="33" borderId="81" xfId="0" applyNumberFormat="1" applyFont="1" applyFill="1" applyBorder="1" applyAlignment="1">
      <alignment vertical="center"/>
    </xf>
    <xf numFmtId="176" fontId="5" fillId="33" borderId="66" xfId="0" applyNumberFormat="1" applyFont="1" applyFill="1" applyBorder="1" applyAlignment="1">
      <alignment vertical="center"/>
    </xf>
    <xf numFmtId="176" fontId="5" fillId="33" borderId="70" xfId="0" applyNumberFormat="1" applyFont="1" applyFill="1" applyBorder="1" applyAlignment="1">
      <alignment vertical="center"/>
    </xf>
    <xf numFmtId="176" fontId="20" fillId="33" borderId="71" xfId="0" applyNumberFormat="1" applyFont="1" applyFill="1" applyBorder="1" applyAlignment="1">
      <alignment vertical="center"/>
    </xf>
    <xf numFmtId="177" fontId="15" fillId="33" borderId="46" xfId="0" applyNumberFormat="1" applyFont="1" applyFill="1" applyBorder="1" applyAlignment="1">
      <alignment vertical="center"/>
    </xf>
    <xf numFmtId="177" fontId="15" fillId="33" borderId="20" xfId="0" applyNumberFormat="1" applyFont="1" applyFill="1" applyBorder="1" applyAlignment="1">
      <alignment vertical="center"/>
    </xf>
    <xf numFmtId="177" fontId="15" fillId="33" borderId="47" xfId="0" applyNumberFormat="1" applyFont="1" applyFill="1" applyBorder="1" applyAlignment="1">
      <alignment vertical="center"/>
    </xf>
    <xf numFmtId="177" fontId="34" fillId="33" borderId="65" xfId="0" applyNumberFormat="1" applyFont="1" applyFill="1" applyBorder="1" applyAlignment="1">
      <alignment vertical="center"/>
    </xf>
    <xf numFmtId="177" fontId="15" fillId="33" borderId="60" xfId="0" applyNumberFormat="1" applyFont="1" applyFill="1" applyBorder="1" applyAlignment="1">
      <alignment vertical="center"/>
    </xf>
    <xf numFmtId="177" fontId="15" fillId="33" borderId="69" xfId="0" applyNumberFormat="1" applyFont="1" applyFill="1" applyBorder="1" applyAlignment="1">
      <alignment vertical="center"/>
    </xf>
    <xf numFmtId="177" fontId="15" fillId="33" borderId="74" xfId="0" applyNumberFormat="1" applyFont="1" applyFill="1" applyBorder="1" applyAlignment="1">
      <alignment vertical="center"/>
    </xf>
    <xf numFmtId="177" fontId="15" fillId="33" borderId="22" xfId="0" applyNumberFormat="1" applyFont="1" applyFill="1" applyBorder="1" applyAlignment="1">
      <alignment vertical="center"/>
    </xf>
    <xf numFmtId="177" fontId="15" fillId="33" borderId="37" xfId="0" applyNumberFormat="1" applyFont="1" applyFill="1" applyBorder="1" applyAlignment="1">
      <alignment vertical="center"/>
    </xf>
    <xf numFmtId="177" fontId="34" fillId="33" borderId="82" xfId="0" applyNumberFormat="1" applyFont="1" applyFill="1" applyBorder="1" applyAlignment="1">
      <alignment vertical="center"/>
    </xf>
    <xf numFmtId="38" fontId="3" fillId="33" borderId="0" xfId="48" applyFont="1" applyFill="1" applyBorder="1" applyAlignment="1">
      <alignment vertical="center"/>
    </xf>
    <xf numFmtId="0" fontId="25" fillId="33" borderId="0" xfId="0" applyFont="1" applyFill="1" applyAlignment="1">
      <alignment vertical="center"/>
    </xf>
    <xf numFmtId="0" fontId="10" fillId="33" borderId="0" xfId="0" applyFont="1" applyFill="1" applyAlignment="1">
      <alignment vertical="center"/>
    </xf>
    <xf numFmtId="0" fontId="0" fillId="33" borderId="0" xfId="0" applyFont="1" applyFill="1" applyAlignment="1">
      <alignment vertical="center"/>
    </xf>
    <xf numFmtId="0" fontId="40" fillId="33" borderId="0" xfId="0" applyFont="1" applyFill="1" applyAlignment="1">
      <alignment horizontal="center" vertical="center"/>
    </xf>
    <xf numFmtId="0" fontId="0" fillId="33" borderId="29" xfId="0" applyFill="1" applyBorder="1" applyAlignment="1">
      <alignment horizontal="center" vertical="center"/>
    </xf>
    <xf numFmtId="0" fontId="0" fillId="33" borderId="83" xfId="0" applyFill="1" applyBorder="1" applyAlignment="1">
      <alignment horizontal="center" vertical="center"/>
    </xf>
    <xf numFmtId="0" fontId="0" fillId="33" borderId="30" xfId="0" applyFill="1" applyBorder="1" applyAlignment="1">
      <alignment horizontal="center" vertical="center"/>
    </xf>
    <xf numFmtId="0" fontId="0" fillId="33" borderId="35" xfId="0" applyFill="1" applyBorder="1" applyAlignment="1">
      <alignment horizontal="center" vertical="center"/>
    </xf>
    <xf numFmtId="0" fontId="0" fillId="33" borderId="84" xfId="0" applyFill="1" applyBorder="1" applyAlignment="1">
      <alignment horizontal="center" vertical="center"/>
    </xf>
    <xf numFmtId="0" fontId="0" fillId="33" borderId="36" xfId="0" applyFill="1" applyBorder="1" applyAlignment="1">
      <alignment horizontal="center" vertical="center"/>
    </xf>
    <xf numFmtId="0" fontId="0" fillId="33" borderId="15" xfId="0" applyFill="1" applyBorder="1" applyAlignment="1">
      <alignment horizontal="center" vertical="center" textRotation="255"/>
    </xf>
    <xf numFmtId="0" fontId="41" fillId="33" borderId="12" xfId="0" applyFont="1" applyFill="1" applyBorder="1" applyAlignment="1">
      <alignment horizontal="center" vertical="center"/>
    </xf>
    <xf numFmtId="0" fontId="36" fillId="33" borderId="60" xfId="0" applyFont="1" applyFill="1" applyBorder="1" applyAlignment="1">
      <alignment horizontal="center" vertical="center"/>
    </xf>
    <xf numFmtId="38" fontId="90" fillId="33" borderId="69" xfId="48" applyFont="1" applyFill="1" applyBorder="1" applyAlignment="1">
      <alignment vertical="center"/>
    </xf>
    <xf numFmtId="38" fontId="90" fillId="33" borderId="23" xfId="48" applyFont="1" applyFill="1" applyBorder="1" applyAlignment="1">
      <alignment vertical="center"/>
    </xf>
    <xf numFmtId="38" fontId="90" fillId="33" borderId="44" xfId="48" applyFont="1" applyFill="1" applyBorder="1" applyAlignment="1">
      <alignment vertical="center"/>
    </xf>
    <xf numFmtId="38" fontId="90" fillId="33" borderId="45" xfId="48" applyFont="1" applyFill="1" applyBorder="1" applyAlignment="1">
      <alignment vertical="center"/>
    </xf>
    <xf numFmtId="177" fontId="91" fillId="33" borderId="23" xfId="0" applyNumberFormat="1" applyFont="1" applyFill="1" applyBorder="1" applyAlignment="1">
      <alignment vertical="center" wrapText="1"/>
    </xf>
    <xf numFmtId="177" fontId="91" fillId="33" borderId="44" xfId="0" applyNumberFormat="1" applyFont="1" applyFill="1" applyBorder="1" applyAlignment="1">
      <alignment vertical="center" wrapText="1"/>
    </xf>
    <xf numFmtId="0" fontId="0" fillId="33" borderId="16" xfId="0" applyFill="1" applyBorder="1" applyAlignment="1">
      <alignment horizontal="center" vertical="center" textRotation="255"/>
    </xf>
    <xf numFmtId="0" fontId="41" fillId="33" borderId="13" xfId="0" applyFont="1" applyFill="1" applyBorder="1" applyAlignment="1">
      <alignment horizontal="center" vertical="center"/>
    </xf>
    <xf numFmtId="0" fontId="36" fillId="33" borderId="85" xfId="0" applyFont="1" applyFill="1" applyBorder="1" applyAlignment="1">
      <alignment horizontal="center" vertical="center"/>
    </xf>
    <xf numFmtId="38" fontId="90" fillId="33" borderId="69" xfId="48" applyFont="1" applyFill="1" applyBorder="1" applyAlignment="1">
      <alignment vertical="center"/>
    </xf>
    <xf numFmtId="38" fontId="90" fillId="33" borderId="60" xfId="48" applyFont="1" applyFill="1" applyBorder="1" applyAlignment="1">
      <alignment vertical="center"/>
    </xf>
    <xf numFmtId="38" fontId="90" fillId="33" borderId="76" xfId="48" applyFont="1" applyFill="1" applyBorder="1" applyAlignment="1">
      <alignment vertical="center"/>
    </xf>
    <xf numFmtId="38" fontId="90" fillId="33" borderId="86" xfId="48" applyFont="1" applyFill="1" applyBorder="1" applyAlignment="1">
      <alignment vertical="center"/>
    </xf>
    <xf numFmtId="177" fontId="91" fillId="33" borderId="13" xfId="0" applyNumberFormat="1" applyFont="1" applyFill="1" applyBorder="1" applyAlignment="1">
      <alignment vertical="center" wrapText="1"/>
    </xf>
    <xf numFmtId="177" fontId="91" fillId="33" borderId="76" xfId="0" applyNumberFormat="1" applyFont="1" applyFill="1" applyBorder="1" applyAlignment="1">
      <alignment vertical="center" wrapText="1"/>
    </xf>
    <xf numFmtId="0" fontId="41" fillId="33" borderId="69" xfId="0" applyFont="1" applyFill="1" applyBorder="1" applyAlignment="1">
      <alignment horizontal="center" vertical="center"/>
    </xf>
    <xf numFmtId="0" fontId="36" fillId="33" borderId="67" xfId="0" applyFont="1" applyFill="1" applyBorder="1" applyAlignment="1">
      <alignment horizontal="center" vertical="center"/>
    </xf>
    <xf numFmtId="38" fontId="90" fillId="33" borderId="20" xfId="48" applyFont="1" applyFill="1" applyBorder="1" applyAlignment="1">
      <alignment vertical="center"/>
    </xf>
    <xf numFmtId="38" fontId="90" fillId="33" borderId="46" xfId="48" applyFont="1" applyFill="1" applyBorder="1" applyAlignment="1">
      <alignment vertical="center"/>
    </xf>
    <xf numFmtId="38" fontId="90" fillId="33" borderId="47" xfId="48" applyFont="1" applyFill="1" applyBorder="1" applyAlignment="1">
      <alignment vertical="center"/>
    </xf>
    <xf numFmtId="38" fontId="90" fillId="33" borderId="48" xfId="48" applyFont="1" applyFill="1" applyBorder="1" applyAlignment="1">
      <alignment vertical="center"/>
    </xf>
    <xf numFmtId="177" fontId="91" fillId="33" borderId="20" xfId="0" applyNumberFormat="1" applyFont="1" applyFill="1" applyBorder="1" applyAlignment="1">
      <alignment vertical="center" wrapText="1"/>
    </xf>
    <xf numFmtId="177" fontId="91" fillId="33" borderId="47" xfId="0" applyNumberFormat="1" applyFont="1" applyFill="1" applyBorder="1" applyAlignment="1">
      <alignment vertical="center" wrapText="1"/>
    </xf>
    <xf numFmtId="0" fontId="41" fillId="33" borderId="80" xfId="0" applyFont="1" applyFill="1" applyBorder="1" applyAlignment="1">
      <alignment horizontal="center" vertical="center"/>
    </xf>
    <xf numFmtId="0" fontId="36" fillId="33" borderId="46" xfId="0" applyFont="1" applyFill="1" applyBorder="1" applyAlignment="1">
      <alignment horizontal="center" vertical="center"/>
    </xf>
    <xf numFmtId="177" fontId="91" fillId="33" borderId="69" xfId="0" applyNumberFormat="1" applyFont="1" applyFill="1" applyBorder="1" applyAlignment="1">
      <alignment vertical="center" wrapText="1"/>
    </xf>
    <xf numFmtId="38" fontId="36" fillId="33" borderId="20" xfId="48" applyFont="1" applyFill="1" applyBorder="1" applyAlignment="1">
      <alignment vertical="center"/>
    </xf>
    <xf numFmtId="38" fontId="36" fillId="33" borderId="46" xfId="48" applyFont="1" applyFill="1" applyBorder="1" applyAlignment="1">
      <alignment vertical="center"/>
    </xf>
    <xf numFmtId="38" fontId="36" fillId="33" borderId="47" xfId="48" applyFont="1" applyFill="1" applyBorder="1" applyAlignment="1">
      <alignment vertical="center"/>
    </xf>
    <xf numFmtId="38" fontId="36" fillId="33" borderId="48" xfId="48" applyFont="1" applyFill="1" applyBorder="1" applyAlignment="1">
      <alignment vertical="center"/>
    </xf>
    <xf numFmtId="38" fontId="42" fillId="33" borderId="48" xfId="48" applyFont="1" applyFill="1" applyBorder="1" applyAlignment="1">
      <alignment vertical="center"/>
    </xf>
    <xf numFmtId="0" fontId="0" fillId="33" borderId="18" xfId="0" applyFill="1" applyBorder="1" applyAlignment="1">
      <alignment horizontal="center" vertical="center" textRotation="255"/>
    </xf>
    <xf numFmtId="0" fontId="41" fillId="33" borderId="11" xfId="0" applyFont="1" applyFill="1" applyBorder="1" applyAlignment="1">
      <alignment horizontal="center" vertical="center"/>
    </xf>
    <xf numFmtId="0" fontId="36" fillId="33" borderId="74" xfId="0" applyFont="1" applyFill="1" applyBorder="1" applyAlignment="1">
      <alignment horizontal="center" vertical="center"/>
    </xf>
    <xf numFmtId="38" fontId="36" fillId="33" borderId="22" xfId="48" applyFont="1" applyFill="1" applyBorder="1" applyAlignment="1">
      <alignment vertical="center"/>
    </xf>
    <xf numFmtId="38" fontId="36" fillId="33" borderId="74" xfId="48" applyFont="1" applyFill="1" applyBorder="1" applyAlignment="1">
      <alignment vertical="center"/>
    </xf>
    <xf numFmtId="38" fontId="36" fillId="33" borderId="52" xfId="48" applyFont="1" applyFill="1" applyBorder="1" applyAlignment="1">
      <alignment vertical="center"/>
    </xf>
    <xf numFmtId="38" fontId="36" fillId="33" borderId="87" xfId="48" applyFont="1" applyFill="1" applyBorder="1" applyAlignment="1">
      <alignment vertical="center"/>
    </xf>
    <xf numFmtId="177" fontId="91" fillId="33" borderId="22" xfId="0" applyNumberFormat="1" applyFont="1" applyFill="1" applyBorder="1" applyAlignment="1">
      <alignment vertical="center" wrapText="1"/>
    </xf>
    <xf numFmtId="177" fontId="91" fillId="33" borderId="52" xfId="0" applyNumberFormat="1" applyFont="1" applyFill="1" applyBorder="1" applyAlignment="1">
      <alignment vertical="center" wrapText="1"/>
    </xf>
    <xf numFmtId="0" fontId="0" fillId="33" borderId="39" xfId="0" applyFill="1" applyBorder="1" applyAlignment="1">
      <alignment horizontal="center" vertical="center"/>
    </xf>
    <xf numFmtId="0" fontId="0" fillId="33" borderId="88" xfId="0" applyFill="1" applyBorder="1" applyAlignment="1">
      <alignment horizontal="center" vertical="center"/>
    </xf>
    <xf numFmtId="0" fontId="0" fillId="33" borderId="41" xfId="0" applyFill="1" applyBorder="1" applyAlignment="1">
      <alignment horizontal="center" vertical="center"/>
    </xf>
    <xf numFmtId="38" fontId="36" fillId="33" borderId="23" xfId="48" applyFont="1" applyFill="1" applyBorder="1" applyAlignment="1">
      <alignment vertical="center"/>
    </xf>
    <xf numFmtId="38" fontId="36" fillId="33" borderId="43" xfId="48" applyFont="1" applyFill="1" applyBorder="1" applyAlignment="1">
      <alignment vertical="center"/>
    </xf>
    <xf numFmtId="38" fontId="36" fillId="33" borderId="44" xfId="48" applyFont="1" applyFill="1" applyBorder="1" applyAlignment="1">
      <alignment vertical="center"/>
    </xf>
    <xf numFmtId="38" fontId="36" fillId="33" borderId="45" xfId="48" applyFont="1" applyFill="1" applyBorder="1" applyAlignment="1">
      <alignment vertical="center"/>
    </xf>
    <xf numFmtId="177" fontId="91" fillId="33" borderId="23" xfId="0" applyNumberFormat="1" applyFont="1" applyFill="1" applyBorder="1" applyAlignment="1">
      <alignment vertical="center"/>
    </xf>
    <xf numFmtId="177" fontId="91" fillId="33" borderId="44" xfId="0" applyNumberFormat="1" applyFont="1" applyFill="1" applyBorder="1" applyAlignment="1">
      <alignment vertical="center"/>
    </xf>
    <xf numFmtId="0" fontId="0" fillId="33" borderId="15" xfId="0" applyFont="1" applyFill="1" applyBorder="1" applyAlignment="1">
      <alignment horizontal="center" vertical="center" textRotation="255" wrapText="1"/>
    </xf>
    <xf numFmtId="0" fontId="36" fillId="33" borderId="23" xfId="0" applyFont="1" applyFill="1" applyBorder="1" applyAlignment="1">
      <alignment horizontal="center" vertical="center"/>
    </xf>
    <xf numFmtId="38" fontId="90" fillId="33" borderId="43" xfId="48" applyFont="1" applyFill="1" applyBorder="1" applyAlignment="1">
      <alignment vertical="center"/>
    </xf>
    <xf numFmtId="38" fontId="90" fillId="33" borderId="44" xfId="48" applyFont="1" applyFill="1" applyBorder="1" applyAlignment="1">
      <alignment vertical="center"/>
    </xf>
    <xf numFmtId="38" fontId="90" fillId="33" borderId="45" xfId="48" applyFont="1" applyFill="1" applyBorder="1" applyAlignment="1">
      <alignment vertical="center"/>
    </xf>
    <xf numFmtId="0" fontId="0" fillId="33" borderId="16" xfId="0" applyFont="1" applyFill="1" applyBorder="1" applyAlignment="1">
      <alignment horizontal="center" vertical="center" textRotation="255" wrapText="1"/>
    </xf>
    <xf numFmtId="0" fontId="36" fillId="33" borderId="20" xfId="0" applyFont="1" applyFill="1" applyBorder="1" applyAlignment="1">
      <alignment horizontal="center" vertical="center"/>
    </xf>
    <xf numFmtId="177" fontId="91" fillId="33" borderId="69" xfId="0" applyNumberFormat="1" applyFont="1" applyFill="1" applyBorder="1" applyAlignment="1">
      <alignment vertical="center"/>
    </xf>
    <xf numFmtId="177" fontId="91" fillId="33" borderId="76" xfId="0" applyNumberFormat="1" applyFont="1" applyFill="1" applyBorder="1" applyAlignment="1">
      <alignment vertical="center"/>
    </xf>
    <xf numFmtId="177" fontId="91" fillId="33" borderId="20" xfId="0" applyNumberFormat="1" applyFont="1" applyFill="1" applyBorder="1" applyAlignment="1">
      <alignment vertical="center"/>
    </xf>
    <xf numFmtId="177" fontId="91" fillId="33" borderId="47" xfId="0" applyNumberFormat="1" applyFont="1" applyFill="1" applyBorder="1" applyAlignment="1">
      <alignment vertical="center"/>
    </xf>
    <xf numFmtId="0" fontId="36" fillId="33" borderId="0" xfId="0" applyFont="1" applyFill="1" applyBorder="1" applyAlignment="1">
      <alignment horizontal="center" vertical="center"/>
    </xf>
    <xf numFmtId="0" fontId="0" fillId="33" borderId="18" xfId="0" applyFont="1" applyFill="1" applyBorder="1" applyAlignment="1">
      <alignment horizontal="center" vertical="center" textRotation="255" wrapText="1"/>
    </xf>
    <xf numFmtId="0" fontId="36" fillId="33" borderId="22" xfId="0" applyFont="1" applyFill="1" applyBorder="1" applyAlignment="1">
      <alignment horizontal="center" vertical="center"/>
    </xf>
    <xf numFmtId="177" fontId="91" fillId="33" borderId="22" xfId="0" applyNumberFormat="1" applyFont="1" applyFill="1" applyBorder="1" applyAlignment="1">
      <alignment vertical="center"/>
    </xf>
    <xf numFmtId="177" fontId="91" fillId="33" borderId="52" xfId="0" applyNumberFormat="1" applyFont="1" applyFill="1" applyBorder="1" applyAlignment="1">
      <alignment vertical="center"/>
    </xf>
    <xf numFmtId="0" fontId="0" fillId="33" borderId="39"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41" xfId="0" applyFont="1" applyFill="1" applyBorder="1" applyAlignment="1">
      <alignment vertical="center"/>
    </xf>
    <xf numFmtId="178" fontId="90" fillId="33" borderId="10" xfId="0" applyNumberFormat="1" applyFont="1" applyFill="1" applyBorder="1" applyAlignment="1">
      <alignment vertical="center"/>
    </xf>
    <xf numFmtId="178" fontId="90" fillId="33" borderId="39" xfId="0" applyNumberFormat="1" applyFont="1" applyFill="1" applyBorder="1" applyAlignment="1">
      <alignment vertical="center"/>
    </xf>
    <xf numFmtId="178" fontId="90" fillId="33" borderId="40" xfId="0" applyNumberFormat="1" applyFont="1" applyFill="1" applyBorder="1" applyAlignment="1">
      <alignment vertical="center"/>
    </xf>
    <xf numFmtId="178" fontId="90" fillId="33" borderId="42" xfId="0" applyNumberFormat="1" applyFont="1" applyFill="1" applyBorder="1" applyAlignment="1">
      <alignment vertical="center"/>
    </xf>
    <xf numFmtId="179" fontId="91" fillId="33" borderId="10" xfId="0" applyNumberFormat="1" applyFont="1" applyFill="1" applyBorder="1" applyAlignment="1">
      <alignment vertical="center"/>
    </xf>
    <xf numFmtId="179" fontId="91" fillId="33" borderId="40" xfId="0" applyNumberFormat="1" applyFont="1" applyFill="1" applyBorder="1" applyAlignment="1">
      <alignment vertical="center"/>
    </xf>
    <xf numFmtId="0" fontId="0" fillId="33" borderId="12" xfId="0" applyFont="1" applyFill="1" applyBorder="1" applyAlignment="1">
      <alignment horizontal="center" vertical="center" textRotation="255" wrapText="1"/>
    </xf>
    <xf numFmtId="185" fontId="90" fillId="33" borderId="23" xfId="48" applyNumberFormat="1" applyFont="1" applyFill="1" applyBorder="1" applyAlignment="1">
      <alignment vertical="center"/>
    </xf>
    <xf numFmtId="185" fontId="90" fillId="33" borderId="43" xfId="48" applyNumberFormat="1" applyFont="1" applyFill="1" applyBorder="1" applyAlignment="1">
      <alignment vertical="center"/>
    </xf>
    <xf numFmtId="185" fontId="90" fillId="33" borderId="31" xfId="48" applyNumberFormat="1" applyFont="1" applyFill="1" applyBorder="1" applyAlignment="1">
      <alignment vertical="center"/>
    </xf>
    <xf numFmtId="185" fontId="90" fillId="33" borderId="45" xfId="48" applyNumberFormat="1" applyFont="1" applyFill="1" applyBorder="1" applyAlignment="1">
      <alignment vertical="center"/>
    </xf>
    <xf numFmtId="0" fontId="0" fillId="33" borderId="13" xfId="0" applyFont="1" applyFill="1" applyBorder="1" applyAlignment="1">
      <alignment horizontal="center" vertical="center" textRotation="255" wrapText="1"/>
    </xf>
    <xf numFmtId="182" fontId="90" fillId="33" borderId="69" xfId="48" applyNumberFormat="1" applyFont="1" applyFill="1" applyBorder="1" applyAlignment="1">
      <alignment vertical="center"/>
    </xf>
    <xf numFmtId="182" fontId="90" fillId="33" borderId="60" xfId="48" applyNumberFormat="1" applyFont="1" applyFill="1" applyBorder="1" applyAlignment="1">
      <alignment vertical="center"/>
    </xf>
    <xf numFmtId="185" fontId="90" fillId="33" borderId="47" xfId="48" applyNumberFormat="1" applyFont="1" applyFill="1" applyBorder="1" applyAlignment="1">
      <alignment vertical="center"/>
    </xf>
    <xf numFmtId="182" fontId="90" fillId="33" borderId="86" xfId="48" applyNumberFormat="1" applyFont="1" applyFill="1" applyBorder="1" applyAlignment="1">
      <alignment vertical="center"/>
    </xf>
    <xf numFmtId="182" fontId="90" fillId="33" borderId="20" xfId="48" applyNumberFormat="1" applyFont="1" applyFill="1" applyBorder="1" applyAlignment="1">
      <alignment vertical="center"/>
    </xf>
    <xf numFmtId="182" fontId="90" fillId="33" borderId="46" xfId="48" applyNumberFormat="1" applyFont="1" applyFill="1" applyBorder="1" applyAlignment="1">
      <alignment vertical="center"/>
    </xf>
    <xf numFmtId="182" fontId="90" fillId="33" borderId="48" xfId="48" applyNumberFormat="1" applyFont="1" applyFill="1" applyBorder="1" applyAlignment="1">
      <alignment vertical="center"/>
    </xf>
    <xf numFmtId="0" fontId="0" fillId="33" borderId="11" xfId="0" applyFont="1" applyFill="1" applyBorder="1" applyAlignment="1">
      <alignment horizontal="center" vertical="center" textRotation="255" wrapText="1"/>
    </xf>
    <xf numFmtId="0" fontId="36" fillId="33" borderId="27" xfId="0" applyFont="1" applyFill="1" applyBorder="1" applyAlignment="1">
      <alignment horizontal="center" vertical="center"/>
    </xf>
    <xf numFmtId="182" fontId="90" fillId="33" borderId="22" xfId="48" applyNumberFormat="1" applyFont="1" applyFill="1" applyBorder="1" applyAlignment="1">
      <alignment vertical="center"/>
    </xf>
    <xf numFmtId="182" fontId="90" fillId="33" borderId="74" xfId="48" applyNumberFormat="1" applyFont="1" applyFill="1" applyBorder="1" applyAlignment="1">
      <alignment vertical="center"/>
    </xf>
    <xf numFmtId="185" fontId="90" fillId="33" borderId="37" xfId="48" applyNumberFormat="1" applyFont="1" applyFill="1" applyBorder="1" applyAlignment="1">
      <alignment vertical="center"/>
    </xf>
    <xf numFmtId="182" fontId="90" fillId="33" borderId="89" xfId="48" applyNumberFormat="1" applyFont="1" applyFill="1" applyBorder="1" applyAlignment="1">
      <alignment vertical="center"/>
    </xf>
    <xf numFmtId="177" fontId="91" fillId="33" borderId="90" xfId="0" applyNumberFormat="1" applyFont="1" applyFill="1" applyBorder="1" applyAlignment="1">
      <alignment vertical="center"/>
    </xf>
    <xf numFmtId="177" fontId="91" fillId="33" borderId="91" xfId="0" applyNumberFormat="1" applyFont="1" applyFill="1" applyBorder="1" applyAlignment="1">
      <alignment vertical="center"/>
    </xf>
    <xf numFmtId="0" fontId="0" fillId="33" borderId="0" xfId="0" applyFont="1" applyFill="1" applyAlignment="1">
      <alignment vertical="center"/>
    </xf>
    <xf numFmtId="0" fontId="8" fillId="33" borderId="0" xfId="0" applyFont="1" applyFill="1" applyBorder="1" applyAlignment="1">
      <alignment vertical="center"/>
    </xf>
    <xf numFmtId="183" fontId="0" fillId="33" borderId="0" xfId="0" applyNumberFormat="1" applyFill="1" applyAlignment="1">
      <alignment vertical="center"/>
    </xf>
    <xf numFmtId="177" fontId="0" fillId="33" borderId="0" xfId="0" applyNumberFormat="1" applyFill="1" applyAlignment="1">
      <alignment vertical="center"/>
    </xf>
    <xf numFmtId="184" fontId="0" fillId="33" borderId="0" xfId="0" applyNumberFormat="1" applyFill="1" applyAlignment="1">
      <alignment vertical="center"/>
    </xf>
    <xf numFmtId="177" fontId="0" fillId="33" borderId="0" xfId="0" applyNumberFormat="1" applyFill="1" applyAlignment="1">
      <alignment horizontal="right" vertical="center"/>
    </xf>
    <xf numFmtId="0" fontId="22" fillId="33" borderId="0" xfId="0" applyFont="1" applyFill="1" applyAlignment="1">
      <alignment horizontal="center" vertical="center"/>
    </xf>
    <xf numFmtId="183" fontId="11" fillId="33" borderId="0" xfId="0" applyNumberFormat="1" applyFont="1" applyFill="1" applyAlignment="1">
      <alignment horizontal="center" vertical="center"/>
    </xf>
    <xf numFmtId="177" fontId="11" fillId="33" borderId="0" xfId="0" applyNumberFormat="1" applyFont="1" applyFill="1" applyAlignment="1">
      <alignment horizontal="center" vertical="center"/>
    </xf>
    <xf numFmtId="184" fontId="11" fillId="33" borderId="0" xfId="0" applyNumberFormat="1" applyFont="1" applyFill="1" applyAlignment="1">
      <alignment horizontal="center" vertical="center"/>
    </xf>
    <xf numFmtId="177" fontId="11" fillId="33" borderId="0" xfId="0" applyNumberFormat="1" applyFont="1" applyFill="1" applyAlignment="1">
      <alignment horizontal="right" vertical="center"/>
    </xf>
    <xf numFmtId="0" fontId="0" fillId="33" borderId="0" xfId="0" applyFill="1" applyBorder="1" applyAlignment="1">
      <alignment horizontal="right" vertical="center"/>
    </xf>
    <xf numFmtId="0" fontId="3" fillId="33" borderId="92" xfId="0" applyFont="1" applyFill="1" applyBorder="1" applyAlignment="1">
      <alignment horizontal="center" vertical="center" textRotation="255"/>
    </xf>
    <xf numFmtId="0" fontId="3" fillId="33" borderId="93" xfId="0" applyFont="1" applyFill="1" applyBorder="1" applyAlignment="1">
      <alignment horizontal="center" vertical="center" textRotation="255"/>
    </xf>
    <xf numFmtId="0" fontId="7" fillId="33" borderId="94" xfId="0" applyFont="1" applyFill="1" applyBorder="1" applyAlignment="1">
      <alignment horizontal="center" vertical="center"/>
    </xf>
    <xf numFmtId="184" fontId="7" fillId="33" borderId="94" xfId="0" applyNumberFormat="1" applyFont="1" applyFill="1" applyBorder="1" applyAlignment="1">
      <alignment horizontal="center" vertical="center"/>
    </xf>
    <xf numFmtId="184" fontId="7" fillId="33" borderId="95" xfId="0" applyNumberFormat="1" applyFont="1" applyFill="1" applyBorder="1" applyAlignment="1">
      <alignment horizontal="center" vertical="center"/>
    </xf>
    <xf numFmtId="0" fontId="3" fillId="33" borderId="96" xfId="0" applyFont="1" applyFill="1" applyBorder="1" applyAlignment="1">
      <alignment horizontal="center" vertical="center" textRotation="255"/>
    </xf>
    <xf numFmtId="0" fontId="3" fillId="33" borderId="97" xfId="0" applyFont="1" applyFill="1" applyBorder="1" applyAlignment="1">
      <alignment horizontal="center" vertical="center" textRotation="255"/>
    </xf>
    <xf numFmtId="0" fontId="15" fillId="33" borderId="18" xfId="0" applyFont="1" applyFill="1" applyBorder="1" applyAlignment="1">
      <alignment vertical="center"/>
    </xf>
    <xf numFmtId="183" fontId="15" fillId="33" borderId="98" xfId="0" applyNumberFormat="1" applyFont="1" applyFill="1" applyBorder="1" applyAlignment="1">
      <alignment horizontal="center" vertical="center"/>
    </xf>
    <xf numFmtId="177" fontId="17" fillId="33" borderId="99" xfId="0" applyNumberFormat="1" applyFont="1" applyFill="1" applyBorder="1" applyAlignment="1">
      <alignment horizontal="left" vertical="center" wrapText="1"/>
    </xf>
    <xf numFmtId="0" fontId="15" fillId="33" borderId="18" xfId="0" applyFont="1" applyFill="1" applyBorder="1" applyAlignment="1">
      <alignment horizontal="center" vertical="center"/>
    </xf>
    <xf numFmtId="184" fontId="15" fillId="33" borderId="98" xfId="0" applyNumberFormat="1" applyFont="1" applyFill="1" applyBorder="1" applyAlignment="1">
      <alignment horizontal="center" vertical="center"/>
    </xf>
    <xf numFmtId="177" fontId="17" fillId="33" borderId="100" xfId="0" applyNumberFormat="1" applyFont="1" applyFill="1" applyBorder="1" applyAlignment="1">
      <alignment horizontal="left" vertical="center" wrapText="1"/>
    </xf>
    <xf numFmtId="184" fontId="15" fillId="33" borderId="18" xfId="0" applyNumberFormat="1" applyFont="1" applyFill="1" applyBorder="1" applyAlignment="1">
      <alignment horizontal="center" vertical="center"/>
    </xf>
    <xf numFmtId="184" fontId="17" fillId="33" borderId="101" xfId="0" applyNumberFormat="1" applyFont="1" applyFill="1" applyBorder="1" applyAlignment="1">
      <alignment horizontal="left" vertical="center" wrapText="1"/>
    </xf>
    <xf numFmtId="0" fontId="3" fillId="33" borderId="102" xfId="0" applyFont="1" applyFill="1" applyBorder="1" applyAlignment="1">
      <alignment horizontal="center" vertical="center" textRotation="255"/>
    </xf>
    <xf numFmtId="0" fontId="33" fillId="33" borderId="39" xfId="0" applyFont="1" applyFill="1" applyBorder="1" applyAlignment="1">
      <alignment vertical="center"/>
    </xf>
    <xf numFmtId="0" fontId="8" fillId="33" borderId="88" xfId="0" applyFont="1" applyFill="1" applyBorder="1" applyAlignment="1">
      <alignment horizontal="center" vertical="center"/>
    </xf>
    <xf numFmtId="38" fontId="15" fillId="33" borderId="39" xfId="48" applyNumberFormat="1" applyFont="1" applyFill="1" applyBorder="1" applyAlignment="1">
      <alignment vertical="center"/>
    </xf>
    <xf numFmtId="183" fontId="15" fillId="33" borderId="103" xfId="0" applyNumberFormat="1" applyFont="1" applyFill="1" applyBorder="1" applyAlignment="1">
      <alignment vertical="center"/>
    </xf>
    <xf numFmtId="177" fontId="15" fillId="33" borderId="41" xfId="0" applyNumberFormat="1" applyFont="1" applyFill="1" applyBorder="1" applyAlignment="1">
      <alignment vertical="center"/>
    </xf>
    <xf numFmtId="38" fontId="15" fillId="33" borderId="88" xfId="48" applyNumberFormat="1" applyFont="1" applyFill="1" applyBorder="1" applyAlignment="1">
      <alignment vertical="center"/>
    </xf>
    <xf numFmtId="184" fontId="15" fillId="33" borderId="103" xfId="0" applyNumberFormat="1" applyFont="1" applyFill="1" applyBorder="1" applyAlignment="1">
      <alignment vertical="center"/>
    </xf>
    <xf numFmtId="177" fontId="15" fillId="33" borderId="104" xfId="0" applyNumberFormat="1" applyFont="1" applyFill="1" applyBorder="1" applyAlignment="1">
      <alignment horizontal="right" vertical="center"/>
    </xf>
    <xf numFmtId="184" fontId="15" fillId="33" borderId="88" xfId="48" applyNumberFormat="1" applyFont="1" applyFill="1" applyBorder="1" applyAlignment="1">
      <alignment vertical="center"/>
    </xf>
    <xf numFmtId="177" fontId="15" fillId="33" borderId="105" xfId="0" applyNumberFormat="1" applyFont="1" applyFill="1" applyBorder="1" applyAlignment="1">
      <alignment horizontal="right" vertical="center"/>
    </xf>
    <xf numFmtId="0" fontId="3" fillId="33" borderId="50" xfId="0" applyFont="1" applyFill="1" applyBorder="1" applyAlignment="1">
      <alignment horizontal="center" vertical="center" textRotation="255"/>
    </xf>
    <xf numFmtId="177" fontId="15" fillId="33" borderId="41" xfId="0" applyNumberFormat="1" applyFont="1" applyFill="1" applyBorder="1" applyAlignment="1">
      <alignment horizontal="right" vertical="center"/>
    </xf>
    <xf numFmtId="0" fontId="33" fillId="33" borderId="68" xfId="0" applyFont="1" applyFill="1" applyBorder="1" applyAlignment="1">
      <alignment vertical="center"/>
    </xf>
    <xf numFmtId="0" fontId="15" fillId="33" borderId="85" xfId="0" applyFont="1" applyFill="1" applyBorder="1" applyAlignment="1">
      <alignment horizontal="center" vertical="center"/>
    </xf>
    <xf numFmtId="38" fontId="15" fillId="33" borderId="60" xfId="48" applyNumberFormat="1" applyFont="1" applyFill="1" applyBorder="1" applyAlignment="1">
      <alignment vertical="center"/>
    </xf>
    <xf numFmtId="183" fontId="15" fillId="33" borderId="106" xfId="0" applyNumberFormat="1" applyFont="1" applyFill="1" applyBorder="1" applyAlignment="1">
      <alignment vertical="center"/>
    </xf>
    <xf numFmtId="177" fontId="15" fillId="33" borderId="26" xfId="0" applyNumberFormat="1" applyFont="1" applyFill="1" applyBorder="1" applyAlignment="1">
      <alignment vertical="center"/>
    </xf>
    <xf numFmtId="38" fontId="15" fillId="33" borderId="85" xfId="48" applyNumberFormat="1" applyFont="1" applyFill="1" applyBorder="1" applyAlignment="1">
      <alignment vertical="center"/>
    </xf>
    <xf numFmtId="184" fontId="15" fillId="33" borderId="106" xfId="0" applyNumberFormat="1" applyFont="1" applyFill="1" applyBorder="1" applyAlignment="1">
      <alignment vertical="center"/>
    </xf>
    <xf numFmtId="177" fontId="15" fillId="33" borderId="107" xfId="0" applyNumberFormat="1" applyFont="1" applyFill="1" applyBorder="1" applyAlignment="1">
      <alignment horizontal="right" vertical="center"/>
    </xf>
    <xf numFmtId="184" fontId="15" fillId="33" borderId="85" xfId="48" applyNumberFormat="1" applyFont="1" applyFill="1" applyBorder="1" applyAlignment="1">
      <alignment vertical="center"/>
    </xf>
    <xf numFmtId="177" fontId="15" fillId="33" borderId="108" xfId="0" applyNumberFormat="1" applyFont="1" applyFill="1" applyBorder="1" applyAlignment="1">
      <alignment horizontal="right" vertical="center"/>
    </xf>
    <xf numFmtId="0" fontId="15" fillId="33" borderId="16" xfId="0" applyFont="1" applyFill="1" applyBorder="1" applyAlignment="1">
      <alignment horizontal="center" vertical="center" textRotation="255" wrapText="1"/>
    </xf>
    <xf numFmtId="0" fontId="15" fillId="33" borderId="109" xfId="0" applyFont="1" applyFill="1" applyBorder="1" applyAlignment="1">
      <alignment horizontal="left" vertical="center" wrapText="1"/>
    </xf>
    <xf numFmtId="183" fontId="15" fillId="33" borderId="110" xfId="0" applyNumberFormat="1" applyFont="1" applyFill="1" applyBorder="1" applyAlignment="1">
      <alignment vertical="center"/>
    </xf>
    <xf numFmtId="177" fontId="15" fillId="33" borderId="19" xfId="0" applyNumberFormat="1" applyFont="1" applyFill="1" applyBorder="1" applyAlignment="1">
      <alignment vertical="center"/>
    </xf>
    <xf numFmtId="184" fontId="15" fillId="33" borderId="110" xfId="0" applyNumberFormat="1" applyFont="1" applyFill="1" applyBorder="1" applyAlignment="1">
      <alignment vertical="center"/>
    </xf>
    <xf numFmtId="177" fontId="15" fillId="33" borderId="19" xfId="0" applyNumberFormat="1" applyFont="1" applyFill="1" applyBorder="1" applyAlignment="1">
      <alignment horizontal="right" vertical="center"/>
    </xf>
    <xf numFmtId="177" fontId="15" fillId="33" borderId="111" xfId="0" applyNumberFormat="1" applyFont="1" applyFill="1" applyBorder="1" applyAlignment="1">
      <alignment horizontal="right" vertical="center"/>
    </xf>
    <xf numFmtId="0" fontId="15" fillId="33" borderId="68" xfId="0" applyFont="1" applyFill="1" applyBorder="1" applyAlignment="1">
      <alignment horizontal="center" vertical="center" textRotation="255" wrapText="1"/>
    </xf>
    <xf numFmtId="0" fontId="15" fillId="33" borderId="19" xfId="0" applyFont="1" applyFill="1" applyBorder="1" applyAlignment="1">
      <alignment vertical="center" wrapText="1"/>
    </xf>
    <xf numFmtId="183" fontId="15" fillId="33" borderId="110" xfId="0" applyNumberFormat="1" applyFont="1" applyFill="1" applyBorder="1" applyAlignment="1">
      <alignment horizontal="right" vertical="center"/>
    </xf>
    <xf numFmtId="0" fontId="15" fillId="33" borderId="112" xfId="0" applyFont="1" applyFill="1" applyBorder="1" applyAlignment="1">
      <alignment vertical="center" wrapText="1"/>
    </xf>
    <xf numFmtId="0" fontId="15" fillId="33" borderId="113" xfId="0" applyFont="1" applyFill="1" applyBorder="1" applyAlignment="1">
      <alignment vertical="center" wrapText="1"/>
    </xf>
    <xf numFmtId="177" fontId="15" fillId="33" borderId="112" xfId="0" applyNumberFormat="1" applyFont="1" applyFill="1" applyBorder="1" applyAlignment="1">
      <alignment horizontal="right" vertical="center"/>
    </xf>
    <xf numFmtId="38" fontId="15" fillId="33" borderId="46" xfId="48" applyNumberFormat="1" applyFont="1" applyFill="1" applyBorder="1" applyAlignment="1">
      <alignment vertical="center"/>
    </xf>
    <xf numFmtId="38" fontId="15" fillId="33" borderId="67" xfId="48" applyNumberFormat="1" applyFont="1" applyFill="1" applyBorder="1" applyAlignment="1">
      <alignment vertical="center"/>
    </xf>
    <xf numFmtId="0" fontId="15" fillId="33" borderId="88" xfId="0" applyFont="1" applyFill="1" applyBorder="1" applyAlignment="1">
      <alignment vertical="center"/>
    </xf>
    <xf numFmtId="0" fontId="15" fillId="33" borderId="88" xfId="0" applyFont="1" applyFill="1" applyBorder="1" applyAlignment="1">
      <alignment horizontal="center" vertical="center"/>
    </xf>
    <xf numFmtId="0" fontId="33" fillId="33" borderId="18" xfId="0" applyFont="1" applyFill="1" applyBorder="1" applyAlignment="1">
      <alignment vertical="center"/>
    </xf>
    <xf numFmtId="0" fontId="15" fillId="33" borderId="27" xfId="0" applyFont="1" applyFill="1" applyBorder="1" applyAlignment="1">
      <alignment horizontal="center" vertical="center" wrapText="1"/>
    </xf>
    <xf numFmtId="38" fontId="15" fillId="33" borderId="18" xfId="48" applyNumberFormat="1" applyFont="1" applyFill="1" applyBorder="1" applyAlignment="1">
      <alignment vertical="center"/>
    </xf>
    <xf numFmtId="38" fontId="15" fillId="33" borderId="27" xfId="48" applyNumberFormat="1" applyFont="1" applyFill="1" applyBorder="1" applyAlignment="1">
      <alignment vertical="center"/>
    </xf>
    <xf numFmtId="0" fontId="33" fillId="33" borderId="15" xfId="0" applyFont="1" applyFill="1" applyBorder="1" applyAlignment="1">
      <alignment vertical="center"/>
    </xf>
    <xf numFmtId="0" fontId="15" fillId="33" borderId="114" xfId="0" applyFont="1" applyFill="1" applyBorder="1" applyAlignment="1">
      <alignment horizontal="center" vertical="center"/>
    </xf>
    <xf numFmtId="38" fontId="15" fillId="33" borderId="43" xfId="48" applyNumberFormat="1" applyFont="1" applyFill="1" applyBorder="1" applyAlignment="1">
      <alignment vertical="center"/>
    </xf>
    <xf numFmtId="38" fontId="15" fillId="33" borderId="114" xfId="48" applyNumberFormat="1" applyFont="1" applyFill="1" applyBorder="1" applyAlignment="1">
      <alignment vertical="center"/>
    </xf>
    <xf numFmtId="184" fontId="15" fillId="33" borderId="25" xfId="48" applyNumberFormat="1" applyFont="1" applyFill="1" applyBorder="1" applyAlignment="1">
      <alignment vertical="center"/>
    </xf>
    <xf numFmtId="0" fontId="15" fillId="33" borderId="16" xfId="0" applyFont="1" applyFill="1" applyBorder="1" applyAlignment="1">
      <alignment vertical="center"/>
    </xf>
    <xf numFmtId="184" fontId="15" fillId="33" borderId="115" xfId="48" applyNumberFormat="1" applyFont="1" applyFill="1" applyBorder="1" applyAlignment="1">
      <alignment vertical="center"/>
    </xf>
    <xf numFmtId="0" fontId="5" fillId="33" borderId="18" xfId="0" applyFont="1" applyFill="1" applyBorder="1" applyAlignment="1">
      <alignment vertical="center"/>
    </xf>
    <xf numFmtId="0" fontId="15" fillId="33" borderId="100" xfId="0" applyFont="1" applyFill="1" applyBorder="1" applyAlignment="1">
      <alignment horizontal="left" vertical="center" wrapText="1"/>
    </xf>
    <xf numFmtId="183" fontId="15" fillId="33" borderId="116" xfId="0" applyNumberFormat="1" applyFont="1" applyFill="1" applyBorder="1" applyAlignment="1">
      <alignment vertical="center"/>
    </xf>
    <xf numFmtId="177" fontId="15" fillId="33" borderId="14" xfId="0" applyNumberFormat="1" applyFont="1" applyFill="1" applyBorder="1" applyAlignment="1">
      <alignment vertical="center"/>
    </xf>
    <xf numFmtId="184" fontId="15" fillId="33" borderId="116" xfId="0" applyNumberFormat="1" applyFont="1" applyFill="1" applyBorder="1" applyAlignment="1">
      <alignment vertical="center"/>
    </xf>
    <xf numFmtId="177" fontId="15" fillId="33" borderId="73" xfId="0" applyNumberFormat="1" applyFont="1" applyFill="1" applyBorder="1" applyAlignment="1">
      <alignment horizontal="right" vertical="center"/>
    </xf>
    <xf numFmtId="184" fontId="15" fillId="33" borderId="27" xfId="48" applyNumberFormat="1" applyFont="1" applyFill="1" applyBorder="1" applyAlignment="1">
      <alignment vertical="center"/>
    </xf>
    <xf numFmtId="177" fontId="15" fillId="33" borderId="117" xfId="0" applyNumberFormat="1" applyFont="1" applyFill="1" applyBorder="1" applyAlignment="1">
      <alignment horizontal="right" vertical="center"/>
    </xf>
    <xf numFmtId="38" fontId="15" fillId="33" borderId="39" xfId="0" applyNumberFormat="1" applyFont="1" applyFill="1" applyBorder="1" applyAlignment="1">
      <alignment vertical="center"/>
    </xf>
    <xf numFmtId="38" fontId="15" fillId="33" borderId="88" xfId="0" applyNumberFormat="1" applyFont="1" applyFill="1" applyBorder="1" applyAlignment="1">
      <alignment vertical="center"/>
    </xf>
    <xf numFmtId="183" fontId="15" fillId="33" borderId="103" xfId="0" applyNumberFormat="1" applyFont="1" applyFill="1" applyBorder="1" applyAlignment="1">
      <alignment horizontal="right" vertical="center"/>
    </xf>
    <xf numFmtId="38" fontId="15" fillId="33" borderId="16" xfId="0" applyNumberFormat="1" applyFont="1" applyFill="1" applyBorder="1" applyAlignment="1">
      <alignment vertical="center"/>
    </xf>
    <xf numFmtId="177" fontId="15" fillId="33" borderId="118" xfId="0" applyNumberFormat="1" applyFont="1" applyFill="1" applyBorder="1" applyAlignment="1">
      <alignment horizontal="right" vertical="center"/>
    </xf>
    <xf numFmtId="38" fontId="15" fillId="33" borderId="0" xfId="0" applyNumberFormat="1" applyFont="1" applyFill="1" applyBorder="1" applyAlignment="1">
      <alignment vertical="center"/>
    </xf>
    <xf numFmtId="0" fontId="33" fillId="33" borderId="16" xfId="0" applyFont="1" applyFill="1" applyBorder="1" applyAlignment="1">
      <alignment vertical="center"/>
    </xf>
    <xf numFmtId="38" fontId="15" fillId="33" borderId="60" xfId="0" applyNumberFormat="1" applyFont="1" applyFill="1" applyBorder="1" applyAlignment="1">
      <alignment vertical="center"/>
    </xf>
    <xf numFmtId="183" fontId="15" fillId="33" borderId="119" xfId="0" applyNumberFormat="1" applyFont="1" applyFill="1" applyBorder="1" applyAlignment="1">
      <alignment vertical="center"/>
    </xf>
    <xf numFmtId="177" fontId="15" fillId="33" borderId="17" xfId="0" applyNumberFormat="1" applyFont="1" applyFill="1" applyBorder="1" applyAlignment="1">
      <alignment vertical="center"/>
    </xf>
    <xf numFmtId="38" fontId="15" fillId="33" borderId="85" xfId="0" applyNumberFormat="1" applyFont="1" applyFill="1" applyBorder="1" applyAlignment="1">
      <alignment vertical="center"/>
    </xf>
    <xf numFmtId="184" fontId="15" fillId="33" borderId="119" xfId="0" applyNumberFormat="1" applyFont="1" applyFill="1" applyBorder="1" applyAlignment="1">
      <alignment vertical="center"/>
    </xf>
    <xf numFmtId="184" fontId="15" fillId="33" borderId="0" xfId="48" applyNumberFormat="1" applyFont="1" applyFill="1" applyBorder="1" applyAlignment="1">
      <alignment vertical="center"/>
    </xf>
    <xf numFmtId="177" fontId="15" fillId="33" borderId="120" xfId="0" applyNumberFormat="1" applyFont="1" applyFill="1" applyBorder="1" applyAlignment="1">
      <alignment horizontal="right" vertical="center"/>
    </xf>
    <xf numFmtId="38" fontId="15" fillId="33" borderId="46" xfId="0" applyNumberFormat="1" applyFont="1" applyFill="1" applyBorder="1" applyAlignment="1">
      <alignment vertical="center"/>
    </xf>
    <xf numFmtId="0" fontId="15" fillId="33" borderId="88" xfId="0" applyFont="1" applyFill="1" applyBorder="1" applyAlignment="1">
      <alignment vertical="center" wrapText="1"/>
    </xf>
    <xf numFmtId="0" fontId="3" fillId="33" borderId="51" xfId="0" applyFont="1" applyFill="1" applyBorder="1" applyAlignment="1">
      <alignment horizontal="center" vertical="center" textRotation="255"/>
    </xf>
    <xf numFmtId="0" fontId="33" fillId="33" borderId="121" xfId="0" applyFont="1" applyFill="1" applyBorder="1" applyAlignment="1">
      <alignment horizontal="center" vertical="center"/>
    </xf>
    <xf numFmtId="0" fontId="33" fillId="33" borderId="122" xfId="0" applyFont="1" applyFill="1" applyBorder="1" applyAlignment="1">
      <alignment horizontal="center" vertical="center"/>
    </xf>
    <xf numFmtId="38" fontId="15" fillId="33" borderId="123" xfId="0" applyNumberFormat="1" applyFont="1" applyFill="1" applyBorder="1" applyAlignment="1">
      <alignment vertical="center"/>
    </xf>
    <xf numFmtId="183" fontId="15" fillId="33" borderId="124" xfId="0" applyNumberFormat="1" applyFont="1" applyFill="1" applyBorder="1" applyAlignment="1">
      <alignment vertical="center"/>
    </xf>
    <xf numFmtId="177" fontId="15" fillId="33" borderId="125" xfId="0" applyNumberFormat="1" applyFont="1" applyFill="1" applyBorder="1" applyAlignment="1">
      <alignment vertical="center"/>
    </xf>
    <xf numFmtId="184" fontId="15" fillId="33" borderId="124" xfId="0" applyNumberFormat="1" applyFont="1" applyFill="1" applyBorder="1" applyAlignment="1">
      <alignment vertical="center"/>
    </xf>
    <xf numFmtId="177" fontId="15" fillId="33" borderId="126" xfId="0" applyNumberFormat="1" applyFont="1" applyFill="1" applyBorder="1" applyAlignment="1">
      <alignment horizontal="right" vertical="center"/>
    </xf>
    <xf numFmtId="177" fontId="15" fillId="33" borderId="127" xfId="0" applyNumberFormat="1" applyFont="1" applyFill="1" applyBorder="1" applyAlignment="1">
      <alignment horizontal="right" vertical="center"/>
    </xf>
    <xf numFmtId="0" fontId="15" fillId="33" borderId="0" xfId="0" applyFont="1" applyFill="1" applyBorder="1" applyAlignment="1">
      <alignment vertical="center"/>
    </xf>
    <xf numFmtId="0" fontId="15" fillId="33" borderId="0" xfId="0" applyFont="1" applyFill="1" applyBorder="1" applyAlignment="1">
      <alignment horizontal="center" vertical="center"/>
    </xf>
    <xf numFmtId="183" fontId="15" fillId="33" borderId="0" xfId="0" applyNumberFormat="1" applyFont="1" applyFill="1" applyBorder="1" applyAlignment="1">
      <alignment vertical="center"/>
    </xf>
    <xf numFmtId="177" fontId="15" fillId="33" borderId="0" xfId="0" applyNumberFormat="1" applyFont="1" applyFill="1" applyBorder="1" applyAlignment="1">
      <alignment vertical="center"/>
    </xf>
    <xf numFmtId="184" fontId="15" fillId="33" borderId="0" xfId="0" applyNumberFormat="1" applyFont="1" applyFill="1" applyBorder="1" applyAlignment="1">
      <alignment vertical="center"/>
    </xf>
    <xf numFmtId="177" fontId="15" fillId="33" borderId="0" xfId="0" applyNumberFormat="1" applyFont="1" applyFill="1" applyBorder="1" applyAlignment="1">
      <alignment horizontal="right" vertical="center"/>
    </xf>
    <xf numFmtId="0" fontId="3" fillId="33" borderId="128" xfId="0" applyFont="1" applyFill="1" applyBorder="1" applyAlignment="1">
      <alignment horizontal="center" vertical="center" textRotation="255"/>
    </xf>
    <xf numFmtId="0" fontId="33" fillId="33" borderId="129" xfId="0" applyFont="1" applyFill="1" applyBorder="1" applyAlignment="1">
      <alignment vertical="center"/>
    </xf>
    <xf numFmtId="0" fontId="15" fillId="33" borderId="130" xfId="0" applyFont="1" applyFill="1" applyBorder="1" applyAlignment="1">
      <alignment horizontal="center" vertical="center"/>
    </xf>
    <xf numFmtId="38" fontId="15" fillId="33" borderId="129" xfId="0" applyNumberFormat="1" applyFont="1" applyFill="1" applyBorder="1" applyAlignment="1">
      <alignment vertical="center"/>
    </xf>
    <xf numFmtId="183" fontId="15" fillId="33" borderId="131" xfId="0" applyNumberFormat="1" applyFont="1" applyFill="1" applyBorder="1" applyAlignment="1">
      <alignment vertical="center"/>
    </xf>
    <xf numFmtId="177" fontId="15" fillId="33" borderId="132" xfId="0" applyNumberFormat="1" applyFont="1" applyFill="1" applyBorder="1" applyAlignment="1">
      <alignment vertical="center"/>
    </xf>
    <xf numFmtId="38" fontId="15" fillId="33" borderId="130" xfId="0" applyNumberFormat="1" applyFont="1" applyFill="1" applyBorder="1" applyAlignment="1">
      <alignment vertical="center"/>
    </xf>
    <xf numFmtId="184" fontId="15" fillId="33" borderId="131" xfId="0" applyNumberFormat="1" applyFont="1" applyFill="1" applyBorder="1" applyAlignment="1">
      <alignment vertical="center"/>
    </xf>
    <xf numFmtId="177" fontId="15" fillId="33" borderId="133" xfId="0" applyNumberFormat="1" applyFont="1" applyFill="1" applyBorder="1" applyAlignment="1">
      <alignment horizontal="right" vertical="center"/>
    </xf>
    <xf numFmtId="184" fontId="15" fillId="33" borderId="130" xfId="48" applyNumberFormat="1" applyFont="1" applyFill="1" applyBorder="1" applyAlignment="1">
      <alignment vertical="center"/>
    </xf>
    <xf numFmtId="177" fontId="15" fillId="33" borderId="134" xfId="0" applyNumberFormat="1" applyFont="1" applyFill="1" applyBorder="1" applyAlignment="1">
      <alignment horizontal="right" vertical="center"/>
    </xf>
    <xf numFmtId="0" fontId="15" fillId="33" borderId="27" xfId="0" applyFont="1" applyFill="1" applyBorder="1" applyAlignment="1">
      <alignment horizontal="center" vertical="center"/>
    </xf>
    <xf numFmtId="38" fontId="15" fillId="33" borderId="18" xfId="0" applyNumberFormat="1" applyFont="1" applyFill="1" applyBorder="1" applyAlignment="1">
      <alignment vertical="center"/>
    </xf>
    <xf numFmtId="38" fontId="15" fillId="33" borderId="27" xfId="0" applyNumberFormat="1" applyFont="1" applyFill="1" applyBorder="1" applyAlignment="1">
      <alignment vertical="center"/>
    </xf>
    <xf numFmtId="38" fontId="15" fillId="33" borderId="123" xfId="48" applyNumberFormat="1" applyFont="1" applyFill="1" applyBorder="1" applyAlignment="1">
      <alignment vertical="center"/>
    </xf>
    <xf numFmtId="177" fontId="15" fillId="33" borderId="135" xfId="0" applyNumberFormat="1" applyFont="1" applyFill="1" applyBorder="1" applyAlignment="1">
      <alignment vertical="center"/>
    </xf>
    <xf numFmtId="38" fontId="15" fillId="33" borderId="122" xfId="48" applyNumberFormat="1" applyFont="1" applyFill="1" applyBorder="1" applyAlignment="1">
      <alignment vertical="center"/>
    </xf>
    <xf numFmtId="177" fontId="15" fillId="33" borderId="136" xfId="0" applyNumberFormat="1" applyFont="1" applyFill="1" applyBorder="1" applyAlignment="1">
      <alignment horizontal="right" vertical="center"/>
    </xf>
    <xf numFmtId="184" fontId="15" fillId="33" borderId="122" xfId="48" applyNumberFormat="1" applyFont="1" applyFill="1" applyBorder="1" applyAlignment="1">
      <alignment vertical="center"/>
    </xf>
    <xf numFmtId="177" fontId="15" fillId="33" borderId="137" xfId="0" applyNumberFormat="1" applyFont="1" applyFill="1" applyBorder="1" applyAlignment="1">
      <alignment horizontal="right" vertical="center"/>
    </xf>
    <xf numFmtId="38" fontId="3" fillId="33" borderId="0" xfId="48" applyNumberFormat="1" applyFont="1" applyFill="1" applyBorder="1" applyAlignment="1">
      <alignment vertical="center"/>
    </xf>
    <xf numFmtId="38" fontId="13" fillId="33" borderId="0" xfId="48" applyNumberFormat="1" applyFont="1" applyFill="1" applyBorder="1" applyAlignment="1">
      <alignment vertical="center"/>
    </xf>
    <xf numFmtId="0" fontId="33" fillId="33" borderId="130" xfId="0" applyFont="1" applyFill="1" applyBorder="1" applyAlignment="1">
      <alignment vertical="center"/>
    </xf>
    <xf numFmtId="0" fontId="33" fillId="33" borderId="88" xfId="0" applyFont="1" applyFill="1" applyBorder="1" applyAlignment="1">
      <alignment vertical="center"/>
    </xf>
    <xf numFmtId="0" fontId="33" fillId="33" borderId="27" xfId="0" applyFont="1" applyFill="1" applyBorder="1" applyAlignment="1">
      <alignment vertical="center"/>
    </xf>
    <xf numFmtId="184" fontId="15" fillId="33" borderId="138" xfId="48" applyNumberFormat="1" applyFont="1" applyFill="1" applyBorder="1" applyAlignment="1">
      <alignment vertical="center"/>
    </xf>
    <xf numFmtId="183" fontId="3" fillId="33" borderId="0" xfId="48" applyNumberFormat="1" applyFont="1" applyFill="1" applyBorder="1" applyAlignment="1">
      <alignment vertical="center"/>
    </xf>
    <xf numFmtId="177" fontId="3" fillId="33" borderId="0" xfId="48" applyNumberFormat="1" applyFont="1" applyFill="1" applyBorder="1" applyAlignment="1">
      <alignment vertical="center"/>
    </xf>
    <xf numFmtId="184" fontId="3" fillId="33" borderId="0" xfId="48" applyNumberFormat="1" applyFont="1" applyFill="1" applyBorder="1" applyAlignment="1">
      <alignment vertical="center"/>
    </xf>
    <xf numFmtId="177" fontId="3" fillId="33" borderId="0" xfId="48" applyNumberFormat="1" applyFont="1" applyFill="1" applyBorder="1" applyAlignment="1">
      <alignment horizontal="right" vertical="center"/>
    </xf>
    <xf numFmtId="0" fontId="37" fillId="33" borderId="0" xfId="0" applyFont="1" applyFill="1" applyBorder="1" applyAlignment="1">
      <alignment vertical="center"/>
    </xf>
    <xf numFmtId="183" fontId="5" fillId="33" borderId="0" xfId="0" applyNumberFormat="1" applyFont="1" applyFill="1" applyAlignment="1">
      <alignment vertical="center"/>
    </xf>
    <xf numFmtId="177" fontId="5" fillId="33" borderId="0" xfId="0" applyNumberFormat="1" applyFont="1" applyFill="1" applyAlignment="1">
      <alignment vertical="center"/>
    </xf>
    <xf numFmtId="184" fontId="5" fillId="33" borderId="0" xfId="0" applyNumberFormat="1" applyFont="1" applyFill="1" applyAlignment="1">
      <alignment vertical="center"/>
    </xf>
    <xf numFmtId="177" fontId="5" fillId="33" borderId="0" xfId="0" applyNumberFormat="1" applyFont="1" applyFill="1" applyAlignment="1">
      <alignment horizontal="right" vertical="center"/>
    </xf>
    <xf numFmtId="0" fontId="37" fillId="33" borderId="0" xfId="0" applyFont="1" applyFill="1" applyBorder="1" applyAlignment="1">
      <alignment horizontal="left" vertical="center"/>
    </xf>
    <xf numFmtId="183" fontId="6" fillId="33" borderId="0" xfId="0" applyNumberFormat="1" applyFont="1" applyFill="1" applyAlignment="1">
      <alignment vertical="center"/>
    </xf>
    <xf numFmtId="177" fontId="6" fillId="33" borderId="0" xfId="0" applyNumberFormat="1" applyFont="1" applyFill="1" applyAlignment="1">
      <alignment vertical="center"/>
    </xf>
    <xf numFmtId="184" fontId="6" fillId="33" borderId="0" xfId="0" applyNumberFormat="1" applyFont="1" applyFill="1" applyAlignment="1">
      <alignment vertical="center"/>
    </xf>
    <xf numFmtId="177" fontId="6" fillId="33" borderId="0" xfId="0" applyNumberFormat="1" applyFont="1" applyFill="1" applyAlignment="1">
      <alignment horizontal="right" vertical="center"/>
    </xf>
    <xf numFmtId="184" fontId="37" fillId="33" borderId="0" xfId="0" applyNumberFormat="1" applyFont="1" applyFill="1" applyAlignment="1">
      <alignment vertical="center"/>
    </xf>
    <xf numFmtId="0" fontId="35" fillId="33" borderId="0" xfId="0" applyFont="1" applyFill="1" applyBorder="1" applyAlignment="1">
      <alignment vertical="center"/>
    </xf>
    <xf numFmtId="0" fontId="21" fillId="33" borderId="139" xfId="0" applyFont="1" applyFill="1" applyBorder="1" applyAlignment="1">
      <alignment horizontal="center" vertical="center"/>
    </xf>
    <xf numFmtId="0" fontId="16" fillId="33" borderId="31" xfId="0" applyFont="1" applyFill="1" applyBorder="1" applyAlignment="1">
      <alignment vertical="center" wrapText="1"/>
    </xf>
    <xf numFmtId="177" fontId="89" fillId="33" borderId="41" xfId="0" applyNumberFormat="1" applyFont="1" applyFill="1" applyBorder="1" applyAlignment="1">
      <alignment vertical="center"/>
    </xf>
    <xf numFmtId="177" fontId="89" fillId="33" borderId="10" xfId="0" applyNumberFormat="1" applyFont="1" applyFill="1" applyBorder="1" applyAlignment="1">
      <alignment vertical="center"/>
    </xf>
    <xf numFmtId="177" fontId="89" fillId="33" borderId="40" xfId="0" applyNumberFormat="1" applyFont="1" applyFill="1" applyBorder="1" applyAlignment="1">
      <alignment vertical="center"/>
    </xf>
    <xf numFmtId="38" fontId="39" fillId="33" borderId="45" xfId="48" applyFont="1" applyFill="1" applyBorder="1" applyAlignment="1">
      <alignment vertical="center"/>
    </xf>
    <xf numFmtId="177" fontId="89" fillId="33" borderId="14" xfId="0" applyNumberFormat="1" applyFont="1" applyFill="1" applyBorder="1" applyAlignment="1" quotePrefix="1">
      <alignment horizontal="right" vertical="center"/>
    </xf>
    <xf numFmtId="177" fontId="89" fillId="33" borderId="37" xfId="0" applyNumberFormat="1" applyFont="1" applyFill="1" applyBorder="1" applyAlignment="1" quotePrefix="1">
      <alignment horizontal="right" vertical="center"/>
    </xf>
    <xf numFmtId="38" fontId="39" fillId="33" borderId="45" xfId="48" applyFont="1" applyFill="1" applyBorder="1" applyAlignment="1">
      <alignment vertical="center"/>
    </xf>
    <xf numFmtId="177" fontId="89" fillId="33" borderId="14" xfId="0" applyNumberFormat="1" applyFont="1" applyFill="1" applyBorder="1" applyAlignment="1">
      <alignment vertical="center"/>
    </xf>
    <xf numFmtId="38" fontId="5" fillId="33" borderId="45" xfId="48" applyFont="1" applyFill="1" applyBorder="1" applyAlignment="1">
      <alignment vertical="center"/>
    </xf>
    <xf numFmtId="177" fontId="89" fillId="33" borderId="13" xfId="0" applyNumberFormat="1" applyFont="1" applyFill="1" applyBorder="1" applyAlignment="1">
      <alignment horizontal="right" vertical="center"/>
    </xf>
    <xf numFmtId="177" fontId="89" fillId="33" borderId="49" xfId="0" applyNumberFormat="1" applyFont="1" applyFill="1" applyBorder="1" applyAlignment="1">
      <alignment horizontal="right" vertical="center"/>
    </xf>
    <xf numFmtId="177" fontId="89" fillId="33" borderId="47" xfId="0" applyNumberFormat="1" applyFont="1" applyFill="1" applyBorder="1" applyAlignment="1">
      <alignment horizontal="right" vertical="center"/>
    </xf>
    <xf numFmtId="178" fontId="39" fillId="33" borderId="45" xfId="0" applyNumberFormat="1" applyFont="1" applyFill="1" applyBorder="1" applyAlignment="1">
      <alignment vertical="center"/>
    </xf>
    <xf numFmtId="178" fontId="39" fillId="33" borderId="48" xfId="0" applyNumberFormat="1" applyFont="1" applyFill="1" applyBorder="1" applyAlignment="1">
      <alignment vertical="center"/>
    </xf>
    <xf numFmtId="178" fontId="39" fillId="33" borderId="48" xfId="0" applyNumberFormat="1" applyFont="1" applyFill="1" applyBorder="1" applyAlignment="1" quotePrefix="1">
      <alignment horizontal="right" vertical="center"/>
    </xf>
    <xf numFmtId="177" fontId="89" fillId="33" borderId="20" xfId="0" applyNumberFormat="1" applyFont="1" applyFill="1" applyBorder="1" applyAlignment="1" quotePrefix="1">
      <alignment horizontal="right" vertical="center"/>
    </xf>
    <xf numFmtId="177" fontId="89" fillId="33" borderId="64" xfId="0" applyNumberFormat="1" applyFont="1" applyFill="1" applyBorder="1" applyAlignment="1" quotePrefix="1">
      <alignment horizontal="right" vertical="center"/>
    </xf>
    <xf numFmtId="177" fontId="89" fillId="33" borderId="47" xfId="0" applyNumberFormat="1" applyFont="1" applyFill="1" applyBorder="1" applyAlignment="1" quotePrefix="1">
      <alignment horizontal="right" vertical="center"/>
    </xf>
    <xf numFmtId="178" fontId="39" fillId="33" borderId="51" xfId="0" applyNumberFormat="1" applyFont="1" applyFill="1" applyBorder="1" applyAlignment="1">
      <alignment vertical="center"/>
    </xf>
    <xf numFmtId="179" fontId="89" fillId="33" borderId="61" xfId="0" applyNumberFormat="1" applyFont="1" applyFill="1" applyBorder="1" applyAlignment="1">
      <alignment vertical="center"/>
    </xf>
    <xf numFmtId="176" fontId="5" fillId="33" borderId="140" xfId="0" applyNumberFormat="1" applyFont="1" applyFill="1" applyBorder="1" applyAlignment="1">
      <alignment vertical="center"/>
    </xf>
    <xf numFmtId="177" fontId="89" fillId="33" borderId="44" xfId="0" applyNumberFormat="1" applyFont="1" applyFill="1" applyBorder="1" applyAlignment="1">
      <alignment horizontal="right" vertical="center"/>
    </xf>
    <xf numFmtId="176" fontId="5" fillId="33" borderId="141" xfId="0" applyNumberFormat="1" applyFont="1" applyFill="1" applyBorder="1" applyAlignment="1">
      <alignment vertical="center"/>
    </xf>
    <xf numFmtId="176" fontId="5" fillId="33" borderId="89" xfId="0" applyNumberFormat="1" applyFont="1" applyFill="1" applyBorder="1" applyAlignment="1" quotePrefix="1">
      <alignment horizontal="right" vertical="center"/>
    </xf>
    <xf numFmtId="176" fontId="5" fillId="33" borderId="90" xfId="0" applyNumberFormat="1" applyFont="1" applyFill="1" applyBorder="1" applyAlignment="1" quotePrefix="1">
      <alignment horizontal="right" vertical="center"/>
    </xf>
    <xf numFmtId="176" fontId="5" fillId="33" borderId="91" xfId="0" applyNumberFormat="1" applyFont="1" applyFill="1" applyBorder="1" applyAlignment="1" quotePrefix="1">
      <alignment horizontal="right" vertical="center"/>
    </xf>
    <xf numFmtId="177" fontId="13" fillId="33" borderId="0"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8.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25"/>
          <c:w val="0.96875"/>
          <c:h val="0.87475"/>
        </c:manualLayout>
      </c:layout>
      <c:barChart>
        <c:barDir val="col"/>
        <c:grouping val="clustered"/>
        <c:varyColors val="0"/>
        <c:ser>
          <c:idx val="1"/>
          <c:order val="0"/>
          <c:tx>
            <c:strRef>
              <c:f>'第１面用データ'!$A$3</c:f>
              <c:strCache>
                <c:ptCount val="1"/>
                <c:pt idx="0">
                  <c:v>求職者数（人）</c:v>
                </c:pt>
              </c:strCache>
            </c:strRef>
          </c:tx>
          <c:spPr>
            <a:gradFill rotWithShape="1">
              <a:gsLst>
                <a:gs pos="0">
                  <a:srgbClr val="182F76"/>
                </a:gs>
                <a:gs pos="50000">
                  <a:srgbClr val="3366FF"/>
                </a:gs>
                <a:gs pos="100000">
                  <a:srgbClr val="182F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'第１面用データ'!$B$2:$K$2</c:f>
              <c:strCache>
                <c:ptCount val="10"/>
                <c:pt idx="0">
                  <c:v>13.3卒</c:v>
                </c:pt>
                <c:pt idx="1">
                  <c:v>14.3卒</c:v>
                </c:pt>
                <c:pt idx="2">
                  <c:v>15.3卒</c:v>
                </c:pt>
                <c:pt idx="3">
                  <c:v>16.3卒</c:v>
                </c:pt>
                <c:pt idx="4">
                  <c:v>17.3卒</c:v>
                </c:pt>
                <c:pt idx="5">
                  <c:v>18.3卒</c:v>
                </c:pt>
                <c:pt idx="6">
                  <c:v>19.3卒</c:v>
                </c:pt>
                <c:pt idx="7">
                  <c:v>20.3卒</c:v>
                </c:pt>
                <c:pt idx="8">
                  <c:v>21.3卒</c:v>
                </c:pt>
                <c:pt idx="9">
                  <c:v>22.3卒</c:v>
                </c:pt>
              </c:strCache>
            </c:strRef>
          </c:cat>
          <c:val>
            <c:numRef>
              <c:f>'第１面用データ'!$B$3:$K$3</c:f>
              <c:numCache>
                <c:ptCount val="10"/>
                <c:pt idx="0">
                  <c:v>6199</c:v>
                </c:pt>
                <c:pt idx="1">
                  <c:v>5144</c:v>
                </c:pt>
                <c:pt idx="2">
                  <c:v>4840</c:v>
                </c:pt>
                <c:pt idx="3">
                  <c:v>5244</c:v>
                </c:pt>
                <c:pt idx="4">
                  <c:v>5537</c:v>
                </c:pt>
                <c:pt idx="5">
                  <c:v>5502</c:v>
                </c:pt>
                <c:pt idx="6">
                  <c:v>5766</c:v>
                </c:pt>
                <c:pt idx="7">
                  <c:v>5741</c:v>
                </c:pt>
                <c:pt idx="8">
                  <c:v>5359</c:v>
                </c:pt>
                <c:pt idx="9">
                  <c:v>4615</c:v>
                </c:pt>
              </c:numCache>
            </c:numRef>
          </c:val>
        </c:ser>
        <c:ser>
          <c:idx val="0"/>
          <c:order val="1"/>
          <c:tx>
            <c:strRef>
              <c:f>'第１面用データ'!$A$4</c:f>
              <c:strCache>
                <c:ptCount val="1"/>
                <c:pt idx="0">
                  <c:v>求人数（人）</c:v>
                </c:pt>
              </c:strCache>
            </c:strRef>
          </c:tx>
          <c:spPr>
            <a:pattFill prst="wdUp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'第１面用データ'!$B$2:$K$2</c:f>
              <c:strCache>
                <c:ptCount val="10"/>
                <c:pt idx="0">
                  <c:v>13.3卒</c:v>
                </c:pt>
                <c:pt idx="1">
                  <c:v>14.3卒</c:v>
                </c:pt>
                <c:pt idx="2">
                  <c:v>15.3卒</c:v>
                </c:pt>
                <c:pt idx="3">
                  <c:v>16.3卒</c:v>
                </c:pt>
                <c:pt idx="4">
                  <c:v>17.3卒</c:v>
                </c:pt>
                <c:pt idx="5">
                  <c:v>18.3卒</c:v>
                </c:pt>
                <c:pt idx="6">
                  <c:v>19.3卒</c:v>
                </c:pt>
                <c:pt idx="7">
                  <c:v>20.3卒</c:v>
                </c:pt>
                <c:pt idx="8">
                  <c:v>21.3卒</c:v>
                </c:pt>
                <c:pt idx="9">
                  <c:v>22.3卒</c:v>
                </c:pt>
              </c:strCache>
            </c:strRef>
          </c:cat>
          <c:val>
            <c:numRef>
              <c:f>'第１面用データ'!$B$4:$K$4</c:f>
              <c:numCache>
                <c:ptCount val="10"/>
                <c:pt idx="0">
                  <c:v>6221</c:v>
                </c:pt>
                <c:pt idx="1">
                  <c:v>5182</c:v>
                </c:pt>
                <c:pt idx="2">
                  <c:v>4210</c:v>
                </c:pt>
                <c:pt idx="3">
                  <c:v>5367</c:v>
                </c:pt>
                <c:pt idx="4">
                  <c:v>6312</c:v>
                </c:pt>
                <c:pt idx="5">
                  <c:v>6258</c:v>
                </c:pt>
                <c:pt idx="6">
                  <c:v>6945</c:v>
                </c:pt>
                <c:pt idx="7">
                  <c:v>6569</c:v>
                </c:pt>
                <c:pt idx="8">
                  <c:v>5926</c:v>
                </c:pt>
                <c:pt idx="9">
                  <c:v>3872</c:v>
                </c:pt>
              </c:numCache>
            </c:numRef>
          </c:val>
        </c:ser>
        <c:axId val="34274404"/>
        <c:axId val="40034181"/>
      </c:barChart>
      <c:lineChart>
        <c:grouping val="standard"/>
        <c:varyColors val="0"/>
        <c:ser>
          <c:idx val="2"/>
          <c:order val="2"/>
          <c:tx>
            <c:strRef>
              <c:f>'第１面用データ'!$A$5</c:f>
              <c:strCache>
                <c:ptCount val="1"/>
                <c:pt idx="0">
                  <c:v>就職決定（内定）率（％）</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0;&quot;▲ &quot;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0;&quot;▲ &quot;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0;&quot;▲ &quot;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0;&quot;▲ &quot;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0;&quot;▲ &quot;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0;&quot;▲ &quot;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0;&quot;▲ &quot;0.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0;&quot;▲ &quot;0.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0;&quot;▲ &quot;0.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0;&quot;▲ &quot;0.0" sourceLinked="0"/>
              <c:spPr>
                <a:noFill/>
                <a:ln w="3175">
                  <a:noFill/>
                </a:ln>
              </c:spPr>
              <c:showLegendKey val="0"/>
              <c:showVal val="1"/>
              <c:showBubbleSize val="0"/>
              <c:showCatName val="0"/>
              <c:showSerName val="0"/>
              <c:showPercent val="0"/>
            </c:dLbl>
            <c:numFmt formatCode="0.0;&quot;▲ &quot;0.0" sourceLinked="0"/>
            <c:spPr>
              <a:noFill/>
              <a:ln w="3175">
                <a:noFill/>
              </a:ln>
            </c:spPr>
            <c:showLegendKey val="0"/>
            <c:showVal val="1"/>
            <c:showBubbleSize val="0"/>
            <c:showCatName val="0"/>
            <c:showSerName val="0"/>
            <c:showLeaderLines val="1"/>
            <c:showPercent val="0"/>
          </c:dLbls>
          <c:cat>
            <c:strRef>
              <c:f>'第１面用データ'!$B$2:$K$2</c:f>
              <c:strCache>
                <c:ptCount val="10"/>
                <c:pt idx="0">
                  <c:v>13.3卒</c:v>
                </c:pt>
                <c:pt idx="1">
                  <c:v>14.3卒</c:v>
                </c:pt>
                <c:pt idx="2">
                  <c:v>15.3卒</c:v>
                </c:pt>
                <c:pt idx="3">
                  <c:v>16.3卒</c:v>
                </c:pt>
                <c:pt idx="4">
                  <c:v>17.3卒</c:v>
                </c:pt>
                <c:pt idx="5">
                  <c:v>18.3卒</c:v>
                </c:pt>
                <c:pt idx="6">
                  <c:v>19.3卒</c:v>
                </c:pt>
                <c:pt idx="7">
                  <c:v>20.3卒</c:v>
                </c:pt>
                <c:pt idx="8">
                  <c:v>21.3卒</c:v>
                </c:pt>
                <c:pt idx="9">
                  <c:v>22.3卒</c:v>
                </c:pt>
              </c:strCache>
            </c:strRef>
          </c:cat>
          <c:val>
            <c:numRef>
              <c:f>'第１面用データ'!$B$5:$K$5</c:f>
              <c:numCache>
                <c:ptCount val="10"/>
                <c:pt idx="0">
                  <c:v>100</c:v>
                </c:pt>
                <c:pt idx="1">
                  <c:v>99</c:v>
                </c:pt>
                <c:pt idx="2">
                  <c:v>97.9</c:v>
                </c:pt>
                <c:pt idx="3">
                  <c:v>98.5</c:v>
                </c:pt>
                <c:pt idx="4">
                  <c:v>99.7</c:v>
                </c:pt>
                <c:pt idx="5">
                  <c:v>100</c:v>
                </c:pt>
                <c:pt idx="6">
                  <c:v>99.9</c:v>
                </c:pt>
                <c:pt idx="7">
                  <c:v>99.9</c:v>
                </c:pt>
                <c:pt idx="8">
                  <c:v>99</c:v>
                </c:pt>
                <c:pt idx="9">
                  <c:v>98.6</c:v>
                </c:pt>
              </c:numCache>
            </c:numRef>
          </c:val>
          <c:smooth val="0"/>
        </c:ser>
        <c:axId val="24763310"/>
        <c:axId val="21543199"/>
      </c:lineChart>
      <c:catAx>
        <c:axId val="34274404"/>
        <c:scaling>
          <c:orientation val="minMax"/>
        </c:scaling>
        <c:axPos val="b"/>
        <c:delete val="0"/>
        <c:numFmt formatCode="General" sourceLinked="1"/>
        <c:majorTickMark val="in"/>
        <c:minorTickMark val="none"/>
        <c:tickLblPos val="nextTo"/>
        <c:spPr>
          <a:ln w="3175">
            <a:solidFill>
              <a:srgbClr val="000000"/>
            </a:solidFill>
          </a:ln>
        </c:spPr>
        <c:crossAx val="40034181"/>
        <c:crosses val="autoZero"/>
        <c:auto val="0"/>
        <c:lblOffset val="100"/>
        <c:tickLblSkip val="1"/>
        <c:noMultiLvlLbl val="0"/>
      </c:catAx>
      <c:valAx>
        <c:axId val="40034181"/>
        <c:scaling>
          <c:orientation val="minMax"/>
          <c:max val="11000"/>
          <c:min val="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a:t>
                </a:r>
              </a:p>
            </c:rich>
          </c:tx>
          <c:layout>
            <c:manualLayout>
              <c:xMode val="factor"/>
              <c:yMode val="factor"/>
              <c:x val="0.016"/>
              <c:y val="0.171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4274404"/>
        <c:crossesAt val="1"/>
        <c:crossBetween val="between"/>
        <c:dispUnits/>
      </c:valAx>
      <c:catAx>
        <c:axId val="24763310"/>
        <c:scaling>
          <c:orientation val="minMax"/>
        </c:scaling>
        <c:axPos val="b"/>
        <c:delete val="1"/>
        <c:majorTickMark val="out"/>
        <c:minorTickMark val="none"/>
        <c:tickLblPos val="none"/>
        <c:crossAx val="21543199"/>
        <c:crosses val="autoZero"/>
        <c:auto val="0"/>
        <c:lblOffset val="100"/>
        <c:tickLblSkip val="1"/>
        <c:noMultiLvlLbl val="0"/>
      </c:catAx>
      <c:valAx>
        <c:axId val="21543199"/>
        <c:scaling>
          <c:orientation val="minMax"/>
          <c:max val="100"/>
          <c:min val="5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1"/>
              <c:y val="0.1627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4763310"/>
        <c:crosses val="max"/>
        <c:crossBetween val="between"/>
        <c:dispUnits/>
        <c:majorUnit val="10"/>
      </c:valAx>
      <c:spPr>
        <a:blipFill>
          <a:blip r:embed="rId1"/>
          <a:srcRect/>
          <a:tile sx="100000" sy="100000" flip="none" algn="tl"/>
        </a:blipFill>
        <a:ln w="12700">
          <a:solidFill>
            <a:srgbClr val="808080"/>
          </a:solidFill>
        </a:ln>
      </c:spPr>
    </c:plotArea>
    <c:legend>
      <c:legendPos val="t"/>
      <c:layout>
        <c:manualLayout>
          <c:xMode val="edge"/>
          <c:yMode val="edge"/>
          <c:x val="0.2215"/>
          <c:y val="0"/>
          <c:w val="0.6445"/>
          <c:h val="0.10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0</xdr:rowOff>
    </xdr:from>
    <xdr:to>
      <xdr:col>36</xdr:col>
      <xdr:colOff>0</xdr:colOff>
      <xdr:row>61</xdr:row>
      <xdr:rowOff>76200</xdr:rowOff>
    </xdr:to>
    <xdr:graphicFrame>
      <xdr:nvGraphicFramePr>
        <xdr:cNvPr id="1" name="Chart 1"/>
        <xdr:cNvGraphicFramePr/>
      </xdr:nvGraphicFramePr>
      <xdr:xfrm>
        <a:off x="9525" y="7200900"/>
        <a:ext cx="7134225" cy="2105025"/>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46</xdr:row>
      <xdr:rowOff>28575</xdr:rowOff>
    </xdr:from>
    <xdr:to>
      <xdr:col>31</xdr:col>
      <xdr:colOff>19050</xdr:colOff>
      <xdr:row>48</xdr:row>
      <xdr:rowOff>114300</xdr:rowOff>
    </xdr:to>
    <xdr:sp>
      <xdr:nvSpPr>
        <xdr:cNvPr id="2" name="Text Box 4"/>
        <xdr:cNvSpPr txBox="1">
          <a:spLocks noChangeArrowheads="1"/>
        </xdr:cNvSpPr>
      </xdr:nvSpPr>
      <xdr:spPr>
        <a:xfrm>
          <a:off x="495300" y="6819900"/>
          <a:ext cx="5524500" cy="314325"/>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新規高卒者の年度別職業紹介状況（６月末現在）</a:t>
          </a:r>
        </a:p>
      </xdr:txBody>
    </xdr:sp>
    <xdr:clientData/>
  </xdr:twoCellAnchor>
  <xdr:twoCellAnchor>
    <xdr:from>
      <xdr:col>0</xdr:col>
      <xdr:colOff>9525</xdr:colOff>
      <xdr:row>0</xdr:row>
      <xdr:rowOff>9525</xdr:rowOff>
    </xdr:from>
    <xdr:to>
      <xdr:col>2</xdr:col>
      <xdr:colOff>19050</xdr:colOff>
      <xdr:row>1</xdr:row>
      <xdr:rowOff>142875</xdr:rowOff>
    </xdr:to>
    <xdr:pic>
      <xdr:nvPicPr>
        <xdr:cNvPr id="3" name="Picture 18"/>
        <xdr:cNvPicPr preferRelativeResize="1">
          <a:picLocks noChangeAspect="1"/>
        </xdr:cNvPicPr>
      </xdr:nvPicPr>
      <xdr:blipFill>
        <a:blip r:embed="rId2"/>
        <a:stretch>
          <a:fillRect/>
        </a:stretch>
      </xdr:blipFill>
      <xdr:spPr>
        <a:xfrm>
          <a:off x="9525" y="9525"/>
          <a:ext cx="314325" cy="285750"/>
        </a:xfrm>
        <a:prstGeom prst="rect">
          <a:avLst/>
        </a:prstGeom>
        <a:noFill/>
        <a:ln w="9525" cmpd="sng">
          <a:noFill/>
        </a:ln>
      </xdr:spPr>
    </xdr:pic>
    <xdr:clientData/>
  </xdr:twoCellAnchor>
  <xdr:twoCellAnchor editAs="oneCell">
    <xdr:from>
      <xdr:col>0</xdr:col>
      <xdr:colOff>0</xdr:colOff>
      <xdr:row>61</xdr:row>
      <xdr:rowOff>152400</xdr:rowOff>
    </xdr:from>
    <xdr:to>
      <xdr:col>36</xdr:col>
      <xdr:colOff>9525</xdr:colOff>
      <xdr:row>65</xdr:row>
      <xdr:rowOff>161925</xdr:rowOff>
    </xdr:to>
    <xdr:pic>
      <xdr:nvPicPr>
        <xdr:cNvPr id="4" name="Picture 2"/>
        <xdr:cNvPicPr preferRelativeResize="1">
          <a:picLocks noChangeAspect="1"/>
        </xdr:cNvPicPr>
      </xdr:nvPicPr>
      <xdr:blipFill>
        <a:blip r:embed="rId3"/>
        <a:stretch>
          <a:fillRect/>
        </a:stretch>
      </xdr:blipFill>
      <xdr:spPr>
        <a:xfrm>
          <a:off x="0" y="9382125"/>
          <a:ext cx="7153275" cy="7334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104775</xdr:rowOff>
    </xdr:from>
    <xdr:to>
      <xdr:col>1</xdr:col>
      <xdr:colOff>666750</xdr:colOff>
      <xdr:row>2</xdr:row>
      <xdr:rowOff>38100</xdr:rowOff>
    </xdr:to>
    <xdr:sp>
      <xdr:nvSpPr>
        <xdr:cNvPr id="1" name="Text Box 1"/>
        <xdr:cNvSpPr txBox="1">
          <a:spLocks noChangeArrowheads="1"/>
        </xdr:cNvSpPr>
      </xdr:nvSpPr>
      <xdr:spPr>
        <a:xfrm>
          <a:off x="9525" y="104775"/>
          <a:ext cx="98107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別表１</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123825</xdr:rowOff>
    </xdr:from>
    <xdr:to>
      <xdr:col>2</xdr:col>
      <xdr:colOff>619125</xdr:colOff>
      <xdr:row>2</xdr:row>
      <xdr:rowOff>0</xdr:rowOff>
    </xdr:to>
    <xdr:sp>
      <xdr:nvSpPr>
        <xdr:cNvPr id="1" name="Text Box 1"/>
        <xdr:cNvSpPr txBox="1">
          <a:spLocks noChangeArrowheads="1"/>
        </xdr:cNvSpPr>
      </xdr:nvSpPr>
      <xdr:spPr>
        <a:xfrm>
          <a:off x="19050" y="123825"/>
          <a:ext cx="1085850" cy="4095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別表２</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4</xdr:row>
      <xdr:rowOff>38100</xdr:rowOff>
    </xdr:from>
    <xdr:to>
      <xdr:col>14</xdr:col>
      <xdr:colOff>161925</xdr:colOff>
      <xdr:row>39</xdr:row>
      <xdr:rowOff>85725</xdr:rowOff>
    </xdr:to>
    <xdr:pic>
      <xdr:nvPicPr>
        <xdr:cNvPr id="1" name="Picture 1"/>
        <xdr:cNvPicPr preferRelativeResize="1">
          <a:picLocks noChangeAspect="1"/>
        </xdr:cNvPicPr>
      </xdr:nvPicPr>
      <xdr:blipFill>
        <a:blip r:embed="rId1"/>
        <a:stretch>
          <a:fillRect/>
        </a:stretch>
      </xdr:blipFill>
      <xdr:spPr>
        <a:xfrm>
          <a:off x="266700" y="942975"/>
          <a:ext cx="9496425" cy="6048375"/>
        </a:xfrm>
        <a:prstGeom prst="rect">
          <a:avLst/>
        </a:prstGeom>
        <a:solidFill>
          <a:srgbClr val="FFFFFF"/>
        </a:solidFill>
        <a:ln w="9525" cmpd="sng">
          <a:noFill/>
        </a:ln>
      </xdr:spPr>
    </xdr:pic>
    <xdr:clientData/>
  </xdr:twoCellAnchor>
  <xdr:twoCellAnchor>
    <xdr:from>
      <xdr:col>2</xdr:col>
      <xdr:colOff>390525</xdr:colOff>
      <xdr:row>7</xdr:row>
      <xdr:rowOff>19050</xdr:rowOff>
    </xdr:from>
    <xdr:to>
      <xdr:col>4</xdr:col>
      <xdr:colOff>400050</xdr:colOff>
      <xdr:row>9</xdr:row>
      <xdr:rowOff>47625</xdr:rowOff>
    </xdr:to>
    <xdr:sp>
      <xdr:nvSpPr>
        <xdr:cNvPr id="2" name="Rectangle 3"/>
        <xdr:cNvSpPr>
          <a:spLocks/>
        </xdr:cNvSpPr>
      </xdr:nvSpPr>
      <xdr:spPr>
        <a:xfrm>
          <a:off x="1762125" y="1438275"/>
          <a:ext cx="138112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会津地域</a:t>
          </a:r>
        </a:p>
      </xdr:txBody>
    </xdr:sp>
    <xdr:clientData/>
  </xdr:twoCellAnchor>
  <xdr:twoCellAnchor>
    <xdr:from>
      <xdr:col>11</xdr:col>
      <xdr:colOff>76200</xdr:colOff>
      <xdr:row>7</xdr:row>
      <xdr:rowOff>28575</xdr:rowOff>
    </xdr:from>
    <xdr:to>
      <xdr:col>13</xdr:col>
      <xdr:colOff>114300</xdr:colOff>
      <xdr:row>9</xdr:row>
      <xdr:rowOff>38100</xdr:rowOff>
    </xdr:to>
    <xdr:sp>
      <xdr:nvSpPr>
        <xdr:cNvPr id="3" name="Rectangle 4"/>
        <xdr:cNvSpPr>
          <a:spLocks/>
        </xdr:cNvSpPr>
      </xdr:nvSpPr>
      <xdr:spPr>
        <a:xfrm>
          <a:off x="7620000" y="1447800"/>
          <a:ext cx="140970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浜通り地域</a:t>
          </a:r>
        </a:p>
      </xdr:txBody>
    </xdr:sp>
    <xdr:clientData/>
  </xdr:twoCellAnchor>
  <xdr:twoCellAnchor>
    <xdr:from>
      <xdr:col>6</xdr:col>
      <xdr:colOff>523875</xdr:colOff>
      <xdr:row>7</xdr:row>
      <xdr:rowOff>0</xdr:rowOff>
    </xdr:from>
    <xdr:to>
      <xdr:col>8</xdr:col>
      <xdr:colOff>533400</xdr:colOff>
      <xdr:row>9</xdr:row>
      <xdr:rowOff>28575</xdr:rowOff>
    </xdr:to>
    <xdr:sp>
      <xdr:nvSpPr>
        <xdr:cNvPr id="4" name="Rectangle 10"/>
        <xdr:cNvSpPr>
          <a:spLocks/>
        </xdr:cNvSpPr>
      </xdr:nvSpPr>
      <xdr:spPr>
        <a:xfrm>
          <a:off x="4638675" y="1419225"/>
          <a:ext cx="138112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中通り地域</a:t>
          </a:r>
        </a:p>
      </xdr:txBody>
    </xdr:sp>
    <xdr:clientData/>
  </xdr:twoCellAnchor>
  <xdr:twoCellAnchor>
    <xdr:from>
      <xdr:col>0</xdr:col>
      <xdr:colOff>19050</xdr:colOff>
      <xdr:row>0</xdr:row>
      <xdr:rowOff>123825</xdr:rowOff>
    </xdr:from>
    <xdr:to>
      <xdr:col>1</xdr:col>
      <xdr:colOff>333375</xdr:colOff>
      <xdr:row>2</xdr:row>
      <xdr:rowOff>180975</xdr:rowOff>
    </xdr:to>
    <xdr:sp>
      <xdr:nvSpPr>
        <xdr:cNvPr id="5" name="Text Box 14"/>
        <xdr:cNvSpPr txBox="1">
          <a:spLocks noChangeArrowheads="1"/>
        </xdr:cNvSpPr>
      </xdr:nvSpPr>
      <xdr:spPr>
        <a:xfrm>
          <a:off x="19050" y="123825"/>
          <a:ext cx="1000125" cy="400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別表３</a:t>
          </a:r>
        </a:p>
      </xdr:txBody>
    </xdr:sp>
    <xdr:clientData/>
  </xdr:twoCellAnchor>
  <xdr:twoCellAnchor>
    <xdr:from>
      <xdr:col>8</xdr:col>
      <xdr:colOff>657225</xdr:colOff>
      <xdr:row>9</xdr:row>
      <xdr:rowOff>0</xdr:rowOff>
    </xdr:from>
    <xdr:to>
      <xdr:col>9</xdr:col>
      <xdr:colOff>314325</xdr:colOff>
      <xdr:row>11</xdr:row>
      <xdr:rowOff>57150</xdr:rowOff>
    </xdr:to>
    <xdr:sp fLocksText="0">
      <xdr:nvSpPr>
        <xdr:cNvPr id="6" name="Text Box 15"/>
        <xdr:cNvSpPr txBox="1">
          <a:spLocks noChangeArrowheads="1"/>
        </xdr:cNvSpPr>
      </xdr:nvSpPr>
      <xdr:spPr>
        <a:xfrm>
          <a:off x="6143625" y="1762125"/>
          <a:ext cx="342900" cy="4000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33</xdr:row>
      <xdr:rowOff>142875</xdr:rowOff>
    </xdr:from>
    <xdr:to>
      <xdr:col>9</xdr:col>
      <xdr:colOff>361950</xdr:colOff>
      <xdr:row>39</xdr:row>
      <xdr:rowOff>152400</xdr:rowOff>
    </xdr:to>
    <xdr:sp>
      <xdr:nvSpPr>
        <xdr:cNvPr id="7" name="Text Box 28"/>
        <xdr:cNvSpPr txBox="1">
          <a:spLocks noChangeArrowheads="1"/>
        </xdr:cNvSpPr>
      </xdr:nvSpPr>
      <xdr:spPr>
        <a:xfrm>
          <a:off x="1571625" y="6019800"/>
          <a:ext cx="4962525" cy="1038225"/>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○県内、県外に就職を希望する生徒の採用内定の状況、県内事業所　
</a:t>
          </a:r>
          <a:r>
            <a:rPr lang="en-US" cap="none" sz="900" b="0" i="0" u="none" baseline="0">
              <a:solidFill>
                <a:srgbClr val="000000"/>
              </a:solidFill>
              <a:latin typeface="ＭＳ Ｐゴシック"/>
              <a:ea typeface="ＭＳ Ｐゴシック"/>
              <a:cs typeface="ＭＳ Ｐゴシック"/>
            </a:rPr>
            <a:t>　から申し込まれた求人の状況などを地域別にまとめたもの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求職者数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県内、県外に就職を希望する生徒数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求人数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県内事業所から申し込まれた求人数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求人倍率</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県内求人数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求職者数（県内希望者＋県外希望者）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就職決定（内定）者数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求職者数（県内希望者＋県外希望者）に係る決定（内定）者数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就職決定（内定）率</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求職者数（県内希望者＋県外希望者）に係る決定（内定）率</a:t>
          </a:r>
        </a:p>
      </xdr:txBody>
    </xdr:sp>
    <xdr:clientData/>
  </xdr:twoCellAnchor>
  <xdr:twoCellAnchor>
    <xdr:from>
      <xdr:col>8</xdr:col>
      <xdr:colOff>428625</xdr:colOff>
      <xdr:row>34</xdr:row>
      <xdr:rowOff>28575</xdr:rowOff>
    </xdr:from>
    <xdr:to>
      <xdr:col>10</xdr:col>
      <xdr:colOff>438150</xdr:colOff>
      <xdr:row>36</xdr:row>
      <xdr:rowOff>57150</xdr:rowOff>
    </xdr:to>
    <xdr:sp>
      <xdr:nvSpPr>
        <xdr:cNvPr id="8" name="Rectangle 20"/>
        <xdr:cNvSpPr>
          <a:spLocks/>
        </xdr:cNvSpPr>
      </xdr:nvSpPr>
      <xdr:spPr>
        <a:xfrm>
          <a:off x="5915025" y="6076950"/>
          <a:ext cx="138112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県　計</a:t>
          </a:r>
        </a:p>
      </xdr:txBody>
    </xdr:sp>
    <xdr:clientData/>
  </xdr:twoCellAnchor>
  <xdr:twoCellAnchor editAs="oneCell">
    <xdr:from>
      <xdr:col>11</xdr:col>
      <xdr:colOff>171450</xdr:colOff>
      <xdr:row>33</xdr:row>
      <xdr:rowOff>133350</xdr:rowOff>
    </xdr:from>
    <xdr:to>
      <xdr:col>14</xdr:col>
      <xdr:colOff>304800</xdr:colOff>
      <xdr:row>38</xdr:row>
      <xdr:rowOff>66675</xdr:rowOff>
    </xdr:to>
    <xdr:pic>
      <xdr:nvPicPr>
        <xdr:cNvPr id="9" name="Picture 2"/>
        <xdr:cNvPicPr preferRelativeResize="1">
          <a:picLocks noChangeAspect="1"/>
        </xdr:cNvPicPr>
      </xdr:nvPicPr>
      <xdr:blipFill>
        <a:blip r:embed="rId2"/>
        <a:stretch>
          <a:fillRect/>
        </a:stretch>
      </xdr:blipFill>
      <xdr:spPr>
        <a:xfrm>
          <a:off x="7715250" y="6010275"/>
          <a:ext cx="2190750" cy="790575"/>
        </a:xfrm>
        <a:prstGeom prst="rect">
          <a:avLst/>
        </a:prstGeom>
        <a:solidFill>
          <a:srgbClr val="FFFFFF"/>
        </a:solidFill>
        <a:ln w="9525" cmpd="sng">
          <a:noFill/>
        </a:ln>
      </xdr:spPr>
    </xdr:pic>
    <xdr:clientData/>
  </xdr:twoCellAnchor>
  <xdr:twoCellAnchor editAs="oneCell">
    <xdr:from>
      <xdr:col>1</xdr:col>
      <xdr:colOff>600075</xdr:colOff>
      <xdr:row>9</xdr:row>
      <xdr:rowOff>123825</xdr:rowOff>
    </xdr:from>
    <xdr:to>
      <xdr:col>5</xdr:col>
      <xdr:colOff>9525</xdr:colOff>
      <xdr:row>30</xdr:row>
      <xdr:rowOff>66675</xdr:rowOff>
    </xdr:to>
    <xdr:pic>
      <xdr:nvPicPr>
        <xdr:cNvPr id="10" name="Picture 1"/>
        <xdr:cNvPicPr preferRelativeResize="1">
          <a:picLocks noChangeAspect="1"/>
        </xdr:cNvPicPr>
      </xdr:nvPicPr>
      <xdr:blipFill>
        <a:blip r:embed="rId3"/>
        <a:stretch>
          <a:fillRect/>
        </a:stretch>
      </xdr:blipFill>
      <xdr:spPr>
        <a:xfrm>
          <a:off x="1285875" y="1885950"/>
          <a:ext cx="2152650" cy="3543300"/>
        </a:xfrm>
        <a:prstGeom prst="rect">
          <a:avLst/>
        </a:prstGeom>
        <a:solidFill>
          <a:srgbClr val="FFFFFF"/>
        </a:solidFill>
        <a:ln w="9525" cmpd="sng">
          <a:noFill/>
        </a:ln>
      </xdr:spPr>
    </xdr:pic>
    <xdr:clientData/>
  </xdr:twoCellAnchor>
  <xdr:twoCellAnchor editAs="oneCell">
    <xdr:from>
      <xdr:col>6</xdr:col>
      <xdr:colOff>161925</xdr:colOff>
      <xdr:row>9</xdr:row>
      <xdr:rowOff>123825</xdr:rowOff>
    </xdr:from>
    <xdr:to>
      <xdr:col>9</xdr:col>
      <xdr:colOff>295275</xdr:colOff>
      <xdr:row>30</xdr:row>
      <xdr:rowOff>85725</xdr:rowOff>
    </xdr:to>
    <xdr:pic>
      <xdr:nvPicPr>
        <xdr:cNvPr id="11" name="Picture 2"/>
        <xdr:cNvPicPr preferRelativeResize="1">
          <a:picLocks noChangeAspect="1"/>
        </xdr:cNvPicPr>
      </xdr:nvPicPr>
      <xdr:blipFill>
        <a:blip r:embed="rId4"/>
        <a:stretch>
          <a:fillRect/>
        </a:stretch>
      </xdr:blipFill>
      <xdr:spPr>
        <a:xfrm>
          <a:off x="4276725" y="1885950"/>
          <a:ext cx="2190750" cy="3562350"/>
        </a:xfrm>
        <a:prstGeom prst="rect">
          <a:avLst/>
        </a:prstGeom>
        <a:solidFill>
          <a:srgbClr val="FFFFFF"/>
        </a:solidFill>
        <a:ln w="9525" cmpd="sng">
          <a:noFill/>
        </a:ln>
      </xdr:spPr>
    </xdr:pic>
    <xdr:clientData/>
  </xdr:twoCellAnchor>
  <xdr:twoCellAnchor editAs="oneCell">
    <xdr:from>
      <xdr:col>10</xdr:col>
      <xdr:colOff>504825</xdr:colOff>
      <xdr:row>9</xdr:row>
      <xdr:rowOff>123825</xdr:rowOff>
    </xdr:from>
    <xdr:to>
      <xdr:col>13</xdr:col>
      <xdr:colOff>628650</xdr:colOff>
      <xdr:row>30</xdr:row>
      <xdr:rowOff>95250</xdr:rowOff>
    </xdr:to>
    <xdr:pic>
      <xdr:nvPicPr>
        <xdr:cNvPr id="12" name="Picture 3"/>
        <xdr:cNvPicPr preferRelativeResize="1">
          <a:picLocks noChangeAspect="1"/>
        </xdr:cNvPicPr>
      </xdr:nvPicPr>
      <xdr:blipFill>
        <a:blip r:embed="rId5"/>
        <a:stretch>
          <a:fillRect/>
        </a:stretch>
      </xdr:blipFill>
      <xdr:spPr>
        <a:xfrm>
          <a:off x="7362825" y="1885950"/>
          <a:ext cx="2181225" cy="357187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xdr:col>
      <xdr:colOff>609600</xdr:colOff>
      <xdr:row>2</xdr:row>
      <xdr:rowOff>142875</xdr:rowOff>
    </xdr:to>
    <xdr:sp>
      <xdr:nvSpPr>
        <xdr:cNvPr id="1" name="Text Box 1"/>
        <xdr:cNvSpPr txBox="1">
          <a:spLocks noChangeArrowheads="1"/>
        </xdr:cNvSpPr>
      </xdr:nvSpPr>
      <xdr:spPr>
        <a:xfrm>
          <a:off x="9525" y="28575"/>
          <a:ext cx="1047750" cy="4286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2</xdr:col>
      <xdr:colOff>400050</xdr:colOff>
      <xdr:row>1</xdr:row>
      <xdr:rowOff>142875</xdr:rowOff>
    </xdr:to>
    <xdr:sp>
      <xdr:nvSpPr>
        <xdr:cNvPr id="1" name="Text Box 1"/>
        <xdr:cNvSpPr txBox="1">
          <a:spLocks noChangeArrowheads="1"/>
        </xdr:cNvSpPr>
      </xdr:nvSpPr>
      <xdr:spPr>
        <a:xfrm>
          <a:off x="0" y="104775"/>
          <a:ext cx="8572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別表５</a:t>
          </a:r>
        </a:p>
      </xdr:txBody>
    </xdr:sp>
    <xdr:clientData/>
  </xdr:twoCellAnchor>
  <xdr:twoCellAnchor>
    <xdr:from>
      <xdr:col>0</xdr:col>
      <xdr:colOff>0</xdr:colOff>
      <xdr:row>0</xdr:row>
      <xdr:rowOff>104775</xdr:rowOff>
    </xdr:from>
    <xdr:to>
      <xdr:col>2</xdr:col>
      <xdr:colOff>647700</xdr:colOff>
      <xdr:row>1</xdr:row>
      <xdr:rowOff>142875</xdr:rowOff>
    </xdr:to>
    <xdr:sp>
      <xdr:nvSpPr>
        <xdr:cNvPr id="2" name="Text Box 2"/>
        <xdr:cNvSpPr txBox="1">
          <a:spLocks noChangeArrowheads="1"/>
        </xdr:cNvSpPr>
      </xdr:nvSpPr>
      <xdr:spPr>
        <a:xfrm>
          <a:off x="0" y="104775"/>
          <a:ext cx="110490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別表５</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1</xdr:col>
      <xdr:colOff>723900</xdr:colOff>
      <xdr:row>2</xdr:row>
      <xdr:rowOff>66675</xdr:rowOff>
    </xdr:to>
    <xdr:sp>
      <xdr:nvSpPr>
        <xdr:cNvPr id="1" name="Text Box 1"/>
        <xdr:cNvSpPr txBox="1">
          <a:spLocks noChangeArrowheads="1"/>
        </xdr:cNvSpPr>
      </xdr:nvSpPr>
      <xdr:spPr>
        <a:xfrm>
          <a:off x="0" y="104775"/>
          <a:ext cx="1047750" cy="4286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337"/>
  <sheetViews>
    <sheetView view="pageBreakPreview" zoomScale="130" zoomScaleSheetLayoutView="130" zoomScalePageLayoutView="0" workbookViewId="0" topLeftCell="A1">
      <selection activeCell="U22" sqref="U22"/>
    </sheetView>
  </sheetViews>
  <sheetFormatPr defaultColWidth="9.00390625" defaultRowHeight="13.5"/>
  <cols>
    <col min="1" max="1" width="1.37890625" style="46" customWidth="1"/>
    <col min="2" max="12" width="2.625" style="46" customWidth="1"/>
    <col min="13" max="13" width="1.625" style="46" customWidth="1"/>
    <col min="14" max="14" width="1.4921875" style="46" customWidth="1"/>
    <col min="15" max="18" width="2.625" style="46" customWidth="1"/>
    <col min="19" max="19" width="3.375" style="46" customWidth="1"/>
    <col min="20" max="34" width="2.625" style="46" customWidth="1"/>
    <col min="35" max="35" width="1.625" style="46" customWidth="1"/>
    <col min="36" max="36" width="5.50390625" style="46" customWidth="1"/>
    <col min="37" max="37" width="2.625" style="46" customWidth="1"/>
    <col min="38" max="16384" width="9.00390625" style="46" customWidth="1"/>
  </cols>
  <sheetData>
    <row r="1" spans="1:37" ht="12" customHeight="1">
      <c r="A1" s="66"/>
      <c r="B1" s="67"/>
      <c r="C1" s="68" t="s">
        <v>151</v>
      </c>
      <c r="D1" s="68"/>
      <c r="E1" s="68"/>
      <c r="F1" s="68"/>
      <c r="G1" s="68"/>
      <c r="H1" s="68"/>
      <c r="I1" s="68"/>
      <c r="J1" s="68"/>
      <c r="K1" s="69"/>
      <c r="L1" s="70"/>
      <c r="M1" s="70"/>
      <c r="N1" s="70"/>
      <c r="O1" s="70"/>
      <c r="P1" s="71"/>
      <c r="Q1" s="72"/>
      <c r="R1" s="72"/>
      <c r="S1" s="73" t="s">
        <v>0</v>
      </c>
      <c r="T1" s="67"/>
      <c r="U1" s="67" t="s">
        <v>206</v>
      </c>
      <c r="V1" s="74"/>
      <c r="W1" s="74"/>
      <c r="X1" s="75"/>
      <c r="Y1" s="75"/>
      <c r="Z1" s="75"/>
      <c r="AA1" s="74"/>
      <c r="AB1" s="74"/>
      <c r="AC1" s="76"/>
      <c r="AD1" s="74"/>
      <c r="AE1" s="74"/>
      <c r="AF1" s="74"/>
      <c r="AG1" s="74"/>
      <c r="AH1" s="74"/>
      <c r="AI1" s="74"/>
      <c r="AJ1" s="76"/>
      <c r="AK1" s="77"/>
    </row>
    <row r="2" spans="1:37" ht="12" customHeight="1">
      <c r="A2" s="78"/>
      <c r="B2" s="79"/>
      <c r="C2" s="80" t="s">
        <v>158</v>
      </c>
      <c r="D2" s="81"/>
      <c r="E2" s="81"/>
      <c r="F2" s="81"/>
      <c r="G2" s="81"/>
      <c r="H2" s="81"/>
      <c r="I2" s="81"/>
      <c r="J2" s="81"/>
      <c r="K2" s="82"/>
      <c r="L2" s="83"/>
      <c r="M2" s="83"/>
      <c r="N2" s="83"/>
      <c r="O2" s="83"/>
      <c r="P2" s="84"/>
      <c r="Q2" s="72"/>
      <c r="R2" s="72"/>
      <c r="S2" s="85"/>
      <c r="T2" s="86"/>
      <c r="U2" s="87" t="s">
        <v>76</v>
      </c>
      <c r="V2" s="87"/>
      <c r="W2" s="87"/>
      <c r="X2" s="87"/>
      <c r="Y2" s="87"/>
      <c r="Z2" s="87"/>
      <c r="AA2" s="88"/>
      <c r="AB2" s="89"/>
      <c r="AC2" s="90" t="s">
        <v>207</v>
      </c>
      <c r="AD2" s="91"/>
      <c r="AE2" s="91"/>
      <c r="AF2" s="91"/>
      <c r="AG2" s="91"/>
      <c r="AH2" s="91"/>
      <c r="AI2" s="88"/>
      <c r="AJ2" s="92"/>
      <c r="AK2" s="77"/>
    </row>
    <row r="3" spans="1:37" ht="12" customHeight="1">
      <c r="A3" s="72"/>
      <c r="B3" s="72"/>
      <c r="C3" s="72"/>
      <c r="D3" s="72"/>
      <c r="E3" s="72"/>
      <c r="F3" s="72"/>
      <c r="G3" s="72"/>
      <c r="H3" s="72"/>
      <c r="I3" s="72"/>
      <c r="J3" s="72"/>
      <c r="K3" s="72"/>
      <c r="L3" s="72"/>
      <c r="M3" s="72"/>
      <c r="N3" s="72"/>
      <c r="O3" s="72"/>
      <c r="P3" s="72"/>
      <c r="Q3" s="72"/>
      <c r="R3" s="72"/>
      <c r="S3" s="85"/>
      <c r="T3" s="86"/>
      <c r="U3" s="90" t="s">
        <v>146</v>
      </c>
      <c r="V3" s="90"/>
      <c r="W3" s="90"/>
      <c r="X3" s="90"/>
      <c r="Y3" s="90"/>
      <c r="Z3" s="90"/>
      <c r="AA3" s="88"/>
      <c r="AB3" s="89"/>
      <c r="AC3" s="90" t="s">
        <v>208</v>
      </c>
      <c r="AD3" s="91"/>
      <c r="AE3" s="91"/>
      <c r="AF3" s="91"/>
      <c r="AG3" s="91"/>
      <c r="AH3" s="91"/>
      <c r="AI3" s="88"/>
      <c r="AJ3" s="92"/>
      <c r="AK3" s="77"/>
    </row>
    <row r="4" spans="1:37" ht="12" customHeight="1">
      <c r="A4" s="72"/>
      <c r="B4" s="72"/>
      <c r="C4" s="72"/>
      <c r="D4" s="72"/>
      <c r="E4" s="72"/>
      <c r="F4" s="72"/>
      <c r="G4" s="72"/>
      <c r="H4" s="72"/>
      <c r="I4" s="72"/>
      <c r="J4" s="72"/>
      <c r="K4" s="72"/>
      <c r="L4" s="72"/>
      <c r="M4" s="72"/>
      <c r="N4" s="72"/>
      <c r="O4" s="72"/>
      <c r="P4" s="72"/>
      <c r="Q4" s="72"/>
      <c r="R4" s="72"/>
      <c r="S4" s="85"/>
      <c r="T4" s="86"/>
      <c r="U4" s="90" t="s">
        <v>77</v>
      </c>
      <c r="V4" s="90"/>
      <c r="W4" s="90"/>
      <c r="X4" s="90"/>
      <c r="Y4" s="90"/>
      <c r="Z4" s="90"/>
      <c r="AA4" s="88"/>
      <c r="AB4" s="89"/>
      <c r="AC4" s="90" t="s">
        <v>147</v>
      </c>
      <c r="AD4" s="91"/>
      <c r="AE4" s="91"/>
      <c r="AF4" s="91"/>
      <c r="AG4" s="91"/>
      <c r="AH4" s="91"/>
      <c r="AI4" s="88"/>
      <c r="AJ4" s="92"/>
      <c r="AK4" s="77"/>
    </row>
    <row r="5" spans="1:37" ht="12" customHeight="1">
      <c r="A5" s="72"/>
      <c r="B5" s="72"/>
      <c r="C5" s="72"/>
      <c r="D5" s="72"/>
      <c r="E5" s="72"/>
      <c r="F5" s="72"/>
      <c r="G5" s="72"/>
      <c r="H5" s="72"/>
      <c r="I5" s="72"/>
      <c r="J5" s="72"/>
      <c r="K5" s="72"/>
      <c r="L5" s="72"/>
      <c r="M5" s="72"/>
      <c r="N5" s="72"/>
      <c r="O5" s="72"/>
      <c r="P5" s="72"/>
      <c r="Q5" s="72"/>
      <c r="R5" s="72"/>
      <c r="S5" s="93"/>
      <c r="T5" s="94"/>
      <c r="U5" s="94" t="s">
        <v>102</v>
      </c>
      <c r="V5" s="94"/>
      <c r="W5" s="94"/>
      <c r="X5" s="94"/>
      <c r="Y5" s="94"/>
      <c r="Z5" s="94"/>
      <c r="AA5" s="94"/>
      <c r="AB5" s="94"/>
      <c r="AC5" s="95"/>
      <c r="AD5" s="95"/>
      <c r="AE5" s="95"/>
      <c r="AF5" s="95"/>
      <c r="AG5" s="95"/>
      <c r="AH5" s="95"/>
      <c r="AI5" s="95"/>
      <c r="AJ5" s="96"/>
      <c r="AK5" s="77"/>
    </row>
    <row r="6" spans="1:28" ht="12.7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row>
    <row r="7" spans="1:28" ht="12.7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row>
    <row r="8" spans="1:36" ht="17.25">
      <c r="A8" s="97" t="s">
        <v>152</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row>
    <row r="9" spans="1:36" ht="17.25">
      <c r="A9" s="97" t="s">
        <v>153</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row>
    <row r="10" spans="1:28" ht="10.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row>
    <row r="11" spans="1:28" ht="5.2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row>
    <row r="12" spans="1:37" ht="12" customHeight="1">
      <c r="A12" s="98" t="s">
        <v>159</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100"/>
    </row>
    <row r="13" spans="1:37" ht="12" customHeight="1">
      <c r="A13" s="98" t="s">
        <v>104</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100"/>
    </row>
    <row r="14" spans="1:37" ht="9.75" customHeight="1">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100"/>
    </row>
    <row r="15" spans="1:37" ht="5.25" customHeight="1">
      <c r="A15" s="10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3"/>
      <c r="AK15" s="104"/>
    </row>
    <row r="16" spans="1:37" ht="15" customHeight="1">
      <c r="A16" s="105"/>
      <c r="B16" s="106" t="s">
        <v>226</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c r="AK16" s="104"/>
    </row>
    <row r="17" spans="1:37" ht="15" customHeight="1">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c r="AK17" s="104"/>
    </row>
    <row r="18" spans="1:37" ht="15" customHeight="1">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c r="AK18" s="104"/>
    </row>
    <row r="19" spans="1:37" ht="5.25" customHeight="1">
      <c r="A19" s="10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10"/>
      <c r="AK19" s="104"/>
    </row>
    <row r="20" spans="1:37" ht="6.75" customHeight="1">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100"/>
    </row>
    <row r="21" spans="1:37" ht="5.25" customHeight="1">
      <c r="A21" s="11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3"/>
      <c r="AK21" s="104"/>
    </row>
    <row r="22" spans="1:37" ht="18.75" customHeight="1">
      <c r="A22" s="112" t="s">
        <v>62</v>
      </c>
      <c r="C22" s="113"/>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5"/>
      <c r="AK22" s="104"/>
    </row>
    <row r="23" spans="1:37" ht="16.5" customHeight="1">
      <c r="A23" s="116"/>
      <c r="B23" s="117" t="s">
        <v>213</v>
      </c>
      <c r="C23" s="113"/>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5"/>
      <c r="AK23" s="104"/>
    </row>
    <row r="24" spans="1:37" ht="16.5" customHeight="1">
      <c r="A24" s="116"/>
      <c r="B24" s="117" t="s">
        <v>214</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5"/>
      <c r="AK24" s="104"/>
    </row>
    <row r="25" spans="1:37" ht="16.5" customHeight="1">
      <c r="A25" s="116"/>
      <c r="B25" s="117" t="s">
        <v>215</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5"/>
      <c r="AK25" s="104"/>
    </row>
    <row r="26" spans="1:37" ht="6" customHeight="1">
      <c r="A26" s="116"/>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5"/>
      <c r="AK26" s="104"/>
    </row>
    <row r="27" spans="1:37" ht="16.5" customHeight="1">
      <c r="A27" s="116"/>
      <c r="B27" s="117" t="s">
        <v>216</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5"/>
      <c r="AK27" s="104"/>
    </row>
    <row r="28" spans="1:37" ht="4.5" customHeight="1">
      <c r="A28" s="116"/>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5"/>
      <c r="AK28" s="104"/>
    </row>
    <row r="29" spans="1:37" ht="16.5" customHeight="1">
      <c r="A29" s="116"/>
      <c r="B29" s="117" t="s">
        <v>217</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c r="AK29" s="104"/>
    </row>
    <row r="30" spans="1:37" ht="4.5" customHeight="1">
      <c r="A30" s="116"/>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5"/>
      <c r="AK30" s="104"/>
    </row>
    <row r="31" spans="1:37" ht="16.5" customHeight="1">
      <c r="A31" s="116"/>
      <c r="B31" s="117" t="s">
        <v>218</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5"/>
      <c r="AK31" s="104"/>
    </row>
    <row r="32" spans="1:37" ht="8.25" customHeight="1">
      <c r="A32" s="116"/>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5"/>
      <c r="AK32" s="104"/>
    </row>
    <row r="33" spans="1:37" ht="18.75" customHeight="1">
      <c r="A33" s="112" t="s">
        <v>148</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5"/>
      <c r="AK33" s="104"/>
    </row>
    <row r="34" spans="1:37" ht="16.5" customHeight="1">
      <c r="A34" s="116"/>
      <c r="B34" s="117" t="s">
        <v>219</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5"/>
      <c r="AK34" s="104"/>
    </row>
    <row r="35" spans="1:37" ht="4.5" customHeight="1">
      <c r="A35" s="116"/>
      <c r="B35" s="117"/>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c r="AK35" s="104"/>
    </row>
    <row r="36" spans="1:37" ht="16.5" customHeight="1">
      <c r="A36" s="116"/>
      <c r="B36" s="117" t="s">
        <v>223</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5"/>
      <c r="AK36" s="104"/>
    </row>
    <row r="37" spans="1:37" ht="3.75" customHeight="1">
      <c r="A37" s="116"/>
      <c r="B37" s="117"/>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5"/>
      <c r="AK37" s="104"/>
    </row>
    <row r="38" spans="1:37" ht="16.5" customHeight="1">
      <c r="A38" s="116"/>
      <c r="B38" s="117" t="s">
        <v>220</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c r="AK38" s="104"/>
    </row>
    <row r="39" spans="1:37" ht="4.5" customHeight="1">
      <c r="A39" s="116"/>
      <c r="B39" s="117"/>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5"/>
      <c r="AK39" s="104"/>
    </row>
    <row r="40" spans="1:37" ht="16.5" customHeight="1">
      <c r="A40" s="116"/>
      <c r="B40" s="117" t="s">
        <v>221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5"/>
      <c r="AK40" s="104"/>
    </row>
    <row r="41" spans="1:37" ht="4.5" customHeight="1">
      <c r="A41" s="116"/>
      <c r="B41" s="117"/>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5"/>
      <c r="AK41" s="104"/>
    </row>
    <row r="42" spans="1:37" ht="16.5" customHeight="1">
      <c r="A42" s="116"/>
      <c r="B42" s="117" t="s">
        <v>222</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5"/>
      <c r="AK42" s="104"/>
    </row>
    <row r="43" spans="1:37" ht="9" customHeight="1">
      <c r="A43" s="116"/>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5"/>
      <c r="AK43" s="104"/>
    </row>
    <row r="44" spans="1:37" ht="5.25" customHeight="1">
      <c r="A44" s="118"/>
      <c r="B44" s="119"/>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20"/>
    </row>
    <row r="45" spans="1:37" ht="17.25" customHeight="1">
      <c r="A45" s="121" t="s">
        <v>103</v>
      </c>
      <c r="B45" s="113"/>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00"/>
    </row>
    <row r="46" spans="1:37" ht="6.75" customHeight="1">
      <c r="A46" s="121"/>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100"/>
    </row>
    <row r="47" spans="3:37" ht="6.75" customHeight="1">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100"/>
    </row>
    <row r="48" spans="1:37" ht="11.25" customHeight="1">
      <c r="A48" s="121"/>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100"/>
    </row>
    <row r="49" spans="1:37" ht="14.25" customHeight="1">
      <c r="A49" s="121"/>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100"/>
    </row>
    <row r="50" spans="1:37" ht="11.25" customHeight="1">
      <c r="A50" s="121"/>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100"/>
    </row>
    <row r="51" spans="1:37" ht="13.5">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100"/>
    </row>
    <row r="52" spans="1:37" ht="13.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100"/>
    </row>
    <row r="53" spans="1:37" ht="13.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100"/>
    </row>
    <row r="54" spans="1:37" ht="13.5">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100"/>
    </row>
    <row r="55" spans="1:37" ht="13.5">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100"/>
    </row>
    <row r="56" spans="1:37" ht="13.5">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100"/>
    </row>
    <row r="57" spans="1:37" ht="13.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100"/>
    </row>
    <row r="58" spans="1:37" ht="13.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100"/>
    </row>
    <row r="59" spans="1:37" ht="13.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100"/>
    </row>
    <row r="60" spans="1:37" ht="13.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100"/>
    </row>
    <row r="61" spans="1:37" ht="13.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100"/>
    </row>
    <row r="62" spans="1:37" ht="14.2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100"/>
    </row>
    <row r="63" spans="1:36" ht="14.25">
      <c r="A63" s="114"/>
      <c r="B63" s="122"/>
      <c r="C63" s="12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row>
    <row r="64" spans="1:36" ht="14.25">
      <c r="A64" s="114"/>
      <c r="B64" s="122"/>
      <c r="C64" s="12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row>
    <row r="65" spans="1:36" ht="14.25">
      <c r="A65" s="114"/>
      <c r="B65" s="122"/>
      <c r="C65" s="12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row>
    <row r="66" spans="1:36" ht="15" customHeight="1">
      <c r="A66" s="114"/>
      <c r="B66" s="122"/>
      <c r="C66" s="12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row>
    <row r="67" spans="1:37" ht="16.5" customHeight="1">
      <c r="A67" s="121" t="s">
        <v>61</v>
      </c>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4"/>
    </row>
    <row r="68" spans="1:37" ht="15" customHeight="1">
      <c r="A68" s="121" t="s">
        <v>105</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100"/>
    </row>
    <row r="69" spans="1:37" ht="13.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100"/>
    </row>
    <row r="70" spans="1:37" ht="13.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100"/>
    </row>
    <row r="71" spans="1:37" ht="13.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100"/>
    </row>
    <row r="72" spans="1:36" ht="13.5">
      <c r="A72" s="99"/>
      <c r="B72" s="99"/>
      <c r="C72" s="99"/>
      <c r="D72" s="99"/>
      <c r="E72" s="99"/>
      <c r="F72" s="99"/>
      <c r="G72" s="99"/>
      <c r="H72" s="99"/>
      <c r="I72" s="99"/>
      <c r="J72" s="99"/>
      <c r="K72" s="99"/>
      <c r="L72" s="99"/>
      <c r="M72" s="99"/>
      <c r="N72" s="99"/>
      <c r="O72" s="99"/>
      <c r="P72" s="98"/>
      <c r="Q72" s="98"/>
      <c r="R72" s="98"/>
      <c r="S72" s="98"/>
      <c r="T72" s="98"/>
      <c r="U72" s="98"/>
      <c r="V72" s="98"/>
      <c r="W72" s="98"/>
      <c r="X72" s="98"/>
      <c r="Y72" s="98"/>
      <c r="Z72" s="99"/>
      <c r="AA72" s="99"/>
      <c r="AB72" s="99"/>
      <c r="AC72" s="99"/>
      <c r="AD72" s="99"/>
      <c r="AE72" s="99"/>
      <c r="AF72" s="99"/>
      <c r="AG72" s="99"/>
      <c r="AH72" s="99"/>
      <c r="AI72" s="99"/>
      <c r="AJ72" s="99"/>
    </row>
    <row r="73" spans="1:36" ht="13.5">
      <c r="A73" s="99"/>
      <c r="B73" s="99"/>
      <c r="C73" s="99"/>
      <c r="D73" s="99"/>
      <c r="E73" s="99"/>
      <c r="F73" s="99"/>
      <c r="G73" s="99"/>
      <c r="H73" s="99"/>
      <c r="I73" s="99"/>
      <c r="J73" s="99"/>
      <c r="K73" s="99"/>
      <c r="L73" s="99"/>
      <c r="M73" s="99"/>
      <c r="N73" s="99"/>
      <c r="O73" s="99"/>
      <c r="P73" s="98"/>
      <c r="Q73" s="98"/>
      <c r="R73" s="98"/>
      <c r="S73" s="98"/>
      <c r="T73" s="98"/>
      <c r="U73" s="98"/>
      <c r="V73" s="98"/>
      <c r="W73" s="98"/>
      <c r="X73" s="98"/>
      <c r="Y73" s="98"/>
      <c r="Z73" s="99"/>
      <c r="AA73" s="99"/>
      <c r="AB73" s="99"/>
      <c r="AC73" s="99"/>
      <c r="AD73" s="99"/>
      <c r="AE73" s="99"/>
      <c r="AF73" s="99"/>
      <c r="AG73" s="99"/>
      <c r="AH73" s="99"/>
      <c r="AI73" s="99"/>
      <c r="AJ73" s="99"/>
    </row>
    <row r="74" spans="1:36" ht="13.5">
      <c r="A74" s="99"/>
      <c r="B74" s="99"/>
      <c r="C74" s="99"/>
      <c r="D74" s="99"/>
      <c r="E74" s="99"/>
      <c r="F74" s="99"/>
      <c r="G74" s="99"/>
      <c r="H74" s="99"/>
      <c r="I74" s="99"/>
      <c r="J74" s="99"/>
      <c r="K74" s="99"/>
      <c r="L74" s="99"/>
      <c r="M74" s="99"/>
      <c r="N74" s="99"/>
      <c r="O74" s="99"/>
      <c r="P74" s="98"/>
      <c r="Q74" s="98"/>
      <c r="R74" s="98"/>
      <c r="S74" s="98"/>
      <c r="T74" s="98"/>
      <c r="U74" s="98"/>
      <c r="V74" s="98"/>
      <c r="W74" s="98"/>
      <c r="X74" s="98"/>
      <c r="Y74" s="98"/>
      <c r="Z74" s="99"/>
      <c r="AA74" s="99"/>
      <c r="AB74" s="99"/>
      <c r="AC74" s="99"/>
      <c r="AD74" s="99"/>
      <c r="AE74" s="99"/>
      <c r="AF74" s="99"/>
      <c r="AG74" s="99"/>
      <c r="AH74" s="99"/>
      <c r="AI74" s="99"/>
      <c r="AJ74" s="99"/>
    </row>
    <row r="75" spans="1:36" ht="13.5">
      <c r="A75" s="99"/>
      <c r="B75" s="99"/>
      <c r="C75" s="99"/>
      <c r="D75" s="99"/>
      <c r="E75" s="99"/>
      <c r="F75" s="99"/>
      <c r="G75" s="99"/>
      <c r="H75" s="99"/>
      <c r="I75" s="99"/>
      <c r="J75" s="99"/>
      <c r="K75" s="99"/>
      <c r="L75" s="99"/>
      <c r="M75" s="99"/>
      <c r="N75" s="99"/>
      <c r="O75" s="99"/>
      <c r="P75" s="98"/>
      <c r="Q75" s="98"/>
      <c r="R75" s="98"/>
      <c r="S75" s="98"/>
      <c r="T75" s="98"/>
      <c r="U75" s="98"/>
      <c r="V75" s="98"/>
      <c r="W75" s="98"/>
      <c r="X75" s="98"/>
      <c r="Y75" s="98"/>
      <c r="Z75" s="99"/>
      <c r="AA75" s="99"/>
      <c r="AB75" s="99"/>
      <c r="AC75" s="99"/>
      <c r="AD75" s="99"/>
      <c r="AE75" s="99"/>
      <c r="AF75" s="99"/>
      <c r="AG75" s="99"/>
      <c r="AH75" s="99"/>
      <c r="AI75" s="99"/>
      <c r="AJ75" s="99"/>
    </row>
    <row r="76" spans="1:36" ht="13.5">
      <c r="A76" s="99"/>
      <c r="B76" s="99"/>
      <c r="C76" s="99"/>
      <c r="D76" s="99"/>
      <c r="E76" s="99"/>
      <c r="F76" s="99"/>
      <c r="G76" s="99"/>
      <c r="H76" s="99"/>
      <c r="I76" s="99"/>
      <c r="J76" s="99"/>
      <c r="K76" s="99"/>
      <c r="L76" s="99"/>
      <c r="M76" s="99"/>
      <c r="N76" s="99"/>
      <c r="O76" s="99"/>
      <c r="P76" s="98"/>
      <c r="Q76" s="98"/>
      <c r="R76" s="98"/>
      <c r="S76" s="98"/>
      <c r="T76" s="98"/>
      <c r="U76" s="98"/>
      <c r="V76" s="98"/>
      <c r="W76" s="98"/>
      <c r="X76" s="98"/>
      <c r="Y76" s="98"/>
      <c r="Z76" s="99"/>
      <c r="AA76" s="99"/>
      <c r="AB76" s="99"/>
      <c r="AC76" s="99"/>
      <c r="AD76" s="99"/>
      <c r="AE76" s="99"/>
      <c r="AF76" s="99"/>
      <c r="AG76" s="99"/>
      <c r="AH76" s="99"/>
      <c r="AI76" s="99"/>
      <c r="AJ76" s="99"/>
    </row>
    <row r="77" spans="1:36" ht="13.5">
      <c r="A77" s="99"/>
      <c r="B77" s="99"/>
      <c r="C77" s="99"/>
      <c r="D77" s="99"/>
      <c r="E77" s="99"/>
      <c r="F77" s="99"/>
      <c r="G77" s="99"/>
      <c r="H77" s="99"/>
      <c r="I77" s="99"/>
      <c r="J77" s="99"/>
      <c r="K77" s="99"/>
      <c r="L77" s="99"/>
      <c r="M77" s="99"/>
      <c r="N77" s="99"/>
      <c r="O77" s="99"/>
      <c r="P77" s="98"/>
      <c r="Q77" s="98"/>
      <c r="R77" s="98"/>
      <c r="S77" s="98"/>
      <c r="T77" s="98"/>
      <c r="U77" s="98"/>
      <c r="V77" s="98"/>
      <c r="W77" s="98"/>
      <c r="X77" s="98"/>
      <c r="Y77" s="98"/>
      <c r="Z77" s="99"/>
      <c r="AA77" s="99"/>
      <c r="AB77" s="99"/>
      <c r="AC77" s="99"/>
      <c r="AD77" s="99"/>
      <c r="AE77" s="99"/>
      <c r="AF77" s="99"/>
      <c r="AG77" s="99"/>
      <c r="AH77" s="99"/>
      <c r="AI77" s="99"/>
      <c r="AJ77" s="99"/>
    </row>
    <row r="78" spans="1:36" ht="13.5">
      <c r="A78" s="99"/>
      <c r="B78" s="99"/>
      <c r="C78" s="99"/>
      <c r="D78" s="99"/>
      <c r="E78" s="99"/>
      <c r="F78" s="99"/>
      <c r="G78" s="99"/>
      <c r="H78" s="99"/>
      <c r="I78" s="99"/>
      <c r="J78" s="99"/>
      <c r="K78" s="99"/>
      <c r="L78" s="99"/>
      <c r="M78" s="99"/>
      <c r="N78" s="99"/>
      <c r="O78" s="99"/>
      <c r="P78" s="98"/>
      <c r="Q78" s="98"/>
      <c r="R78" s="98"/>
      <c r="S78" s="98"/>
      <c r="T78" s="98"/>
      <c r="U78" s="98"/>
      <c r="V78" s="98"/>
      <c r="W78" s="98"/>
      <c r="X78" s="98"/>
      <c r="Y78" s="98"/>
      <c r="Z78" s="99"/>
      <c r="AA78" s="99"/>
      <c r="AB78" s="99"/>
      <c r="AC78" s="99"/>
      <c r="AD78" s="99"/>
      <c r="AE78" s="99"/>
      <c r="AF78" s="99"/>
      <c r="AG78" s="99"/>
      <c r="AH78" s="99"/>
      <c r="AI78" s="99"/>
      <c r="AJ78" s="99"/>
    </row>
    <row r="79" spans="1:36" ht="13.5">
      <c r="A79" s="99"/>
      <c r="B79" s="99"/>
      <c r="C79" s="99"/>
      <c r="D79" s="99"/>
      <c r="E79" s="99"/>
      <c r="F79" s="99"/>
      <c r="G79" s="99"/>
      <c r="H79" s="99"/>
      <c r="I79" s="99"/>
      <c r="J79" s="99"/>
      <c r="K79" s="99"/>
      <c r="L79" s="99"/>
      <c r="M79" s="99"/>
      <c r="N79" s="99"/>
      <c r="O79" s="99"/>
      <c r="P79" s="98"/>
      <c r="Q79" s="98"/>
      <c r="R79" s="98"/>
      <c r="S79" s="98"/>
      <c r="T79" s="98"/>
      <c r="U79" s="98"/>
      <c r="V79" s="98"/>
      <c r="W79" s="98"/>
      <c r="X79" s="98"/>
      <c r="Y79" s="98"/>
      <c r="Z79" s="99"/>
      <c r="AA79" s="99"/>
      <c r="AB79" s="99"/>
      <c r="AC79" s="99"/>
      <c r="AD79" s="99"/>
      <c r="AE79" s="99"/>
      <c r="AF79" s="99"/>
      <c r="AG79" s="99"/>
      <c r="AH79" s="99"/>
      <c r="AI79" s="99"/>
      <c r="AJ79" s="99"/>
    </row>
    <row r="80" spans="1:36" ht="13.5">
      <c r="A80" s="99"/>
      <c r="B80" s="99"/>
      <c r="C80" s="99"/>
      <c r="D80" s="99"/>
      <c r="E80" s="99"/>
      <c r="F80" s="99"/>
      <c r="G80" s="99"/>
      <c r="H80" s="99"/>
      <c r="I80" s="99"/>
      <c r="J80" s="99"/>
      <c r="K80" s="99"/>
      <c r="L80" s="99"/>
      <c r="M80" s="99"/>
      <c r="N80" s="99"/>
      <c r="O80" s="99"/>
      <c r="P80" s="98"/>
      <c r="Q80" s="98"/>
      <c r="R80" s="98"/>
      <c r="S80" s="98"/>
      <c r="T80" s="98"/>
      <c r="U80" s="98"/>
      <c r="V80" s="98"/>
      <c r="W80" s="98"/>
      <c r="X80" s="98"/>
      <c r="Y80" s="98"/>
      <c r="Z80" s="99"/>
      <c r="AA80" s="99"/>
      <c r="AB80" s="99"/>
      <c r="AC80" s="99"/>
      <c r="AD80" s="99"/>
      <c r="AE80" s="99"/>
      <c r="AF80" s="99"/>
      <c r="AG80" s="99"/>
      <c r="AH80" s="99"/>
      <c r="AI80" s="99"/>
      <c r="AJ80" s="99"/>
    </row>
    <row r="81" spans="1:36" ht="13.5">
      <c r="A81" s="99"/>
      <c r="B81" s="99"/>
      <c r="C81" s="99"/>
      <c r="D81" s="99"/>
      <c r="E81" s="99"/>
      <c r="F81" s="99"/>
      <c r="G81" s="99"/>
      <c r="H81" s="99"/>
      <c r="I81" s="99"/>
      <c r="J81" s="99"/>
      <c r="K81" s="99"/>
      <c r="L81" s="99"/>
      <c r="M81" s="99"/>
      <c r="N81" s="99"/>
      <c r="O81" s="99"/>
      <c r="P81" s="98"/>
      <c r="Q81" s="98"/>
      <c r="R81" s="98"/>
      <c r="S81" s="98"/>
      <c r="T81" s="98"/>
      <c r="U81" s="98"/>
      <c r="V81" s="98"/>
      <c r="W81" s="98"/>
      <c r="X81" s="98"/>
      <c r="Y81" s="98"/>
      <c r="Z81" s="99"/>
      <c r="AA81" s="99"/>
      <c r="AB81" s="99"/>
      <c r="AC81" s="99"/>
      <c r="AD81" s="99"/>
      <c r="AE81" s="99"/>
      <c r="AF81" s="99"/>
      <c r="AG81" s="99"/>
      <c r="AH81" s="99"/>
      <c r="AI81" s="99"/>
      <c r="AJ81" s="99"/>
    </row>
    <row r="82" spans="1:36" ht="13.5">
      <c r="A82" s="99"/>
      <c r="B82" s="99"/>
      <c r="C82" s="99"/>
      <c r="D82" s="99"/>
      <c r="E82" s="99"/>
      <c r="F82" s="99"/>
      <c r="G82" s="99"/>
      <c r="H82" s="99"/>
      <c r="I82" s="99"/>
      <c r="J82" s="99"/>
      <c r="K82" s="99"/>
      <c r="L82" s="99"/>
      <c r="M82" s="99"/>
      <c r="N82" s="99"/>
      <c r="O82" s="99"/>
      <c r="P82" s="98"/>
      <c r="Q82" s="98"/>
      <c r="R82" s="98"/>
      <c r="S82" s="98"/>
      <c r="T82" s="98"/>
      <c r="U82" s="98"/>
      <c r="V82" s="98"/>
      <c r="W82" s="98"/>
      <c r="X82" s="98"/>
      <c r="Y82" s="98"/>
      <c r="Z82" s="99"/>
      <c r="AA82" s="99"/>
      <c r="AB82" s="99"/>
      <c r="AC82" s="99"/>
      <c r="AD82" s="99"/>
      <c r="AE82" s="99"/>
      <c r="AF82" s="99"/>
      <c r="AG82" s="99"/>
      <c r="AH82" s="99"/>
      <c r="AI82" s="99"/>
      <c r="AJ82" s="99"/>
    </row>
    <row r="83" spans="1:36" ht="13.5">
      <c r="A83" s="99"/>
      <c r="B83" s="99"/>
      <c r="C83" s="99"/>
      <c r="D83" s="99"/>
      <c r="E83" s="99"/>
      <c r="F83" s="99"/>
      <c r="G83" s="99"/>
      <c r="H83" s="99"/>
      <c r="I83" s="99"/>
      <c r="J83" s="99"/>
      <c r="K83" s="99"/>
      <c r="L83" s="99"/>
      <c r="M83" s="99"/>
      <c r="N83" s="99"/>
      <c r="O83" s="99"/>
      <c r="P83" s="98"/>
      <c r="Q83" s="98"/>
      <c r="R83" s="98"/>
      <c r="S83" s="98"/>
      <c r="T83" s="98"/>
      <c r="U83" s="98"/>
      <c r="V83" s="98"/>
      <c r="W83" s="98"/>
      <c r="X83" s="98"/>
      <c r="Y83" s="98"/>
      <c r="Z83" s="99"/>
      <c r="AA83" s="99"/>
      <c r="AB83" s="99"/>
      <c r="AC83" s="99"/>
      <c r="AD83" s="99"/>
      <c r="AE83" s="99"/>
      <c r="AF83" s="99"/>
      <c r="AG83" s="99"/>
      <c r="AH83" s="99"/>
      <c r="AI83" s="99"/>
      <c r="AJ83" s="99"/>
    </row>
    <row r="84" spans="1:36" ht="13.5">
      <c r="A84" s="99"/>
      <c r="B84" s="99"/>
      <c r="C84" s="99"/>
      <c r="D84" s="99"/>
      <c r="E84" s="99"/>
      <c r="F84" s="99"/>
      <c r="G84" s="99"/>
      <c r="H84" s="99"/>
      <c r="I84" s="99"/>
      <c r="J84" s="99"/>
      <c r="K84" s="99"/>
      <c r="L84" s="99"/>
      <c r="M84" s="99"/>
      <c r="N84" s="99"/>
      <c r="O84" s="99"/>
      <c r="P84" s="98"/>
      <c r="Q84" s="98"/>
      <c r="R84" s="98"/>
      <c r="S84" s="98"/>
      <c r="T84" s="98"/>
      <c r="U84" s="98"/>
      <c r="V84" s="98"/>
      <c r="W84" s="98"/>
      <c r="X84" s="98"/>
      <c r="Y84" s="98"/>
      <c r="Z84" s="99"/>
      <c r="AA84" s="99"/>
      <c r="AB84" s="99"/>
      <c r="AC84" s="99"/>
      <c r="AD84" s="99"/>
      <c r="AE84" s="99"/>
      <c r="AF84" s="99"/>
      <c r="AG84" s="99"/>
      <c r="AH84" s="99"/>
      <c r="AI84" s="99"/>
      <c r="AJ84" s="99"/>
    </row>
    <row r="85" spans="1:36" ht="13.5">
      <c r="A85" s="99"/>
      <c r="B85" s="99"/>
      <c r="C85" s="99"/>
      <c r="D85" s="99"/>
      <c r="E85" s="99"/>
      <c r="F85" s="99"/>
      <c r="G85" s="99"/>
      <c r="H85" s="99"/>
      <c r="I85" s="99"/>
      <c r="J85" s="99"/>
      <c r="K85" s="99"/>
      <c r="L85" s="99"/>
      <c r="M85" s="99"/>
      <c r="N85" s="99"/>
      <c r="O85" s="99"/>
      <c r="P85" s="98"/>
      <c r="Q85" s="98"/>
      <c r="R85" s="98"/>
      <c r="S85" s="98"/>
      <c r="T85" s="98"/>
      <c r="U85" s="98"/>
      <c r="V85" s="98"/>
      <c r="W85" s="98"/>
      <c r="X85" s="98"/>
      <c r="Y85" s="98"/>
      <c r="Z85" s="99"/>
      <c r="AA85" s="99"/>
      <c r="AB85" s="99"/>
      <c r="AC85" s="99"/>
      <c r="AD85" s="99"/>
      <c r="AE85" s="99"/>
      <c r="AF85" s="99"/>
      <c r="AG85" s="99"/>
      <c r="AH85" s="99"/>
      <c r="AI85" s="99"/>
      <c r="AJ85" s="99"/>
    </row>
    <row r="86" spans="1:36" ht="13.5">
      <c r="A86" s="99"/>
      <c r="B86" s="99"/>
      <c r="C86" s="99"/>
      <c r="D86" s="99"/>
      <c r="E86" s="99"/>
      <c r="F86" s="99"/>
      <c r="G86" s="99"/>
      <c r="H86" s="99"/>
      <c r="I86" s="99"/>
      <c r="J86" s="99"/>
      <c r="K86" s="99"/>
      <c r="L86" s="99"/>
      <c r="M86" s="99"/>
      <c r="N86" s="99"/>
      <c r="O86" s="99"/>
      <c r="P86" s="98"/>
      <c r="Q86" s="98"/>
      <c r="R86" s="98"/>
      <c r="S86" s="98"/>
      <c r="T86" s="98"/>
      <c r="U86" s="98"/>
      <c r="V86" s="98"/>
      <c r="W86" s="98"/>
      <c r="X86" s="98"/>
      <c r="Y86" s="98"/>
      <c r="Z86" s="99"/>
      <c r="AA86" s="99"/>
      <c r="AB86" s="99"/>
      <c r="AC86" s="99"/>
      <c r="AD86" s="99"/>
      <c r="AE86" s="99"/>
      <c r="AF86" s="99"/>
      <c r="AG86" s="99"/>
      <c r="AH86" s="99"/>
      <c r="AI86" s="99"/>
      <c r="AJ86" s="99"/>
    </row>
    <row r="87" spans="16:25" ht="13.5">
      <c r="P87" s="72"/>
      <c r="Q87" s="72"/>
      <c r="R87" s="72"/>
      <c r="S87" s="72"/>
      <c r="T87" s="72"/>
      <c r="U87" s="72"/>
      <c r="V87" s="72"/>
      <c r="W87" s="72"/>
      <c r="X87" s="72"/>
      <c r="Y87" s="72"/>
    </row>
    <row r="88" spans="16:25" ht="13.5">
      <c r="P88" s="72"/>
      <c r="Q88" s="72"/>
      <c r="R88" s="72"/>
      <c r="S88" s="72"/>
      <c r="T88" s="72"/>
      <c r="U88" s="72"/>
      <c r="V88" s="72"/>
      <c r="W88" s="72"/>
      <c r="X88" s="72"/>
      <c r="Y88" s="72"/>
    </row>
    <row r="89" spans="16:25" ht="13.5">
      <c r="P89" s="72"/>
      <c r="Q89" s="72"/>
      <c r="R89" s="72"/>
      <c r="S89" s="72"/>
      <c r="T89" s="72"/>
      <c r="U89" s="72"/>
      <c r="V89" s="72"/>
      <c r="W89" s="72"/>
      <c r="X89" s="72"/>
      <c r="Y89" s="72"/>
    </row>
    <row r="90" spans="16:25" ht="13.5">
      <c r="P90" s="72"/>
      <c r="Q90" s="72"/>
      <c r="R90" s="72"/>
      <c r="S90" s="72"/>
      <c r="T90" s="72"/>
      <c r="U90" s="72"/>
      <c r="V90" s="72"/>
      <c r="W90" s="72"/>
      <c r="X90" s="72"/>
      <c r="Y90" s="72"/>
    </row>
    <row r="91" spans="16:25" ht="13.5">
      <c r="P91" s="72"/>
      <c r="Q91" s="72"/>
      <c r="R91" s="72"/>
      <c r="S91" s="72"/>
      <c r="T91" s="72"/>
      <c r="U91" s="72"/>
      <c r="V91" s="72"/>
      <c r="W91" s="72"/>
      <c r="X91" s="72"/>
      <c r="Y91" s="72"/>
    </row>
    <row r="92" spans="16:25" ht="13.5">
      <c r="P92" s="72"/>
      <c r="Q92" s="72"/>
      <c r="R92" s="72"/>
      <c r="S92" s="72"/>
      <c r="T92" s="72"/>
      <c r="U92" s="72"/>
      <c r="V92" s="72"/>
      <c r="W92" s="72"/>
      <c r="X92" s="72"/>
      <c r="Y92" s="72"/>
    </row>
    <row r="93" spans="16:25" ht="13.5">
      <c r="P93" s="72"/>
      <c r="Q93" s="72"/>
      <c r="R93" s="72"/>
      <c r="S93" s="72"/>
      <c r="T93" s="72"/>
      <c r="U93" s="72"/>
      <c r="V93" s="72"/>
      <c r="W93" s="72"/>
      <c r="X93" s="72"/>
      <c r="Y93" s="72"/>
    </row>
    <row r="94" spans="16:25" ht="13.5">
      <c r="P94" s="72"/>
      <c r="Q94" s="72"/>
      <c r="R94" s="72"/>
      <c r="S94" s="72"/>
      <c r="T94" s="72"/>
      <c r="U94" s="72"/>
      <c r="V94" s="72"/>
      <c r="W94" s="72"/>
      <c r="X94" s="72"/>
      <c r="Y94" s="72"/>
    </row>
    <row r="95" spans="16:25" ht="13.5">
      <c r="P95" s="72"/>
      <c r="Q95" s="72"/>
      <c r="R95" s="72"/>
      <c r="S95" s="72"/>
      <c r="T95" s="72"/>
      <c r="U95" s="72"/>
      <c r="V95" s="72"/>
      <c r="W95" s="72"/>
      <c r="X95" s="72"/>
      <c r="Y95" s="72"/>
    </row>
    <row r="96" spans="16:25" ht="13.5">
      <c r="P96" s="72"/>
      <c r="Q96" s="72"/>
      <c r="R96" s="72"/>
      <c r="S96" s="72"/>
      <c r="T96" s="72"/>
      <c r="U96" s="72"/>
      <c r="V96" s="72"/>
      <c r="W96" s="72"/>
      <c r="X96" s="72"/>
      <c r="Y96" s="72"/>
    </row>
    <row r="97" spans="16:25" ht="13.5">
      <c r="P97" s="72"/>
      <c r="Q97" s="72"/>
      <c r="R97" s="72"/>
      <c r="S97" s="72"/>
      <c r="T97" s="72"/>
      <c r="U97" s="72"/>
      <c r="V97" s="72"/>
      <c r="W97" s="72"/>
      <c r="X97" s="72"/>
      <c r="Y97" s="72"/>
    </row>
    <row r="98" spans="16:25" ht="13.5">
      <c r="P98" s="72"/>
      <c r="Q98" s="72"/>
      <c r="R98" s="72"/>
      <c r="S98" s="72"/>
      <c r="T98" s="72"/>
      <c r="U98" s="72"/>
      <c r="V98" s="72"/>
      <c r="W98" s="72"/>
      <c r="X98" s="72"/>
      <c r="Y98" s="72"/>
    </row>
    <row r="99" spans="16:25" ht="13.5">
      <c r="P99" s="72"/>
      <c r="Q99" s="72"/>
      <c r="R99" s="72"/>
      <c r="S99" s="72"/>
      <c r="T99" s="72"/>
      <c r="U99" s="72"/>
      <c r="V99" s="72"/>
      <c r="W99" s="72"/>
      <c r="X99" s="72"/>
      <c r="Y99" s="72"/>
    </row>
    <row r="100" spans="16:25" ht="13.5">
      <c r="P100" s="72"/>
      <c r="Q100" s="72"/>
      <c r="R100" s="72"/>
      <c r="S100" s="72"/>
      <c r="T100" s="72"/>
      <c r="U100" s="72"/>
      <c r="V100" s="72"/>
      <c r="W100" s="72"/>
      <c r="X100" s="72"/>
      <c r="Y100" s="72"/>
    </row>
    <row r="101" spans="16:25" ht="13.5">
      <c r="P101" s="72"/>
      <c r="Q101" s="72"/>
      <c r="R101" s="72"/>
      <c r="S101" s="72"/>
      <c r="T101" s="72"/>
      <c r="U101" s="72"/>
      <c r="V101" s="72"/>
      <c r="W101" s="72"/>
      <c r="X101" s="72"/>
      <c r="Y101" s="72"/>
    </row>
    <row r="102" spans="16:25" ht="13.5">
      <c r="P102" s="72"/>
      <c r="Q102" s="72"/>
      <c r="R102" s="72"/>
      <c r="S102" s="72"/>
      <c r="T102" s="72"/>
      <c r="U102" s="72"/>
      <c r="V102" s="72"/>
      <c r="W102" s="72"/>
      <c r="X102" s="72"/>
      <c r="Y102" s="72"/>
    </row>
    <row r="103" spans="16:25" ht="13.5">
      <c r="P103" s="72"/>
      <c r="Q103" s="72"/>
      <c r="R103" s="72"/>
      <c r="S103" s="72"/>
      <c r="T103" s="72"/>
      <c r="U103" s="72"/>
      <c r="V103" s="72"/>
      <c r="W103" s="72"/>
      <c r="X103" s="72"/>
      <c r="Y103" s="72"/>
    </row>
    <row r="104" spans="16:25" ht="13.5">
      <c r="P104" s="72"/>
      <c r="Q104" s="72"/>
      <c r="R104" s="72"/>
      <c r="S104" s="72"/>
      <c r="T104" s="72"/>
      <c r="U104" s="72"/>
      <c r="V104" s="72"/>
      <c r="W104" s="72"/>
      <c r="X104" s="72"/>
      <c r="Y104" s="72"/>
    </row>
    <row r="105" spans="16:25" ht="13.5">
      <c r="P105" s="72"/>
      <c r="Q105" s="72"/>
      <c r="R105" s="72"/>
      <c r="S105" s="72"/>
      <c r="T105" s="72"/>
      <c r="U105" s="72"/>
      <c r="V105" s="72"/>
      <c r="W105" s="72"/>
      <c r="X105" s="72"/>
      <c r="Y105" s="72"/>
    </row>
    <row r="106" spans="16:25" ht="13.5">
      <c r="P106" s="72"/>
      <c r="Q106" s="72"/>
      <c r="R106" s="72"/>
      <c r="S106" s="72"/>
      <c r="T106" s="72"/>
      <c r="U106" s="72"/>
      <c r="V106" s="72"/>
      <c r="W106" s="72"/>
      <c r="X106" s="72"/>
      <c r="Y106" s="72"/>
    </row>
    <row r="107" spans="16:25" ht="13.5">
      <c r="P107" s="72"/>
      <c r="Q107" s="72"/>
      <c r="R107" s="72"/>
      <c r="S107" s="72"/>
      <c r="T107" s="72"/>
      <c r="U107" s="72"/>
      <c r="V107" s="72"/>
      <c r="W107" s="72"/>
      <c r="X107" s="72"/>
      <c r="Y107" s="72"/>
    </row>
    <row r="108" spans="16:25" ht="13.5">
      <c r="P108" s="72"/>
      <c r="Q108" s="72"/>
      <c r="R108" s="72"/>
      <c r="S108" s="72"/>
      <c r="T108" s="72"/>
      <c r="U108" s="72"/>
      <c r="V108" s="72"/>
      <c r="W108" s="72"/>
      <c r="X108" s="72"/>
      <c r="Y108" s="72"/>
    </row>
    <row r="109" spans="16:25" ht="13.5">
      <c r="P109" s="72"/>
      <c r="Q109" s="72"/>
      <c r="R109" s="72"/>
      <c r="S109" s="72"/>
      <c r="T109" s="72"/>
      <c r="U109" s="72"/>
      <c r="V109" s="72"/>
      <c r="W109" s="72"/>
      <c r="X109" s="72"/>
      <c r="Y109" s="72"/>
    </row>
    <row r="110" spans="16:25" ht="13.5">
      <c r="P110" s="72"/>
      <c r="Q110" s="72"/>
      <c r="R110" s="72"/>
      <c r="S110" s="72"/>
      <c r="T110" s="72"/>
      <c r="U110" s="72"/>
      <c r="V110" s="72"/>
      <c r="W110" s="72"/>
      <c r="X110" s="72"/>
      <c r="Y110" s="72"/>
    </row>
    <row r="111" spans="16:25" ht="13.5">
      <c r="P111" s="72"/>
      <c r="Q111" s="72"/>
      <c r="R111" s="72"/>
      <c r="S111" s="72"/>
      <c r="T111" s="72"/>
      <c r="U111" s="72"/>
      <c r="V111" s="72"/>
      <c r="W111" s="72"/>
      <c r="X111" s="72"/>
      <c r="Y111" s="72"/>
    </row>
    <row r="112" spans="16:25" ht="13.5">
      <c r="P112" s="72"/>
      <c r="Q112" s="72"/>
      <c r="R112" s="72"/>
      <c r="S112" s="72"/>
      <c r="T112" s="72"/>
      <c r="U112" s="72"/>
      <c r="V112" s="72"/>
      <c r="W112" s="72"/>
      <c r="X112" s="72"/>
      <c r="Y112" s="72"/>
    </row>
    <row r="113" spans="16:25" ht="13.5">
      <c r="P113" s="72"/>
      <c r="Q113" s="72"/>
      <c r="R113" s="72"/>
      <c r="S113" s="72"/>
      <c r="T113" s="72"/>
      <c r="U113" s="72"/>
      <c r="V113" s="72"/>
      <c r="W113" s="72"/>
      <c r="X113" s="72"/>
      <c r="Y113" s="72"/>
    </row>
    <row r="114" spans="16:25" ht="13.5">
      <c r="P114" s="72"/>
      <c r="Q114" s="72"/>
      <c r="R114" s="72"/>
      <c r="S114" s="72"/>
      <c r="T114" s="72"/>
      <c r="U114" s="72"/>
      <c r="V114" s="72"/>
      <c r="W114" s="72"/>
      <c r="X114" s="72"/>
      <c r="Y114" s="72"/>
    </row>
    <row r="115" spans="16:25" ht="13.5">
      <c r="P115" s="72"/>
      <c r="Q115" s="72"/>
      <c r="R115" s="72"/>
      <c r="S115" s="72"/>
      <c r="T115" s="72"/>
      <c r="U115" s="72"/>
      <c r="V115" s="72"/>
      <c r="W115" s="72"/>
      <c r="X115" s="72"/>
      <c r="Y115" s="72"/>
    </row>
    <row r="116" spans="16:25" ht="13.5">
      <c r="P116" s="72"/>
      <c r="Q116" s="72"/>
      <c r="R116" s="72"/>
      <c r="S116" s="72"/>
      <c r="T116" s="72"/>
      <c r="U116" s="72"/>
      <c r="V116" s="72"/>
      <c r="W116" s="72"/>
      <c r="X116" s="72"/>
      <c r="Y116" s="72"/>
    </row>
    <row r="117" spans="16:25" ht="13.5">
      <c r="P117" s="72"/>
      <c r="Q117" s="72"/>
      <c r="R117" s="72"/>
      <c r="S117" s="72"/>
      <c r="T117" s="72"/>
      <c r="U117" s="72"/>
      <c r="V117" s="72"/>
      <c r="W117" s="72"/>
      <c r="X117" s="72"/>
      <c r="Y117" s="72"/>
    </row>
    <row r="118" spans="16:25" ht="13.5">
      <c r="P118" s="72"/>
      <c r="Q118" s="72"/>
      <c r="R118" s="72"/>
      <c r="S118" s="72"/>
      <c r="T118" s="72"/>
      <c r="U118" s="72"/>
      <c r="V118" s="72"/>
      <c r="W118" s="72"/>
      <c r="X118" s="72"/>
      <c r="Y118" s="72"/>
    </row>
    <row r="119" spans="16:25" ht="13.5">
      <c r="P119" s="72"/>
      <c r="Q119" s="72"/>
      <c r="R119" s="72"/>
      <c r="S119" s="72"/>
      <c r="T119" s="72"/>
      <c r="U119" s="72"/>
      <c r="V119" s="72"/>
      <c r="W119" s="72"/>
      <c r="X119" s="72"/>
      <c r="Y119" s="72"/>
    </row>
    <row r="120" spans="16:25" ht="13.5">
      <c r="P120" s="72"/>
      <c r="Q120" s="72"/>
      <c r="R120" s="72"/>
      <c r="S120" s="72"/>
      <c r="T120" s="72"/>
      <c r="U120" s="72"/>
      <c r="V120" s="72"/>
      <c r="W120" s="72"/>
      <c r="X120" s="72"/>
      <c r="Y120" s="72"/>
    </row>
    <row r="121" spans="16:25" ht="13.5">
      <c r="P121" s="72"/>
      <c r="Q121" s="72"/>
      <c r="R121" s="72"/>
      <c r="S121" s="72"/>
      <c r="T121" s="72"/>
      <c r="U121" s="72"/>
      <c r="V121" s="72"/>
      <c r="W121" s="72"/>
      <c r="X121" s="72"/>
      <c r="Y121" s="72"/>
    </row>
    <row r="122" spans="16:25" ht="13.5">
      <c r="P122" s="72"/>
      <c r="Q122" s="72"/>
      <c r="R122" s="72"/>
      <c r="S122" s="72"/>
      <c r="T122" s="72"/>
      <c r="U122" s="72"/>
      <c r="V122" s="72"/>
      <c r="W122" s="72"/>
      <c r="X122" s="72"/>
      <c r="Y122" s="72"/>
    </row>
    <row r="123" spans="16:25" ht="13.5">
      <c r="P123" s="72"/>
      <c r="Q123" s="72"/>
      <c r="R123" s="72"/>
      <c r="S123" s="72"/>
      <c r="T123" s="72"/>
      <c r="U123" s="72"/>
      <c r="V123" s="72"/>
      <c r="W123" s="72"/>
      <c r="X123" s="72"/>
      <c r="Y123" s="72"/>
    </row>
    <row r="124" spans="16:25" ht="13.5">
      <c r="P124" s="72"/>
      <c r="Q124" s="72"/>
      <c r="R124" s="72"/>
      <c r="S124" s="72"/>
      <c r="T124" s="72"/>
      <c r="U124" s="72"/>
      <c r="V124" s="72"/>
      <c r="W124" s="72"/>
      <c r="X124" s="72"/>
      <c r="Y124" s="72"/>
    </row>
    <row r="125" spans="16:25" ht="13.5">
      <c r="P125" s="72"/>
      <c r="Q125" s="72"/>
      <c r="R125" s="72"/>
      <c r="S125" s="72"/>
      <c r="T125" s="72"/>
      <c r="U125" s="72"/>
      <c r="V125" s="72"/>
      <c r="W125" s="72"/>
      <c r="X125" s="72"/>
      <c r="Y125" s="72"/>
    </row>
    <row r="126" spans="16:25" ht="13.5">
      <c r="P126" s="72"/>
      <c r="Q126" s="72"/>
      <c r="R126" s="72"/>
      <c r="S126" s="72"/>
      <c r="T126" s="72"/>
      <c r="U126" s="72"/>
      <c r="V126" s="72"/>
      <c r="W126" s="72"/>
      <c r="X126" s="72"/>
      <c r="Y126" s="72"/>
    </row>
    <row r="127" spans="16:25" ht="13.5">
      <c r="P127" s="72"/>
      <c r="Q127" s="72"/>
      <c r="R127" s="72"/>
      <c r="S127" s="72"/>
      <c r="T127" s="72"/>
      <c r="U127" s="72"/>
      <c r="V127" s="72"/>
      <c r="W127" s="72"/>
      <c r="X127" s="72"/>
      <c r="Y127" s="72"/>
    </row>
    <row r="128" spans="16:25" ht="13.5">
      <c r="P128" s="72"/>
      <c r="Q128" s="72"/>
      <c r="R128" s="72"/>
      <c r="S128" s="72"/>
      <c r="T128" s="72"/>
      <c r="U128" s="72"/>
      <c r="V128" s="72"/>
      <c r="W128" s="72"/>
      <c r="X128" s="72"/>
      <c r="Y128" s="72"/>
    </row>
    <row r="129" spans="16:25" ht="13.5">
      <c r="P129" s="72"/>
      <c r="Q129" s="72"/>
      <c r="R129" s="72"/>
      <c r="S129" s="72"/>
      <c r="T129" s="72"/>
      <c r="U129" s="72"/>
      <c r="V129" s="72"/>
      <c r="W129" s="72"/>
      <c r="X129" s="72"/>
      <c r="Y129" s="72"/>
    </row>
    <row r="130" spans="16:25" ht="13.5">
      <c r="P130" s="72"/>
      <c r="Q130" s="72"/>
      <c r="R130" s="72"/>
      <c r="S130" s="72"/>
      <c r="T130" s="72"/>
      <c r="U130" s="72"/>
      <c r="V130" s="72"/>
      <c r="W130" s="72"/>
      <c r="X130" s="72"/>
      <c r="Y130" s="72"/>
    </row>
    <row r="131" spans="16:25" ht="13.5">
      <c r="P131" s="72"/>
      <c r="Q131" s="72"/>
      <c r="R131" s="72"/>
      <c r="S131" s="72"/>
      <c r="T131" s="72"/>
      <c r="U131" s="72"/>
      <c r="V131" s="72"/>
      <c r="W131" s="72"/>
      <c r="X131" s="72"/>
      <c r="Y131" s="72"/>
    </row>
    <row r="132" spans="16:25" ht="13.5">
      <c r="P132" s="72"/>
      <c r="Q132" s="72"/>
      <c r="R132" s="72"/>
      <c r="S132" s="72"/>
      <c r="T132" s="72"/>
      <c r="U132" s="72"/>
      <c r="V132" s="72"/>
      <c r="W132" s="72"/>
      <c r="X132" s="72"/>
      <c r="Y132" s="72"/>
    </row>
    <row r="133" spans="16:25" ht="13.5">
      <c r="P133" s="72"/>
      <c r="Q133" s="72"/>
      <c r="R133" s="72"/>
      <c r="S133" s="72"/>
      <c r="T133" s="72"/>
      <c r="U133" s="72"/>
      <c r="V133" s="72"/>
      <c r="W133" s="72"/>
      <c r="X133" s="72"/>
      <c r="Y133" s="72"/>
    </row>
    <row r="134" spans="16:25" ht="13.5">
      <c r="P134" s="72"/>
      <c r="Q134" s="72"/>
      <c r="R134" s="72"/>
      <c r="S134" s="72"/>
      <c r="T134" s="72"/>
      <c r="U134" s="72"/>
      <c r="V134" s="72"/>
      <c r="W134" s="72"/>
      <c r="X134" s="72"/>
      <c r="Y134" s="72"/>
    </row>
    <row r="135" spans="16:25" ht="13.5">
      <c r="P135" s="72"/>
      <c r="Q135" s="72"/>
      <c r="R135" s="72"/>
      <c r="S135" s="72"/>
      <c r="T135" s="72"/>
      <c r="U135" s="72"/>
      <c r="V135" s="72"/>
      <c r="W135" s="72"/>
      <c r="X135" s="72"/>
      <c r="Y135" s="72"/>
    </row>
    <row r="136" spans="16:25" ht="13.5">
      <c r="P136" s="72"/>
      <c r="Q136" s="72"/>
      <c r="R136" s="72"/>
      <c r="S136" s="72"/>
      <c r="T136" s="72"/>
      <c r="U136" s="72"/>
      <c r="V136" s="72"/>
      <c r="W136" s="72"/>
      <c r="X136" s="72"/>
      <c r="Y136" s="72"/>
    </row>
    <row r="137" spans="16:25" ht="13.5">
      <c r="P137" s="72"/>
      <c r="Q137" s="72"/>
      <c r="R137" s="72"/>
      <c r="S137" s="72"/>
      <c r="T137" s="72"/>
      <c r="U137" s="72"/>
      <c r="V137" s="72"/>
      <c r="W137" s="72"/>
      <c r="X137" s="72"/>
      <c r="Y137" s="72"/>
    </row>
    <row r="138" spans="16:25" ht="13.5">
      <c r="P138" s="72"/>
      <c r="Q138" s="72"/>
      <c r="R138" s="72"/>
      <c r="S138" s="72"/>
      <c r="T138" s="72"/>
      <c r="U138" s="72"/>
      <c r="V138" s="72"/>
      <c r="W138" s="72"/>
      <c r="X138" s="72"/>
      <c r="Y138" s="72"/>
    </row>
    <row r="139" spans="16:25" ht="13.5">
      <c r="P139" s="72"/>
      <c r="Q139" s="72"/>
      <c r="R139" s="72"/>
      <c r="S139" s="72"/>
      <c r="T139" s="72"/>
      <c r="U139" s="72"/>
      <c r="V139" s="72"/>
      <c r="W139" s="72"/>
      <c r="X139" s="72"/>
      <c r="Y139" s="72"/>
    </row>
    <row r="140" spans="16:25" ht="13.5">
      <c r="P140" s="72"/>
      <c r="Q140" s="72"/>
      <c r="R140" s="72"/>
      <c r="S140" s="72"/>
      <c r="T140" s="72"/>
      <c r="U140" s="72"/>
      <c r="V140" s="72"/>
      <c r="W140" s="72"/>
      <c r="X140" s="72"/>
      <c r="Y140" s="72"/>
    </row>
    <row r="141" spans="16:25" ht="13.5">
      <c r="P141" s="72"/>
      <c r="Q141" s="72"/>
      <c r="R141" s="72"/>
      <c r="S141" s="72"/>
      <c r="T141" s="72"/>
      <c r="U141" s="72"/>
      <c r="V141" s="72"/>
      <c r="W141" s="72"/>
      <c r="X141" s="72"/>
      <c r="Y141" s="72"/>
    </row>
    <row r="142" spans="16:25" ht="13.5">
      <c r="P142" s="72"/>
      <c r="Q142" s="72"/>
      <c r="R142" s="72"/>
      <c r="S142" s="72"/>
      <c r="T142" s="72"/>
      <c r="U142" s="72"/>
      <c r="V142" s="72"/>
      <c r="W142" s="72"/>
      <c r="X142" s="72"/>
      <c r="Y142" s="72"/>
    </row>
    <row r="143" spans="16:25" ht="13.5">
      <c r="P143" s="72"/>
      <c r="Q143" s="72"/>
      <c r="R143" s="72"/>
      <c r="S143" s="72"/>
      <c r="T143" s="72"/>
      <c r="U143" s="72"/>
      <c r="V143" s="72"/>
      <c r="W143" s="72"/>
      <c r="X143" s="72"/>
      <c r="Y143" s="72"/>
    </row>
    <row r="144" spans="16:25" ht="13.5">
      <c r="P144" s="72"/>
      <c r="Q144" s="72"/>
      <c r="R144" s="72"/>
      <c r="S144" s="72"/>
      <c r="T144" s="72"/>
      <c r="U144" s="72"/>
      <c r="V144" s="72"/>
      <c r="W144" s="72"/>
      <c r="X144" s="72"/>
      <c r="Y144" s="72"/>
    </row>
    <row r="145" spans="16:25" ht="13.5">
      <c r="P145" s="72"/>
      <c r="Q145" s="72"/>
      <c r="R145" s="72"/>
      <c r="S145" s="72"/>
      <c r="T145" s="72"/>
      <c r="U145" s="72"/>
      <c r="V145" s="72"/>
      <c r="W145" s="72"/>
      <c r="X145" s="72"/>
      <c r="Y145" s="72"/>
    </row>
    <row r="146" spans="16:25" ht="13.5">
      <c r="P146" s="72"/>
      <c r="Q146" s="72"/>
      <c r="R146" s="72"/>
      <c r="S146" s="72"/>
      <c r="T146" s="72"/>
      <c r="U146" s="72"/>
      <c r="V146" s="72"/>
      <c r="W146" s="72"/>
      <c r="X146" s="72"/>
      <c r="Y146" s="72"/>
    </row>
    <row r="147" spans="16:25" ht="13.5">
      <c r="P147" s="72"/>
      <c r="Q147" s="72"/>
      <c r="R147" s="72"/>
      <c r="S147" s="72"/>
      <c r="T147" s="72"/>
      <c r="U147" s="72"/>
      <c r="V147" s="72"/>
      <c r="W147" s="72"/>
      <c r="X147" s="72"/>
      <c r="Y147" s="72"/>
    </row>
    <row r="148" spans="16:25" ht="13.5">
      <c r="P148" s="72"/>
      <c r="Q148" s="72"/>
      <c r="R148" s="72"/>
      <c r="S148" s="72"/>
      <c r="T148" s="72"/>
      <c r="U148" s="72"/>
      <c r="V148" s="72"/>
      <c r="W148" s="72"/>
      <c r="X148" s="72"/>
      <c r="Y148" s="72"/>
    </row>
    <row r="149" spans="16:25" ht="13.5">
      <c r="P149" s="72"/>
      <c r="Q149" s="72"/>
      <c r="R149" s="72"/>
      <c r="S149" s="72"/>
      <c r="T149" s="72"/>
      <c r="U149" s="72"/>
      <c r="V149" s="72"/>
      <c r="W149" s="72"/>
      <c r="X149" s="72"/>
      <c r="Y149" s="72"/>
    </row>
    <row r="150" spans="16:25" ht="13.5">
      <c r="P150" s="72"/>
      <c r="Q150" s="72"/>
      <c r="R150" s="72"/>
      <c r="S150" s="72"/>
      <c r="T150" s="72"/>
      <c r="U150" s="72"/>
      <c r="V150" s="72"/>
      <c r="W150" s="72"/>
      <c r="X150" s="72"/>
      <c r="Y150" s="72"/>
    </row>
    <row r="151" spans="16:25" ht="13.5">
      <c r="P151" s="72"/>
      <c r="Q151" s="72"/>
      <c r="R151" s="72"/>
      <c r="S151" s="72"/>
      <c r="T151" s="72"/>
      <c r="U151" s="72"/>
      <c r="V151" s="72"/>
      <c r="W151" s="72"/>
      <c r="X151" s="72"/>
      <c r="Y151" s="72"/>
    </row>
    <row r="152" spans="16:25" ht="13.5">
      <c r="P152" s="72"/>
      <c r="Q152" s="72"/>
      <c r="R152" s="72"/>
      <c r="S152" s="72"/>
      <c r="T152" s="72"/>
      <c r="U152" s="72"/>
      <c r="V152" s="72"/>
      <c r="W152" s="72"/>
      <c r="X152" s="72"/>
      <c r="Y152" s="72"/>
    </row>
    <row r="153" spans="16:25" ht="13.5">
      <c r="P153" s="72"/>
      <c r="Q153" s="72"/>
      <c r="R153" s="72"/>
      <c r="S153" s="72"/>
      <c r="T153" s="72"/>
      <c r="U153" s="72"/>
      <c r="V153" s="72"/>
      <c r="W153" s="72"/>
      <c r="X153" s="72"/>
      <c r="Y153" s="72"/>
    </row>
    <row r="154" spans="16:25" ht="13.5">
      <c r="P154" s="72"/>
      <c r="Q154" s="72"/>
      <c r="R154" s="72"/>
      <c r="S154" s="72"/>
      <c r="T154" s="72"/>
      <c r="U154" s="72"/>
      <c r="V154" s="72"/>
      <c r="W154" s="72"/>
      <c r="X154" s="72"/>
      <c r="Y154" s="72"/>
    </row>
    <row r="155" spans="16:25" ht="13.5">
      <c r="P155" s="72"/>
      <c r="Q155" s="72"/>
      <c r="R155" s="72"/>
      <c r="S155" s="72"/>
      <c r="T155" s="72"/>
      <c r="U155" s="72"/>
      <c r="V155" s="72"/>
      <c r="W155" s="72"/>
      <c r="X155" s="72"/>
      <c r="Y155" s="72"/>
    </row>
    <row r="156" spans="16:25" ht="13.5">
      <c r="P156" s="72"/>
      <c r="Q156" s="72"/>
      <c r="R156" s="72"/>
      <c r="S156" s="72"/>
      <c r="T156" s="72"/>
      <c r="U156" s="72"/>
      <c r="V156" s="72"/>
      <c r="W156" s="72"/>
      <c r="X156" s="72"/>
      <c r="Y156" s="72"/>
    </row>
    <row r="157" spans="16:25" ht="13.5">
      <c r="P157" s="72"/>
      <c r="Q157" s="72"/>
      <c r="R157" s="72"/>
      <c r="S157" s="72"/>
      <c r="T157" s="72"/>
      <c r="U157" s="72"/>
      <c r="V157" s="72"/>
      <c r="W157" s="72"/>
      <c r="X157" s="72"/>
      <c r="Y157" s="72"/>
    </row>
    <row r="158" spans="16:25" ht="13.5">
      <c r="P158" s="72"/>
      <c r="Q158" s="72"/>
      <c r="R158" s="72"/>
      <c r="S158" s="72"/>
      <c r="T158" s="72"/>
      <c r="U158" s="72"/>
      <c r="V158" s="72"/>
      <c r="W158" s="72"/>
      <c r="X158" s="72"/>
      <c r="Y158" s="72"/>
    </row>
    <row r="159" spans="16:25" ht="13.5">
      <c r="P159" s="72"/>
      <c r="Q159" s="72"/>
      <c r="R159" s="72"/>
      <c r="S159" s="72"/>
      <c r="T159" s="72"/>
      <c r="U159" s="72"/>
      <c r="V159" s="72"/>
      <c r="W159" s="72"/>
      <c r="X159" s="72"/>
      <c r="Y159" s="72"/>
    </row>
    <row r="160" spans="16:25" ht="13.5">
      <c r="P160" s="72"/>
      <c r="Q160" s="72"/>
      <c r="R160" s="72"/>
      <c r="S160" s="72"/>
      <c r="T160" s="72"/>
      <c r="U160" s="72"/>
      <c r="V160" s="72"/>
      <c r="W160" s="72"/>
      <c r="X160" s="72"/>
      <c r="Y160" s="72"/>
    </row>
    <row r="161" spans="16:25" ht="13.5">
      <c r="P161" s="72"/>
      <c r="Q161" s="72"/>
      <c r="R161" s="72"/>
      <c r="S161" s="72"/>
      <c r="T161" s="72"/>
      <c r="U161" s="72"/>
      <c r="V161" s="72"/>
      <c r="W161" s="72"/>
      <c r="X161" s="72"/>
      <c r="Y161" s="72"/>
    </row>
    <row r="162" spans="16:25" ht="13.5">
      <c r="P162" s="72"/>
      <c r="Q162" s="72"/>
      <c r="R162" s="72"/>
      <c r="S162" s="72"/>
      <c r="T162" s="72"/>
      <c r="U162" s="72"/>
      <c r="V162" s="72"/>
      <c r="W162" s="72"/>
      <c r="X162" s="72"/>
      <c r="Y162" s="72"/>
    </row>
    <row r="163" spans="16:25" ht="13.5">
      <c r="P163" s="72"/>
      <c r="Q163" s="72"/>
      <c r="R163" s="72"/>
      <c r="S163" s="72"/>
      <c r="T163" s="72"/>
      <c r="U163" s="72"/>
      <c r="V163" s="72"/>
      <c r="W163" s="72"/>
      <c r="X163" s="72"/>
      <c r="Y163" s="72"/>
    </row>
    <row r="164" spans="16:25" ht="13.5">
      <c r="P164" s="72"/>
      <c r="Q164" s="72"/>
      <c r="R164" s="72"/>
      <c r="S164" s="72"/>
      <c r="T164" s="72"/>
      <c r="U164" s="72"/>
      <c r="V164" s="72"/>
      <c r="W164" s="72"/>
      <c r="X164" s="72"/>
      <c r="Y164" s="72"/>
    </row>
    <row r="165" spans="16:25" ht="13.5">
      <c r="P165" s="72"/>
      <c r="Q165" s="72"/>
      <c r="R165" s="72"/>
      <c r="S165" s="72"/>
      <c r="T165" s="72"/>
      <c r="U165" s="72"/>
      <c r="V165" s="72"/>
      <c r="W165" s="72"/>
      <c r="X165" s="72"/>
      <c r="Y165" s="72"/>
    </row>
    <row r="166" spans="16:25" ht="13.5">
      <c r="P166" s="72"/>
      <c r="Q166" s="72"/>
      <c r="R166" s="72"/>
      <c r="S166" s="72"/>
      <c r="T166" s="72"/>
      <c r="U166" s="72"/>
      <c r="V166" s="72"/>
      <c r="W166" s="72"/>
      <c r="X166" s="72"/>
      <c r="Y166" s="72"/>
    </row>
    <row r="167" spans="16:25" ht="13.5">
      <c r="P167" s="72"/>
      <c r="Q167" s="72"/>
      <c r="R167" s="72"/>
      <c r="S167" s="72"/>
      <c r="T167" s="72"/>
      <c r="U167" s="72"/>
      <c r="V167" s="72"/>
      <c r="W167" s="72"/>
      <c r="X167" s="72"/>
      <c r="Y167" s="72"/>
    </row>
    <row r="168" spans="16:25" ht="13.5">
      <c r="P168" s="72"/>
      <c r="Q168" s="72"/>
      <c r="R168" s="72"/>
      <c r="S168" s="72"/>
      <c r="T168" s="72"/>
      <c r="U168" s="72"/>
      <c r="V168" s="72"/>
      <c r="W168" s="72"/>
      <c r="X168" s="72"/>
      <c r="Y168" s="72"/>
    </row>
    <row r="169" spans="16:25" ht="13.5">
      <c r="P169" s="72"/>
      <c r="Q169" s="72"/>
      <c r="R169" s="72"/>
      <c r="S169" s="72"/>
      <c r="T169" s="72"/>
      <c r="U169" s="72"/>
      <c r="V169" s="72"/>
      <c r="W169" s="72"/>
      <c r="X169" s="72"/>
      <c r="Y169" s="72"/>
    </row>
    <row r="170" spans="16:25" ht="13.5">
      <c r="P170" s="72"/>
      <c r="Q170" s="72"/>
      <c r="R170" s="72"/>
      <c r="S170" s="72"/>
      <c r="T170" s="72"/>
      <c r="U170" s="72"/>
      <c r="V170" s="72"/>
      <c r="W170" s="72"/>
      <c r="X170" s="72"/>
      <c r="Y170" s="72"/>
    </row>
    <row r="171" spans="16:25" ht="13.5">
      <c r="P171" s="72"/>
      <c r="Q171" s="72"/>
      <c r="R171" s="72"/>
      <c r="S171" s="72"/>
      <c r="T171" s="72"/>
      <c r="U171" s="72"/>
      <c r="V171" s="72"/>
      <c r="W171" s="72"/>
      <c r="X171" s="72"/>
      <c r="Y171" s="72"/>
    </row>
    <row r="172" spans="16:25" ht="13.5">
      <c r="P172" s="72"/>
      <c r="Q172" s="72"/>
      <c r="R172" s="72"/>
      <c r="S172" s="72"/>
      <c r="T172" s="72"/>
      <c r="U172" s="72"/>
      <c r="V172" s="72"/>
      <c r="W172" s="72"/>
      <c r="X172" s="72"/>
      <c r="Y172" s="72"/>
    </row>
    <row r="173" spans="16:25" ht="13.5">
      <c r="P173" s="72"/>
      <c r="Q173" s="72"/>
      <c r="R173" s="72"/>
      <c r="S173" s="72"/>
      <c r="T173" s="72"/>
      <c r="U173" s="72"/>
      <c r="V173" s="72"/>
      <c r="W173" s="72"/>
      <c r="X173" s="72"/>
      <c r="Y173" s="72"/>
    </row>
    <row r="174" spans="16:25" ht="13.5">
      <c r="P174" s="72"/>
      <c r="Q174" s="72"/>
      <c r="R174" s="72"/>
      <c r="S174" s="72"/>
      <c r="T174" s="72"/>
      <c r="U174" s="72"/>
      <c r="V174" s="72"/>
      <c r="W174" s="72"/>
      <c r="X174" s="72"/>
      <c r="Y174" s="72"/>
    </row>
    <row r="175" spans="16:25" ht="13.5">
      <c r="P175" s="72"/>
      <c r="Q175" s="72"/>
      <c r="R175" s="72"/>
      <c r="S175" s="72"/>
      <c r="T175" s="72"/>
      <c r="U175" s="72"/>
      <c r="V175" s="72"/>
      <c r="W175" s="72"/>
      <c r="X175" s="72"/>
      <c r="Y175" s="72"/>
    </row>
    <row r="176" spans="16:25" ht="13.5">
      <c r="P176" s="72"/>
      <c r="Q176" s="72"/>
      <c r="R176" s="72"/>
      <c r="S176" s="72"/>
      <c r="T176" s="72"/>
      <c r="U176" s="72"/>
      <c r="V176" s="72"/>
      <c r="W176" s="72"/>
      <c r="X176" s="72"/>
      <c r="Y176" s="72"/>
    </row>
    <row r="177" spans="16:25" ht="13.5">
      <c r="P177" s="72"/>
      <c r="Q177" s="72"/>
      <c r="R177" s="72"/>
      <c r="S177" s="72"/>
      <c r="T177" s="72"/>
      <c r="U177" s="72"/>
      <c r="V177" s="72"/>
      <c r="W177" s="72"/>
      <c r="X177" s="72"/>
      <c r="Y177" s="72"/>
    </row>
    <row r="178" spans="16:25" ht="13.5">
      <c r="P178" s="72"/>
      <c r="Q178" s="72"/>
      <c r="R178" s="72"/>
      <c r="S178" s="72"/>
      <c r="T178" s="72"/>
      <c r="U178" s="72"/>
      <c r="V178" s="72"/>
      <c r="W178" s="72"/>
      <c r="X178" s="72"/>
      <c r="Y178" s="72"/>
    </row>
    <row r="179" spans="16:25" ht="13.5">
      <c r="P179" s="72"/>
      <c r="Q179" s="72"/>
      <c r="R179" s="72"/>
      <c r="S179" s="72"/>
      <c r="T179" s="72"/>
      <c r="U179" s="72"/>
      <c r="V179" s="72"/>
      <c r="W179" s="72"/>
      <c r="X179" s="72"/>
      <c r="Y179" s="72"/>
    </row>
    <row r="180" spans="16:25" ht="13.5">
      <c r="P180" s="72"/>
      <c r="Q180" s="72"/>
      <c r="R180" s="72"/>
      <c r="S180" s="72"/>
      <c r="T180" s="72"/>
      <c r="U180" s="72"/>
      <c r="V180" s="72"/>
      <c r="W180" s="72"/>
      <c r="X180" s="72"/>
      <c r="Y180" s="72"/>
    </row>
    <row r="181" spans="16:25" ht="13.5">
      <c r="P181" s="72"/>
      <c r="Q181" s="72"/>
      <c r="R181" s="72"/>
      <c r="S181" s="72"/>
      <c r="T181" s="72"/>
      <c r="U181" s="72"/>
      <c r="V181" s="72"/>
      <c r="W181" s="72"/>
      <c r="X181" s="72"/>
      <c r="Y181" s="72"/>
    </row>
    <row r="182" spans="16:25" ht="13.5">
      <c r="P182" s="72"/>
      <c r="Q182" s="72"/>
      <c r="R182" s="72"/>
      <c r="S182" s="72"/>
      <c r="T182" s="72"/>
      <c r="U182" s="72"/>
      <c r="V182" s="72"/>
      <c r="W182" s="72"/>
      <c r="X182" s="72"/>
      <c r="Y182" s="72"/>
    </row>
    <row r="183" spans="16:25" ht="13.5">
      <c r="P183" s="72"/>
      <c r="Q183" s="72"/>
      <c r="R183" s="72"/>
      <c r="S183" s="72"/>
      <c r="T183" s="72"/>
      <c r="U183" s="72"/>
      <c r="V183" s="72"/>
      <c r="W183" s="72"/>
      <c r="X183" s="72"/>
      <c r="Y183" s="72"/>
    </row>
    <row r="184" spans="16:25" ht="13.5">
      <c r="P184" s="72"/>
      <c r="Q184" s="72"/>
      <c r="R184" s="72"/>
      <c r="S184" s="72"/>
      <c r="T184" s="72"/>
      <c r="U184" s="72"/>
      <c r="V184" s="72"/>
      <c r="W184" s="72"/>
      <c r="X184" s="72"/>
      <c r="Y184" s="72"/>
    </row>
    <row r="185" spans="16:25" ht="13.5">
      <c r="P185" s="72"/>
      <c r="Q185" s="72"/>
      <c r="R185" s="72"/>
      <c r="S185" s="72"/>
      <c r="T185" s="72"/>
      <c r="U185" s="72"/>
      <c r="V185" s="72"/>
      <c r="W185" s="72"/>
      <c r="X185" s="72"/>
      <c r="Y185" s="72"/>
    </row>
    <row r="186" spans="16:25" ht="13.5">
      <c r="P186" s="72"/>
      <c r="Q186" s="72"/>
      <c r="R186" s="72"/>
      <c r="S186" s="72"/>
      <c r="T186" s="72"/>
      <c r="U186" s="72"/>
      <c r="V186" s="72"/>
      <c r="W186" s="72"/>
      <c r="X186" s="72"/>
      <c r="Y186" s="72"/>
    </row>
    <row r="187" spans="16:25" ht="13.5">
      <c r="P187" s="72"/>
      <c r="Q187" s="72"/>
      <c r="R187" s="72"/>
      <c r="S187" s="72"/>
      <c r="T187" s="72"/>
      <c r="U187" s="72"/>
      <c r="V187" s="72"/>
      <c r="W187" s="72"/>
      <c r="X187" s="72"/>
      <c r="Y187" s="72"/>
    </row>
    <row r="188" spans="16:25" ht="13.5">
      <c r="P188" s="72"/>
      <c r="Q188" s="72"/>
      <c r="R188" s="72"/>
      <c r="S188" s="72"/>
      <c r="T188" s="72"/>
      <c r="U188" s="72"/>
      <c r="V188" s="72"/>
      <c r="W188" s="72"/>
      <c r="X188" s="72"/>
      <c r="Y188" s="72"/>
    </row>
    <row r="189" spans="16:25" ht="13.5">
      <c r="P189" s="72"/>
      <c r="Q189" s="72"/>
      <c r="R189" s="72"/>
      <c r="S189" s="72"/>
      <c r="T189" s="72"/>
      <c r="U189" s="72"/>
      <c r="V189" s="72"/>
      <c r="W189" s="72"/>
      <c r="X189" s="72"/>
      <c r="Y189" s="72"/>
    </row>
    <row r="190" spans="16:25" ht="13.5">
      <c r="P190" s="72"/>
      <c r="Q190" s="72"/>
      <c r="R190" s="72"/>
      <c r="S190" s="72"/>
      <c r="T190" s="72"/>
      <c r="U190" s="72"/>
      <c r="V190" s="72"/>
      <c r="W190" s="72"/>
      <c r="X190" s="72"/>
      <c r="Y190" s="72"/>
    </row>
    <row r="191" spans="16:25" ht="13.5">
      <c r="P191" s="72"/>
      <c r="Q191" s="72"/>
      <c r="R191" s="72"/>
      <c r="S191" s="72"/>
      <c r="T191" s="72"/>
      <c r="U191" s="72"/>
      <c r="V191" s="72"/>
      <c r="W191" s="72"/>
      <c r="X191" s="72"/>
      <c r="Y191" s="72"/>
    </row>
    <row r="192" spans="16:25" ht="13.5">
      <c r="P192" s="72"/>
      <c r="Q192" s="72"/>
      <c r="R192" s="72"/>
      <c r="S192" s="72"/>
      <c r="T192" s="72"/>
      <c r="U192" s="72"/>
      <c r="V192" s="72"/>
      <c r="W192" s="72"/>
      <c r="X192" s="72"/>
      <c r="Y192" s="72"/>
    </row>
    <row r="193" spans="16:25" ht="13.5">
      <c r="P193" s="72"/>
      <c r="Q193" s="72"/>
      <c r="R193" s="72"/>
      <c r="S193" s="72"/>
      <c r="T193" s="72"/>
      <c r="U193" s="72"/>
      <c r="V193" s="72"/>
      <c r="W193" s="72"/>
      <c r="X193" s="72"/>
      <c r="Y193" s="72"/>
    </row>
    <row r="194" spans="16:25" ht="13.5">
      <c r="P194" s="72"/>
      <c r="Q194" s="72"/>
      <c r="R194" s="72"/>
      <c r="S194" s="72"/>
      <c r="T194" s="72"/>
      <c r="U194" s="72"/>
      <c r="V194" s="72"/>
      <c r="W194" s="72"/>
      <c r="X194" s="72"/>
      <c r="Y194" s="72"/>
    </row>
    <row r="195" spans="16:25" ht="13.5">
      <c r="P195" s="72"/>
      <c r="Q195" s="72"/>
      <c r="R195" s="72"/>
      <c r="S195" s="72"/>
      <c r="T195" s="72"/>
      <c r="U195" s="72"/>
      <c r="V195" s="72"/>
      <c r="W195" s="72"/>
      <c r="X195" s="72"/>
      <c r="Y195" s="72"/>
    </row>
    <row r="196" spans="16:25" ht="13.5">
      <c r="P196" s="72"/>
      <c r="Q196" s="72"/>
      <c r="R196" s="72"/>
      <c r="S196" s="72"/>
      <c r="T196" s="72"/>
      <c r="U196" s="72"/>
      <c r="V196" s="72"/>
      <c r="W196" s="72"/>
      <c r="X196" s="72"/>
      <c r="Y196" s="72"/>
    </row>
    <row r="197" spans="16:25" ht="13.5">
      <c r="P197" s="72"/>
      <c r="Q197" s="72"/>
      <c r="R197" s="72"/>
      <c r="S197" s="72"/>
      <c r="T197" s="72"/>
      <c r="U197" s="72"/>
      <c r="V197" s="72"/>
      <c r="W197" s="72"/>
      <c r="X197" s="72"/>
      <c r="Y197" s="72"/>
    </row>
    <row r="198" spans="16:25" ht="13.5">
      <c r="P198" s="72"/>
      <c r="Q198" s="72"/>
      <c r="R198" s="72"/>
      <c r="S198" s="72"/>
      <c r="T198" s="72"/>
      <c r="U198" s="72"/>
      <c r="V198" s="72"/>
      <c r="W198" s="72"/>
      <c r="X198" s="72"/>
      <c r="Y198" s="72"/>
    </row>
    <row r="199" spans="16:25" ht="13.5">
      <c r="P199" s="72"/>
      <c r="Q199" s="72"/>
      <c r="R199" s="72"/>
      <c r="S199" s="72"/>
      <c r="T199" s="72"/>
      <c r="U199" s="72"/>
      <c r="V199" s="72"/>
      <c r="W199" s="72"/>
      <c r="X199" s="72"/>
      <c r="Y199" s="72"/>
    </row>
    <row r="200" spans="16:25" ht="13.5">
      <c r="P200" s="72"/>
      <c r="Q200" s="72"/>
      <c r="R200" s="72"/>
      <c r="S200" s="72"/>
      <c r="T200" s="72"/>
      <c r="U200" s="72"/>
      <c r="V200" s="72"/>
      <c r="W200" s="72"/>
      <c r="X200" s="72"/>
      <c r="Y200" s="72"/>
    </row>
    <row r="201" spans="16:25" ht="13.5">
      <c r="P201" s="72"/>
      <c r="Q201" s="72"/>
      <c r="R201" s="72"/>
      <c r="S201" s="72"/>
      <c r="T201" s="72"/>
      <c r="U201" s="72"/>
      <c r="V201" s="72"/>
      <c r="W201" s="72"/>
      <c r="X201" s="72"/>
      <c r="Y201" s="72"/>
    </row>
    <row r="202" spans="16:25" ht="13.5">
      <c r="P202" s="72"/>
      <c r="Q202" s="72"/>
      <c r="R202" s="72"/>
      <c r="S202" s="72"/>
      <c r="T202" s="72"/>
      <c r="U202" s="72"/>
      <c r="V202" s="72"/>
      <c r="W202" s="72"/>
      <c r="X202" s="72"/>
      <c r="Y202" s="72"/>
    </row>
    <row r="203" spans="16:25" ht="13.5">
      <c r="P203" s="72"/>
      <c r="Q203" s="72"/>
      <c r="R203" s="72"/>
      <c r="S203" s="72"/>
      <c r="T203" s="72"/>
      <c r="U203" s="72"/>
      <c r="V203" s="72"/>
      <c r="W203" s="72"/>
      <c r="X203" s="72"/>
      <c r="Y203" s="72"/>
    </row>
    <row r="204" spans="16:25" ht="13.5">
      <c r="P204" s="72"/>
      <c r="Q204" s="72"/>
      <c r="R204" s="72"/>
      <c r="S204" s="72"/>
      <c r="T204" s="72"/>
      <c r="U204" s="72"/>
      <c r="V204" s="72"/>
      <c r="W204" s="72"/>
      <c r="X204" s="72"/>
      <c r="Y204" s="72"/>
    </row>
    <row r="205" spans="16:25" ht="13.5">
      <c r="P205" s="72"/>
      <c r="Q205" s="72"/>
      <c r="R205" s="72"/>
      <c r="S205" s="72"/>
      <c r="T205" s="72"/>
      <c r="U205" s="72"/>
      <c r="V205" s="72"/>
      <c r="W205" s="72"/>
      <c r="X205" s="72"/>
      <c r="Y205" s="72"/>
    </row>
    <row r="206" spans="16:25" ht="13.5">
      <c r="P206" s="72"/>
      <c r="Q206" s="72"/>
      <c r="R206" s="72"/>
      <c r="S206" s="72"/>
      <c r="T206" s="72"/>
      <c r="U206" s="72"/>
      <c r="V206" s="72"/>
      <c r="W206" s="72"/>
      <c r="X206" s="72"/>
      <c r="Y206" s="72"/>
    </row>
    <row r="207" spans="16:25" ht="13.5">
      <c r="P207" s="72"/>
      <c r="Q207" s="72"/>
      <c r="R207" s="72"/>
      <c r="S207" s="72"/>
      <c r="T207" s="72"/>
      <c r="U207" s="72"/>
      <c r="V207" s="72"/>
      <c r="W207" s="72"/>
      <c r="X207" s="72"/>
      <c r="Y207" s="72"/>
    </row>
    <row r="208" spans="16:25" ht="13.5">
      <c r="P208" s="72"/>
      <c r="Q208" s="72"/>
      <c r="R208" s="72"/>
      <c r="S208" s="72"/>
      <c r="T208" s="72"/>
      <c r="U208" s="72"/>
      <c r="V208" s="72"/>
      <c r="W208" s="72"/>
      <c r="X208" s="72"/>
      <c r="Y208" s="72"/>
    </row>
    <row r="209" spans="16:25" ht="13.5">
      <c r="P209" s="72"/>
      <c r="Q209" s="72"/>
      <c r="R209" s="72"/>
      <c r="S209" s="72"/>
      <c r="T209" s="72"/>
      <c r="U209" s="72"/>
      <c r="V209" s="72"/>
      <c r="W209" s="72"/>
      <c r="X209" s="72"/>
      <c r="Y209" s="72"/>
    </row>
    <row r="210" spans="16:25" ht="13.5">
      <c r="P210" s="72"/>
      <c r="Q210" s="72"/>
      <c r="R210" s="72"/>
      <c r="S210" s="72"/>
      <c r="T210" s="72"/>
      <c r="U210" s="72"/>
      <c r="V210" s="72"/>
      <c r="W210" s="72"/>
      <c r="X210" s="72"/>
      <c r="Y210" s="72"/>
    </row>
    <row r="211" spans="16:25" ht="13.5">
      <c r="P211" s="72"/>
      <c r="Q211" s="72"/>
      <c r="R211" s="72"/>
      <c r="S211" s="72"/>
      <c r="T211" s="72"/>
      <c r="U211" s="72"/>
      <c r="V211" s="72"/>
      <c r="W211" s="72"/>
      <c r="X211" s="72"/>
      <c r="Y211" s="72"/>
    </row>
    <row r="212" spans="16:25" ht="13.5">
      <c r="P212" s="72"/>
      <c r="Q212" s="72"/>
      <c r="R212" s="72"/>
      <c r="S212" s="72"/>
      <c r="T212" s="72"/>
      <c r="U212" s="72"/>
      <c r="V212" s="72"/>
      <c r="W212" s="72"/>
      <c r="X212" s="72"/>
      <c r="Y212" s="72"/>
    </row>
    <row r="213" spans="16:25" ht="13.5">
      <c r="P213" s="72"/>
      <c r="Q213" s="72"/>
      <c r="R213" s="72"/>
      <c r="S213" s="72"/>
      <c r="T213" s="72"/>
      <c r="U213" s="72"/>
      <c r="V213" s="72"/>
      <c r="W213" s="72"/>
      <c r="X213" s="72"/>
      <c r="Y213" s="72"/>
    </row>
    <row r="214" spans="16:25" ht="13.5">
      <c r="P214" s="72"/>
      <c r="Q214" s="72"/>
      <c r="R214" s="72"/>
      <c r="S214" s="72"/>
      <c r="T214" s="72"/>
      <c r="U214" s="72"/>
      <c r="V214" s="72"/>
      <c r="W214" s="72"/>
      <c r="X214" s="72"/>
      <c r="Y214" s="72"/>
    </row>
    <row r="215" spans="16:25" ht="13.5">
      <c r="P215" s="72"/>
      <c r="Q215" s="72"/>
      <c r="R215" s="72"/>
      <c r="S215" s="72"/>
      <c r="T215" s="72"/>
      <c r="U215" s="72"/>
      <c r="V215" s="72"/>
      <c r="W215" s="72"/>
      <c r="X215" s="72"/>
      <c r="Y215" s="72"/>
    </row>
    <row r="216" spans="16:25" ht="13.5">
      <c r="P216" s="72"/>
      <c r="Q216" s="72"/>
      <c r="R216" s="72"/>
      <c r="S216" s="72"/>
      <c r="T216" s="72"/>
      <c r="U216" s="72"/>
      <c r="V216" s="72"/>
      <c r="W216" s="72"/>
      <c r="X216" s="72"/>
      <c r="Y216" s="72"/>
    </row>
    <row r="217" spans="16:25" ht="13.5">
      <c r="P217" s="72"/>
      <c r="Q217" s="72"/>
      <c r="R217" s="72"/>
      <c r="S217" s="72"/>
      <c r="T217" s="72"/>
      <c r="U217" s="72"/>
      <c r="V217" s="72"/>
      <c r="W217" s="72"/>
      <c r="X217" s="72"/>
      <c r="Y217" s="72"/>
    </row>
    <row r="218" spans="16:25" ht="13.5">
      <c r="P218" s="72"/>
      <c r="Q218" s="72"/>
      <c r="R218" s="72"/>
      <c r="S218" s="72"/>
      <c r="T218" s="72"/>
      <c r="U218" s="72"/>
      <c r="V218" s="72"/>
      <c r="W218" s="72"/>
      <c r="X218" s="72"/>
      <c r="Y218" s="72"/>
    </row>
    <row r="219" spans="16:25" ht="13.5">
      <c r="P219" s="72"/>
      <c r="Q219" s="72"/>
      <c r="R219" s="72"/>
      <c r="S219" s="72"/>
      <c r="T219" s="72"/>
      <c r="U219" s="72"/>
      <c r="V219" s="72"/>
      <c r="W219" s="72"/>
      <c r="X219" s="72"/>
      <c r="Y219" s="72"/>
    </row>
    <row r="220" spans="16:25" ht="13.5">
      <c r="P220" s="72"/>
      <c r="Q220" s="72"/>
      <c r="R220" s="72"/>
      <c r="S220" s="72"/>
      <c r="T220" s="72"/>
      <c r="U220" s="72"/>
      <c r="V220" s="72"/>
      <c r="W220" s="72"/>
      <c r="X220" s="72"/>
      <c r="Y220" s="72"/>
    </row>
    <row r="221" spans="16:25" ht="13.5">
      <c r="P221" s="72"/>
      <c r="Q221" s="72"/>
      <c r="R221" s="72"/>
      <c r="S221" s="72"/>
      <c r="T221" s="72"/>
      <c r="U221" s="72"/>
      <c r="V221" s="72"/>
      <c r="W221" s="72"/>
      <c r="X221" s="72"/>
      <c r="Y221" s="72"/>
    </row>
    <row r="222" spans="16:25" ht="13.5">
      <c r="P222" s="72"/>
      <c r="Q222" s="72"/>
      <c r="R222" s="72"/>
      <c r="S222" s="72"/>
      <c r="T222" s="72"/>
      <c r="U222" s="72"/>
      <c r="V222" s="72"/>
      <c r="W222" s="72"/>
      <c r="X222" s="72"/>
      <c r="Y222" s="72"/>
    </row>
    <row r="223" spans="16:25" ht="13.5">
      <c r="P223" s="72"/>
      <c r="Q223" s="72"/>
      <c r="R223" s="72"/>
      <c r="S223" s="72"/>
      <c r="T223" s="72"/>
      <c r="U223" s="72"/>
      <c r="V223" s="72"/>
      <c r="W223" s="72"/>
      <c r="X223" s="72"/>
      <c r="Y223" s="72"/>
    </row>
    <row r="224" spans="16:25" ht="13.5">
      <c r="P224" s="72"/>
      <c r="Q224" s="72"/>
      <c r="R224" s="72"/>
      <c r="S224" s="72"/>
      <c r="T224" s="72"/>
      <c r="U224" s="72"/>
      <c r="V224" s="72"/>
      <c r="W224" s="72"/>
      <c r="X224" s="72"/>
      <c r="Y224" s="72"/>
    </row>
    <row r="225" spans="16:25" ht="13.5">
      <c r="P225" s="72"/>
      <c r="Q225" s="72"/>
      <c r="R225" s="72"/>
      <c r="S225" s="72"/>
      <c r="T225" s="72"/>
      <c r="U225" s="72"/>
      <c r="V225" s="72"/>
      <c r="W225" s="72"/>
      <c r="X225" s="72"/>
      <c r="Y225" s="72"/>
    </row>
    <row r="226" spans="16:25" ht="13.5">
      <c r="P226" s="72"/>
      <c r="Q226" s="72"/>
      <c r="R226" s="72"/>
      <c r="S226" s="72"/>
      <c r="T226" s="72"/>
      <c r="U226" s="72"/>
      <c r="V226" s="72"/>
      <c r="W226" s="72"/>
      <c r="X226" s="72"/>
      <c r="Y226" s="72"/>
    </row>
    <row r="227" spans="16:25" ht="13.5">
      <c r="P227" s="72"/>
      <c r="Q227" s="72"/>
      <c r="R227" s="72"/>
      <c r="S227" s="72"/>
      <c r="T227" s="72"/>
      <c r="U227" s="72"/>
      <c r="V227" s="72"/>
      <c r="W227" s="72"/>
      <c r="X227" s="72"/>
      <c r="Y227" s="72"/>
    </row>
    <row r="228" spans="16:25" ht="13.5">
      <c r="P228" s="72"/>
      <c r="Q228" s="72"/>
      <c r="R228" s="72"/>
      <c r="S228" s="72"/>
      <c r="T228" s="72"/>
      <c r="U228" s="72"/>
      <c r="V228" s="72"/>
      <c r="W228" s="72"/>
      <c r="X228" s="72"/>
      <c r="Y228" s="72"/>
    </row>
    <row r="229" spans="16:25" ht="13.5">
      <c r="P229" s="72"/>
      <c r="Q229" s="72"/>
      <c r="R229" s="72"/>
      <c r="S229" s="72"/>
      <c r="T229" s="72"/>
      <c r="U229" s="72"/>
      <c r="V229" s="72"/>
      <c r="W229" s="72"/>
      <c r="X229" s="72"/>
      <c r="Y229" s="72"/>
    </row>
    <row r="230" spans="16:25" ht="13.5">
      <c r="P230" s="72"/>
      <c r="Q230" s="72"/>
      <c r="R230" s="72"/>
      <c r="S230" s="72"/>
      <c r="T230" s="72"/>
      <c r="U230" s="72"/>
      <c r="V230" s="72"/>
      <c r="W230" s="72"/>
      <c r="X230" s="72"/>
      <c r="Y230" s="72"/>
    </row>
    <row r="231" spans="16:25" ht="13.5">
      <c r="P231" s="72"/>
      <c r="Q231" s="72"/>
      <c r="R231" s="72"/>
      <c r="S231" s="72"/>
      <c r="T231" s="72"/>
      <c r="U231" s="72"/>
      <c r="V231" s="72"/>
      <c r="W231" s="72"/>
      <c r="X231" s="72"/>
      <c r="Y231" s="72"/>
    </row>
    <row r="232" spans="16:25" ht="13.5">
      <c r="P232" s="72"/>
      <c r="Q232" s="72"/>
      <c r="R232" s="72"/>
      <c r="S232" s="72"/>
      <c r="T232" s="72"/>
      <c r="U232" s="72"/>
      <c r="V232" s="72"/>
      <c r="W232" s="72"/>
      <c r="X232" s="72"/>
      <c r="Y232" s="72"/>
    </row>
    <row r="233" spans="16:25" ht="13.5">
      <c r="P233" s="72"/>
      <c r="Q233" s="72"/>
      <c r="R233" s="72"/>
      <c r="S233" s="72"/>
      <c r="T233" s="72"/>
      <c r="U233" s="72"/>
      <c r="V233" s="72"/>
      <c r="W233" s="72"/>
      <c r="X233" s="72"/>
      <c r="Y233" s="72"/>
    </row>
    <row r="234" spans="16:25" ht="13.5">
      <c r="P234" s="72"/>
      <c r="Q234" s="72"/>
      <c r="R234" s="72"/>
      <c r="S234" s="72"/>
      <c r="T234" s="72"/>
      <c r="U234" s="72"/>
      <c r="V234" s="72"/>
      <c r="W234" s="72"/>
      <c r="X234" s="72"/>
      <c r="Y234" s="72"/>
    </row>
    <row r="235" spans="16:25" ht="13.5">
      <c r="P235" s="72"/>
      <c r="Q235" s="72"/>
      <c r="R235" s="72"/>
      <c r="S235" s="72"/>
      <c r="T235" s="72"/>
      <c r="U235" s="72"/>
      <c r="V235" s="72"/>
      <c r="W235" s="72"/>
      <c r="X235" s="72"/>
      <c r="Y235" s="72"/>
    </row>
    <row r="236" spans="16:25" ht="13.5">
      <c r="P236" s="72"/>
      <c r="Q236" s="72"/>
      <c r="R236" s="72"/>
      <c r="S236" s="72"/>
      <c r="T236" s="72"/>
      <c r="U236" s="72"/>
      <c r="V236" s="72"/>
      <c r="W236" s="72"/>
      <c r="X236" s="72"/>
      <c r="Y236" s="72"/>
    </row>
    <row r="237" spans="16:25" ht="13.5">
      <c r="P237" s="72"/>
      <c r="Q237" s="72"/>
      <c r="R237" s="72"/>
      <c r="S237" s="72"/>
      <c r="T237" s="72"/>
      <c r="U237" s="72"/>
      <c r="V237" s="72"/>
      <c r="W237" s="72"/>
      <c r="X237" s="72"/>
      <c r="Y237" s="72"/>
    </row>
    <row r="238" spans="16:25" ht="13.5">
      <c r="P238" s="72"/>
      <c r="Q238" s="72"/>
      <c r="R238" s="72"/>
      <c r="S238" s="72"/>
      <c r="T238" s="72"/>
      <c r="U238" s="72"/>
      <c r="V238" s="72"/>
      <c r="W238" s="72"/>
      <c r="X238" s="72"/>
      <c r="Y238" s="72"/>
    </row>
    <row r="239" spans="16:25" ht="13.5">
      <c r="P239" s="72"/>
      <c r="Q239" s="72"/>
      <c r="R239" s="72"/>
      <c r="S239" s="72"/>
      <c r="T239" s="72"/>
      <c r="U239" s="72"/>
      <c r="V239" s="72"/>
      <c r="W239" s="72"/>
      <c r="X239" s="72"/>
      <c r="Y239" s="72"/>
    </row>
    <row r="240" spans="16:25" ht="13.5">
      <c r="P240" s="72"/>
      <c r="Q240" s="72"/>
      <c r="R240" s="72"/>
      <c r="S240" s="72"/>
      <c r="T240" s="72"/>
      <c r="U240" s="72"/>
      <c r="V240" s="72"/>
      <c r="W240" s="72"/>
      <c r="X240" s="72"/>
      <c r="Y240" s="72"/>
    </row>
    <row r="241" spans="16:25" ht="13.5">
      <c r="P241" s="72"/>
      <c r="Q241" s="72"/>
      <c r="R241" s="72"/>
      <c r="S241" s="72"/>
      <c r="T241" s="72"/>
      <c r="U241" s="72"/>
      <c r="V241" s="72"/>
      <c r="W241" s="72"/>
      <c r="X241" s="72"/>
      <c r="Y241" s="72"/>
    </row>
    <row r="242" spans="16:25" ht="13.5">
      <c r="P242" s="72"/>
      <c r="Q242" s="72"/>
      <c r="R242" s="72"/>
      <c r="S242" s="72"/>
      <c r="T242" s="72"/>
      <c r="U242" s="72"/>
      <c r="V242" s="72"/>
      <c r="W242" s="72"/>
      <c r="X242" s="72"/>
      <c r="Y242" s="72"/>
    </row>
    <row r="243" spans="16:25" ht="13.5">
      <c r="P243" s="72"/>
      <c r="Q243" s="72"/>
      <c r="R243" s="72"/>
      <c r="S243" s="72"/>
      <c r="T243" s="72"/>
      <c r="U243" s="72"/>
      <c r="V243" s="72"/>
      <c r="W243" s="72"/>
      <c r="X243" s="72"/>
      <c r="Y243" s="72"/>
    </row>
    <row r="244" spans="16:25" ht="13.5">
      <c r="P244" s="72"/>
      <c r="Q244" s="72"/>
      <c r="R244" s="72"/>
      <c r="S244" s="72"/>
      <c r="T244" s="72"/>
      <c r="U244" s="72"/>
      <c r="V244" s="72"/>
      <c r="W244" s="72"/>
      <c r="X244" s="72"/>
      <c r="Y244" s="72"/>
    </row>
    <row r="245" spans="16:25" ht="13.5">
      <c r="P245" s="72"/>
      <c r="Q245" s="72"/>
      <c r="R245" s="72"/>
      <c r="S245" s="72"/>
      <c r="T245" s="72"/>
      <c r="U245" s="72"/>
      <c r="V245" s="72"/>
      <c r="W245" s="72"/>
      <c r="X245" s="72"/>
      <c r="Y245" s="72"/>
    </row>
    <row r="246" spans="16:25" ht="13.5">
      <c r="P246" s="72"/>
      <c r="Q246" s="72"/>
      <c r="R246" s="72"/>
      <c r="S246" s="72"/>
      <c r="T246" s="72"/>
      <c r="U246" s="72"/>
      <c r="V246" s="72"/>
      <c r="W246" s="72"/>
      <c r="X246" s="72"/>
      <c r="Y246" s="72"/>
    </row>
    <row r="247" spans="16:25" ht="13.5">
      <c r="P247" s="72"/>
      <c r="Q247" s="72"/>
      <c r="R247" s="72"/>
      <c r="S247" s="72"/>
      <c r="T247" s="72"/>
      <c r="U247" s="72"/>
      <c r="V247" s="72"/>
      <c r="W247" s="72"/>
      <c r="X247" s="72"/>
      <c r="Y247" s="72"/>
    </row>
    <row r="248" spans="16:25" ht="13.5">
      <c r="P248" s="72"/>
      <c r="Q248" s="72"/>
      <c r="R248" s="72"/>
      <c r="S248" s="72"/>
      <c r="T248" s="72"/>
      <c r="U248" s="72"/>
      <c r="V248" s="72"/>
      <c r="W248" s="72"/>
      <c r="X248" s="72"/>
      <c r="Y248" s="72"/>
    </row>
    <row r="249" spans="16:25" ht="13.5">
      <c r="P249" s="72"/>
      <c r="Q249" s="72"/>
      <c r="R249" s="72"/>
      <c r="S249" s="72"/>
      <c r="T249" s="72"/>
      <c r="U249" s="72"/>
      <c r="V249" s="72"/>
      <c r="W249" s="72"/>
      <c r="X249" s="72"/>
      <c r="Y249" s="72"/>
    </row>
    <row r="250" spans="16:25" ht="13.5">
      <c r="P250" s="72"/>
      <c r="Q250" s="72"/>
      <c r="R250" s="72"/>
      <c r="S250" s="72"/>
      <c r="T250" s="72"/>
      <c r="U250" s="72"/>
      <c r="V250" s="72"/>
      <c r="W250" s="72"/>
      <c r="X250" s="72"/>
      <c r="Y250" s="72"/>
    </row>
    <row r="251" spans="16:25" ht="13.5">
      <c r="P251" s="72"/>
      <c r="Q251" s="72"/>
      <c r="R251" s="72"/>
      <c r="S251" s="72"/>
      <c r="T251" s="72"/>
      <c r="U251" s="72"/>
      <c r="V251" s="72"/>
      <c r="W251" s="72"/>
      <c r="X251" s="72"/>
      <c r="Y251" s="72"/>
    </row>
    <row r="252" spans="16:25" ht="13.5">
      <c r="P252" s="72"/>
      <c r="Q252" s="72"/>
      <c r="R252" s="72"/>
      <c r="S252" s="72"/>
      <c r="T252" s="72"/>
      <c r="U252" s="72"/>
      <c r="V252" s="72"/>
      <c r="W252" s="72"/>
      <c r="X252" s="72"/>
      <c r="Y252" s="72"/>
    </row>
    <row r="253" spans="16:25" ht="13.5">
      <c r="P253" s="72"/>
      <c r="Q253" s="72"/>
      <c r="R253" s="72"/>
      <c r="S253" s="72"/>
      <c r="T253" s="72"/>
      <c r="U253" s="72"/>
      <c r="V253" s="72"/>
      <c r="W253" s="72"/>
      <c r="X253" s="72"/>
      <c r="Y253" s="72"/>
    </row>
    <row r="254" spans="16:25" ht="13.5">
      <c r="P254" s="72"/>
      <c r="Q254" s="72"/>
      <c r="R254" s="72"/>
      <c r="S254" s="72"/>
      <c r="T254" s="72"/>
      <c r="U254" s="72"/>
      <c r="V254" s="72"/>
      <c r="W254" s="72"/>
      <c r="X254" s="72"/>
      <c r="Y254" s="72"/>
    </row>
    <row r="255" spans="16:25" ht="13.5">
      <c r="P255" s="72"/>
      <c r="Q255" s="72"/>
      <c r="R255" s="72"/>
      <c r="S255" s="72"/>
      <c r="T255" s="72"/>
      <c r="U255" s="72"/>
      <c r="V255" s="72"/>
      <c r="W255" s="72"/>
      <c r="X255" s="72"/>
      <c r="Y255" s="72"/>
    </row>
    <row r="256" spans="16:25" ht="13.5">
      <c r="P256" s="72"/>
      <c r="Q256" s="72"/>
      <c r="R256" s="72"/>
      <c r="S256" s="72"/>
      <c r="T256" s="72"/>
      <c r="U256" s="72"/>
      <c r="V256" s="72"/>
      <c r="W256" s="72"/>
      <c r="X256" s="72"/>
      <c r="Y256" s="72"/>
    </row>
    <row r="257" spans="16:25" ht="13.5">
      <c r="P257" s="72"/>
      <c r="Q257" s="72"/>
      <c r="R257" s="72"/>
      <c r="S257" s="72"/>
      <c r="T257" s="72"/>
      <c r="U257" s="72"/>
      <c r="V257" s="72"/>
      <c r="W257" s="72"/>
      <c r="X257" s="72"/>
      <c r="Y257" s="72"/>
    </row>
    <row r="258" spans="16:25" ht="13.5">
      <c r="P258" s="72"/>
      <c r="Q258" s="72"/>
      <c r="R258" s="72"/>
      <c r="S258" s="72"/>
      <c r="T258" s="72"/>
      <c r="U258" s="72"/>
      <c r="V258" s="72"/>
      <c r="W258" s="72"/>
      <c r="X258" s="72"/>
      <c r="Y258" s="72"/>
    </row>
    <row r="259" spans="16:25" ht="13.5">
      <c r="P259" s="72"/>
      <c r="Q259" s="72"/>
      <c r="R259" s="72"/>
      <c r="S259" s="72"/>
      <c r="T259" s="72"/>
      <c r="U259" s="72"/>
      <c r="V259" s="72"/>
      <c r="W259" s="72"/>
      <c r="X259" s="72"/>
      <c r="Y259" s="72"/>
    </row>
    <row r="260" spans="16:25" ht="13.5">
      <c r="P260" s="72"/>
      <c r="Q260" s="72"/>
      <c r="R260" s="72"/>
      <c r="S260" s="72"/>
      <c r="T260" s="72"/>
      <c r="U260" s="72"/>
      <c r="V260" s="72"/>
      <c r="W260" s="72"/>
      <c r="X260" s="72"/>
      <c r="Y260" s="72"/>
    </row>
    <row r="261" spans="16:25" ht="13.5">
      <c r="P261" s="72"/>
      <c r="Q261" s="72"/>
      <c r="R261" s="72"/>
      <c r="S261" s="72"/>
      <c r="T261" s="72"/>
      <c r="U261" s="72"/>
      <c r="V261" s="72"/>
      <c r="W261" s="72"/>
      <c r="X261" s="72"/>
      <c r="Y261" s="72"/>
    </row>
    <row r="262" spans="16:25" ht="13.5">
      <c r="P262" s="72"/>
      <c r="Q262" s="72"/>
      <c r="R262" s="72"/>
      <c r="S262" s="72"/>
      <c r="T262" s="72"/>
      <c r="U262" s="72"/>
      <c r="V262" s="72"/>
      <c r="W262" s="72"/>
      <c r="X262" s="72"/>
      <c r="Y262" s="72"/>
    </row>
    <row r="263" spans="16:25" ht="13.5">
      <c r="P263" s="72"/>
      <c r="Q263" s="72"/>
      <c r="R263" s="72"/>
      <c r="S263" s="72"/>
      <c r="T263" s="72"/>
      <c r="U263" s="72"/>
      <c r="V263" s="72"/>
      <c r="W263" s="72"/>
      <c r="X263" s="72"/>
      <c r="Y263" s="72"/>
    </row>
    <row r="264" spans="16:25" ht="13.5">
      <c r="P264" s="72"/>
      <c r="Q264" s="72"/>
      <c r="R264" s="72"/>
      <c r="S264" s="72"/>
      <c r="T264" s="72"/>
      <c r="U264" s="72"/>
      <c r="V264" s="72"/>
      <c r="W264" s="72"/>
      <c r="X264" s="72"/>
      <c r="Y264" s="72"/>
    </row>
    <row r="265" spans="16:25" ht="13.5">
      <c r="P265" s="72"/>
      <c r="Q265" s="72"/>
      <c r="R265" s="72"/>
      <c r="S265" s="72"/>
      <c r="T265" s="72"/>
      <c r="U265" s="72"/>
      <c r="V265" s="72"/>
      <c r="W265" s="72"/>
      <c r="X265" s="72"/>
      <c r="Y265" s="72"/>
    </row>
    <row r="266" spans="16:25" ht="13.5">
      <c r="P266" s="72"/>
      <c r="Q266" s="72"/>
      <c r="R266" s="72"/>
      <c r="S266" s="72"/>
      <c r="T266" s="72"/>
      <c r="U266" s="72"/>
      <c r="V266" s="72"/>
      <c r="W266" s="72"/>
      <c r="X266" s="72"/>
      <c r="Y266" s="72"/>
    </row>
    <row r="267" spans="16:25" ht="13.5">
      <c r="P267" s="72"/>
      <c r="Q267" s="72"/>
      <c r="R267" s="72"/>
      <c r="S267" s="72"/>
      <c r="T267" s="72"/>
      <c r="U267" s="72"/>
      <c r="V267" s="72"/>
      <c r="W267" s="72"/>
      <c r="X267" s="72"/>
      <c r="Y267" s="72"/>
    </row>
    <row r="268" spans="16:25" ht="13.5">
      <c r="P268" s="72"/>
      <c r="Q268" s="72"/>
      <c r="R268" s="72"/>
      <c r="S268" s="72"/>
      <c r="T268" s="72"/>
      <c r="U268" s="72"/>
      <c r="V268" s="72"/>
      <c r="W268" s="72"/>
      <c r="X268" s="72"/>
      <c r="Y268" s="72"/>
    </row>
    <row r="269" spans="16:25" ht="13.5">
      <c r="P269" s="72"/>
      <c r="Q269" s="72"/>
      <c r="R269" s="72"/>
      <c r="S269" s="72"/>
      <c r="T269" s="72"/>
      <c r="U269" s="72"/>
      <c r="V269" s="72"/>
      <c r="W269" s="72"/>
      <c r="X269" s="72"/>
      <c r="Y269" s="72"/>
    </row>
    <row r="270" spans="16:25" ht="13.5">
      <c r="P270" s="72"/>
      <c r="Q270" s="72"/>
      <c r="R270" s="72"/>
      <c r="S270" s="72"/>
      <c r="T270" s="72"/>
      <c r="U270" s="72"/>
      <c r="V270" s="72"/>
      <c r="W270" s="72"/>
      <c r="X270" s="72"/>
      <c r="Y270" s="72"/>
    </row>
    <row r="271" spans="16:25" ht="13.5">
      <c r="P271" s="72"/>
      <c r="Q271" s="72"/>
      <c r="R271" s="72"/>
      <c r="S271" s="72"/>
      <c r="T271" s="72"/>
      <c r="U271" s="72"/>
      <c r="V271" s="72"/>
      <c r="W271" s="72"/>
      <c r="X271" s="72"/>
      <c r="Y271" s="72"/>
    </row>
    <row r="272" spans="16:25" ht="13.5">
      <c r="P272" s="72"/>
      <c r="Q272" s="72"/>
      <c r="R272" s="72"/>
      <c r="S272" s="72"/>
      <c r="T272" s="72"/>
      <c r="U272" s="72"/>
      <c r="V272" s="72"/>
      <c r="W272" s="72"/>
      <c r="X272" s="72"/>
      <c r="Y272" s="72"/>
    </row>
    <row r="273" spans="16:25" ht="13.5">
      <c r="P273" s="72"/>
      <c r="Q273" s="72"/>
      <c r="R273" s="72"/>
      <c r="S273" s="72"/>
      <c r="T273" s="72"/>
      <c r="U273" s="72"/>
      <c r="V273" s="72"/>
      <c r="W273" s="72"/>
      <c r="X273" s="72"/>
      <c r="Y273" s="72"/>
    </row>
    <row r="274" spans="16:25" ht="13.5">
      <c r="P274" s="72"/>
      <c r="Q274" s="72"/>
      <c r="R274" s="72"/>
      <c r="S274" s="72"/>
      <c r="T274" s="72"/>
      <c r="U274" s="72"/>
      <c r="V274" s="72"/>
      <c r="W274" s="72"/>
      <c r="X274" s="72"/>
      <c r="Y274" s="72"/>
    </row>
    <row r="275" spans="16:25" ht="13.5">
      <c r="P275" s="72"/>
      <c r="Q275" s="72"/>
      <c r="R275" s="72"/>
      <c r="S275" s="72"/>
      <c r="T275" s="72"/>
      <c r="U275" s="72"/>
      <c r="V275" s="72"/>
      <c r="W275" s="72"/>
      <c r="X275" s="72"/>
      <c r="Y275" s="72"/>
    </row>
    <row r="276" spans="16:25" ht="13.5">
      <c r="P276" s="72"/>
      <c r="Q276" s="72"/>
      <c r="R276" s="72"/>
      <c r="S276" s="72"/>
      <c r="T276" s="72"/>
      <c r="U276" s="72"/>
      <c r="V276" s="72"/>
      <c r="W276" s="72"/>
      <c r="X276" s="72"/>
      <c r="Y276" s="72"/>
    </row>
    <row r="277" spans="16:25" ht="13.5">
      <c r="P277" s="72"/>
      <c r="Q277" s="72"/>
      <c r="R277" s="72"/>
      <c r="S277" s="72"/>
      <c r="T277" s="72"/>
      <c r="U277" s="72"/>
      <c r="V277" s="72"/>
      <c r="W277" s="72"/>
      <c r="X277" s="72"/>
      <c r="Y277" s="72"/>
    </row>
    <row r="278" spans="16:25" ht="13.5">
      <c r="P278" s="72"/>
      <c r="Q278" s="72"/>
      <c r="R278" s="72"/>
      <c r="S278" s="72"/>
      <c r="T278" s="72"/>
      <c r="U278" s="72"/>
      <c r="V278" s="72"/>
      <c r="W278" s="72"/>
      <c r="X278" s="72"/>
      <c r="Y278" s="72"/>
    </row>
    <row r="279" spans="16:25" ht="13.5">
      <c r="P279" s="72"/>
      <c r="Q279" s="72"/>
      <c r="R279" s="72"/>
      <c r="S279" s="72"/>
      <c r="T279" s="72"/>
      <c r="U279" s="72"/>
      <c r="V279" s="72"/>
      <c r="W279" s="72"/>
      <c r="X279" s="72"/>
      <c r="Y279" s="72"/>
    </row>
    <row r="280" spans="16:25" ht="13.5">
      <c r="P280" s="72"/>
      <c r="Q280" s="72"/>
      <c r="R280" s="72"/>
      <c r="S280" s="72"/>
      <c r="T280" s="72"/>
      <c r="U280" s="72"/>
      <c r="V280" s="72"/>
      <c r="W280" s="72"/>
      <c r="X280" s="72"/>
      <c r="Y280" s="72"/>
    </row>
    <row r="281" spans="16:25" ht="13.5">
      <c r="P281" s="72"/>
      <c r="Q281" s="72"/>
      <c r="R281" s="72"/>
      <c r="S281" s="72"/>
      <c r="T281" s="72"/>
      <c r="U281" s="72"/>
      <c r="V281" s="72"/>
      <c r="W281" s="72"/>
      <c r="X281" s="72"/>
      <c r="Y281" s="72"/>
    </row>
    <row r="282" spans="16:25" ht="13.5">
      <c r="P282" s="72"/>
      <c r="Q282" s="72"/>
      <c r="R282" s="72"/>
      <c r="S282" s="72"/>
      <c r="T282" s="72"/>
      <c r="U282" s="72"/>
      <c r="V282" s="72"/>
      <c r="W282" s="72"/>
      <c r="X282" s="72"/>
      <c r="Y282" s="72"/>
    </row>
    <row r="283" spans="16:25" ht="13.5">
      <c r="P283" s="72"/>
      <c r="Q283" s="72"/>
      <c r="R283" s="72"/>
      <c r="S283" s="72"/>
      <c r="T283" s="72"/>
      <c r="U283" s="72"/>
      <c r="V283" s="72"/>
      <c r="W283" s="72"/>
      <c r="X283" s="72"/>
      <c r="Y283" s="72"/>
    </row>
    <row r="284" spans="16:25" ht="13.5">
      <c r="P284" s="72"/>
      <c r="Q284" s="72"/>
      <c r="R284" s="72"/>
      <c r="S284" s="72"/>
      <c r="T284" s="72"/>
      <c r="U284" s="72"/>
      <c r="V284" s="72"/>
      <c r="W284" s="72"/>
      <c r="X284" s="72"/>
      <c r="Y284" s="72"/>
    </row>
    <row r="285" spans="16:25" ht="13.5">
      <c r="P285" s="72"/>
      <c r="Q285" s="72"/>
      <c r="R285" s="72"/>
      <c r="S285" s="72"/>
      <c r="T285" s="72"/>
      <c r="U285" s="72"/>
      <c r="V285" s="72"/>
      <c r="W285" s="72"/>
      <c r="X285" s="72"/>
      <c r="Y285" s="72"/>
    </row>
    <row r="286" spans="16:25" ht="13.5">
      <c r="P286" s="72"/>
      <c r="Q286" s="72"/>
      <c r="R286" s="72"/>
      <c r="S286" s="72"/>
      <c r="T286" s="72"/>
      <c r="U286" s="72"/>
      <c r="V286" s="72"/>
      <c r="W286" s="72"/>
      <c r="X286" s="72"/>
      <c r="Y286" s="72"/>
    </row>
    <row r="287" spans="16:25" ht="13.5">
      <c r="P287" s="72"/>
      <c r="Q287" s="72"/>
      <c r="R287" s="72"/>
      <c r="S287" s="72"/>
      <c r="T287" s="72"/>
      <c r="U287" s="72"/>
      <c r="V287" s="72"/>
      <c r="W287" s="72"/>
      <c r="X287" s="72"/>
      <c r="Y287" s="72"/>
    </row>
    <row r="288" spans="16:25" ht="13.5">
      <c r="P288" s="72"/>
      <c r="Q288" s="72"/>
      <c r="R288" s="72"/>
      <c r="S288" s="72"/>
      <c r="T288" s="72"/>
      <c r="U288" s="72"/>
      <c r="V288" s="72"/>
      <c r="W288" s="72"/>
      <c r="X288" s="72"/>
      <c r="Y288" s="72"/>
    </row>
    <row r="289" spans="16:25" ht="13.5">
      <c r="P289" s="72"/>
      <c r="Q289" s="72"/>
      <c r="R289" s="72"/>
      <c r="S289" s="72"/>
      <c r="T289" s="72"/>
      <c r="U289" s="72"/>
      <c r="V289" s="72"/>
      <c r="W289" s="72"/>
      <c r="X289" s="72"/>
      <c r="Y289" s="72"/>
    </row>
    <row r="290" spans="16:25" ht="13.5">
      <c r="P290" s="72"/>
      <c r="Q290" s="72"/>
      <c r="R290" s="72"/>
      <c r="S290" s="72"/>
      <c r="T290" s="72"/>
      <c r="U290" s="72"/>
      <c r="V290" s="72"/>
      <c r="W290" s="72"/>
      <c r="X290" s="72"/>
      <c r="Y290" s="72"/>
    </row>
    <row r="291" spans="16:25" ht="13.5">
      <c r="P291" s="72"/>
      <c r="Q291" s="72"/>
      <c r="R291" s="72"/>
      <c r="S291" s="72"/>
      <c r="T291" s="72"/>
      <c r="U291" s="72"/>
      <c r="V291" s="72"/>
      <c r="W291" s="72"/>
      <c r="X291" s="72"/>
      <c r="Y291" s="72"/>
    </row>
    <row r="292" spans="16:25" ht="13.5">
      <c r="P292" s="72"/>
      <c r="Q292" s="72"/>
      <c r="R292" s="72"/>
      <c r="S292" s="72"/>
      <c r="T292" s="72"/>
      <c r="U292" s="72"/>
      <c r="V292" s="72"/>
      <c r="W292" s="72"/>
      <c r="X292" s="72"/>
      <c r="Y292" s="72"/>
    </row>
    <row r="293" spans="16:25" ht="13.5">
      <c r="P293" s="72"/>
      <c r="Q293" s="72"/>
      <c r="R293" s="72"/>
      <c r="S293" s="72"/>
      <c r="T293" s="72"/>
      <c r="U293" s="72"/>
      <c r="V293" s="72"/>
      <c r="W293" s="72"/>
      <c r="X293" s="72"/>
      <c r="Y293" s="72"/>
    </row>
    <row r="294" spans="16:25" ht="13.5">
      <c r="P294" s="72"/>
      <c r="Q294" s="72"/>
      <c r="R294" s="72"/>
      <c r="S294" s="72"/>
      <c r="T294" s="72"/>
      <c r="U294" s="72"/>
      <c r="V294" s="72"/>
      <c r="W294" s="72"/>
      <c r="X294" s="72"/>
      <c r="Y294" s="72"/>
    </row>
    <row r="295" spans="16:25" ht="13.5">
      <c r="P295" s="72"/>
      <c r="Q295" s="72"/>
      <c r="R295" s="72"/>
      <c r="S295" s="72"/>
      <c r="T295" s="72"/>
      <c r="U295" s="72"/>
      <c r="V295" s="72"/>
      <c r="W295" s="72"/>
      <c r="X295" s="72"/>
      <c r="Y295" s="72"/>
    </row>
    <row r="296" spans="16:25" ht="13.5">
      <c r="P296" s="72"/>
      <c r="Q296" s="72"/>
      <c r="R296" s="72"/>
      <c r="S296" s="72"/>
      <c r="T296" s="72"/>
      <c r="U296" s="72"/>
      <c r="V296" s="72"/>
      <c r="W296" s="72"/>
      <c r="X296" s="72"/>
      <c r="Y296" s="72"/>
    </row>
    <row r="297" spans="16:25" ht="13.5">
      <c r="P297" s="72"/>
      <c r="Q297" s="72"/>
      <c r="R297" s="72"/>
      <c r="S297" s="72"/>
      <c r="T297" s="72"/>
      <c r="U297" s="72"/>
      <c r="V297" s="72"/>
      <c r="W297" s="72"/>
      <c r="X297" s="72"/>
      <c r="Y297" s="72"/>
    </row>
    <row r="298" spans="16:25" ht="13.5">
      <c r="P298" s="72"/>
      <c r="Q298" s="72"/>
      <c r="R298" s="72"/>
      <c r="S298" s="72"/>
      <c r="T298" s="72"/>
      <c r="U298" s="72"/>
      <c r="V298" s="72"/>
      <c r="W298" s="72"/>
      <c r="X298" s="72"/>
      <c r="Y298" s="72"/>
    </row>
    <row r="299" spans="16:25" ht="13.5">
      <c r="P299" s="72"/>
      <c r="Q299" s="72"/>
      <c r="R299" s="72"/>
      <c r="S299" s="72"/>
      <c r="T299" s="72"/>
      <c r="U299" s="72"/>
      <c r="V299" s="72"/>
      <c r="W299" s="72"/>
      <c r="X299" s="72"/>
      <c r="Y299" s="72"/>
    </row>
    <row r="300" spans="16:25" ht="13.5">
      <c r="P300" s="72"/>
      <c r="Q300" s="72"/>
      <c r="R300" s="72"/>
      <c r="S300" s="72"/>
      <c r="T300" s="72"/>
      <c r="U300" s="72"/>
      <c r="V300" s="72"/>
      <c r="W300" s="72"/>
      <c r="X300" s="72"/>
      <c r="Y300" s="72"/>
    </row>
    <row r="301" spans="16:25" ht="13.5">
      <c r="P301" s="72"/>
      <c r="Q301" s="72"/>
      <c r="R301" s="72"/>
      <c r="S301" s="72"/>
      <c r="T301" s="72"/>
      <c r="U301" s="72"/>
      <c r="V301" s="72"/>
      <c r="W301" s="72"/>
      <c r="X301" s="72"/>
      <c r="Y301" s="72"/>
    </row>
    <row r="302" spans="16:25" ht="13.5">
      <c r="P302" s="72"/>
      <c r="Q302" s="72"/>
      <c r="R302" s="72"/>
      <c r="S302" s="72"/>
      <c r="T302" s="72"/>
      <c r="U302" s="72"/>
      <c r="V302" s="72"/>
      <c r="W302" s="72"/>
      <c r="X302" s="72"/>
      <c r="Y302" s="72"/>
    </row>
    <row r="303" spans="16:25" ht="13.5">
      <c r="P303" s="72"/>
      <c r="Q303" s="72"/>
      <c r="R303" s="72"/>
      <c r="S303" s="72"/>
      <c r="T303" s="72"/>
      <c r="U303" s="72"/>
      <c r="V303" s="72"/>
      <c r="W303" s="72"/>
      <c r="X303" s="72"/>
      <c r="Y303" s="72"/>
    </row>
    <row r="304" spans="16:25" ht="13.5">
      <c r="P304" s="72"/>
      <c r="Q304" s="72"/>
      <c r="R304" s="72"/>
      <c r="S304" s="72"/>
      <c r="T304" s="72"/>
      <c r="U304" s="72"/>
      <c r="V304" s="72"/>
      <c r="W304" s="72"/>
      <c r="X304" s="72"/>
      <c r="Y304" s="72"/>
    </row>
    <row r="305" spans="16:25" ht="13.5">
      <c r="P305" s="72"/>
      <c r="Q305" s="72"/>
      <c r="R305" s="72"/>
      <c r="S305" s="72"/>
      <c r="T305" s="72"/>
      <c r="U305" s="72"/>
      <c r="V305" s="72"/>
      <c r="W305" s="72"/>
      <c r="X305" s="72"/>
      <c r="Y305" s="72"/>
    </row>
    <row r="306" spans="16:25" ht="13.5">
      <c r="P306" s="72"/>
      <c r="Q306" s="72"/>
      <c r="R306" s="72"/>
      <c r="S306" s="72"/>
      <c r="T306" s="72"/>
      <c r="U306" s="72"/>
      <c r="V306" s="72"/>
      <c r="W306" s="72"/>
      <c r="X306" s="72"/>
      <c r="Y306" s="72"/>
    </row>
    <row r="307" spans="16:25" ht="13.5">
      <c r="P307" s="72"/>
      <c r="Q307" s="72"/>
      <c r="R307" s="72"/>
      <c r="S307" s="72"/>
      <c r="T307" s="72"/>
      <c r="U307" s="72"/>
      <c r="V307" s="72"/>
      <c r="W307" s="72"/>
      <c r="X307" s="72"/>
      <c r="Y307" s="72"/>
    </row>
    <row r="308" spans="16:25" ht="13.5">
      <c r="P308" s="72"/>
      <c r="Q308" s="72"/>
      <c r="R308" s="72"/>
      <c r="S308" s="72"/>
      <c r="T308" s="72"/>
      <c r="U308" s="72"/>
      <c r="V308" s="72"/>
      <c r="W308" s="72"/>
      <c r="X308" s="72"/>
      <c r="Y308" s="72"/>
    </row>
    <row r="309" spans="16:25" ht="13.5">
      <c r="P309" s="72"/>
      <c r="Q309" s="72"/>
      <c r="R309" s="72"/>
      <c r="S309" s="72"/>
      <c r="T309" s="72"/>
      <c r="U309" s="72"/>
      <c r="V309" s="72"/>
      <c r="W309" s="72"/>
      <c r="X309" s="72"/>
      <c r="Y309" s="72"/>
    </row>
    <row r="310" spans="16:25" ht="13.5">
      <c r="P310" s="72"/>
      <c r="Q310" s="72"/>
      <c r="R310" s="72"/>
      <c r="S310" s="72"/>
      <c r="T310" s="72"/>
      <c r="U310" s="72"/>
      <c r="V310" s="72"/>
      <c r="W310" s="72"/>
      <c r="X310" s="72"/>
      <c r="Y310" s="72"/>
    </row>
    <row r="311" spans="16:25" ht="13.5">
      <c r="P311" s="72"/>
      <c r="Q311" s="72"/>
      <c r="R311" s="72"/>
      <c r="S311" s="72"/>
      <c r="T311" s="72"/>
      <c r="U311" s="72"/>
      <c r="V311" s="72"/>
      <c r="W311" s="72"/>
      <c r="X311" s="72"/>
      <c r="Y311" s="72"/>
    </row>
    <row r="312" spans="16:25" ht="13.5">
      <c r="P312" s="72"/>
      <c r="Q312" s="72"/>
      <c r="R312" s="72"/>
      <c r="S312" s="72"/>
      <c r="T312" s="72"/>
      <c r="U312" s="72"/>
      <c r="V312" s="72"/>
      <c r="W312" s="72"/>
      <c r="X312" s="72"/>
      <c r="Y312" s="72"/>
    </row>
    <row r="313" spans="16:25" ht="13.5">
      <c r="P313" s="72"/>
      <c r="Q313" s="72"/>
      <c r="R313" s="72"/>
      <c r="S313" s="72"/>
      <c r="T313" s="72"/>
      <c r="U313" s="72"/>
      <c r="V313" s="72"/>
      <c r="W313" s="72"/>
      <c r="X313" s="72"/>
      <c r="Y313" s="72"/>
    </row>
    <row r="314" spans="16:25" ht="13.5">
      <c r="P314" s="72"/>
      <c r="Q314" s="72"/>
      <c r="R314" s="72"/>
      <c r="S314" s="72"/>
      <c r="T314" s="72"/>
      <c r="U314" s="72"/>
      <c r="V314" s="72"/>
      <c r="W314" s="72"/>
      <c r="X314" s="72"/>
      <c r="Y314" s="72"/>
    </row>
    <row r="315" spans="16:25" ht="13.5">
      <c r="P315" s="72"/>
      <c r="Q315" s="72"/>
      <c r="R315" s="72"/>
      <c r="S315" s="72"/>
      <c r="T315" s="72"/>
      <c r="U315" s="72"/>
      <c r="V315" s="72"/>
      <c r="W315" s="72"/>
      <c r="X315" s="72"/>
      <c r="Y315" s="72"/>
    </row>
    <row r="316" spans="16:25" ht="13.5">
      <c r="P316" s="72"/>
      <c r="Q316" s="72"/>
      <c r="R316" s="72"/>
      <c r="S316" s="72"/>
      <c r="T316" s="72"/>
      <c r="U316" s="72"/>
      <c r="V316" s="72"/>
      <c r="W316" s="72"/>
      <c r="X316" s="72"/>
      <c r="Y316" s="72"/>
    </row>
    <row r="317" spans="16:25" ht="13.5">
      <c r="P317" s="72"/>
      <c r="Q317" s="72"/>
      <c r="R317" s="72"/>
      <c r="S317" s="72"/>
      <c r="T317" s="72"/>
      <c r="U317" s="72"/>
      <c r="V317" s="72"/>
      <c r="W317" s="72"/>
      <c r="X317" s="72"/>
      <c r="Y317" s="72"/>
    </row>
    <row r="318" spans="16:25" ht="13.5">
      <c r="P318" s="72"/>
      <c r="Q318" s="72"/>
      <c r="R318" s="72"/>
      <c r="S318" s="72"/>
      <c r="T318" s="72"/>
      <c r="U318" s="72"/>
      <c r="V318" s="72"/>
      <c r="W318" s="72"/>
      <c r="X318" s="72"/>
      <c r="Y318" s="72"/>
    </row>
    <row r="319" spans="16:25" ht="13.5">
      <c r="P319" s="72"/>
      <c r="Q319" s="72"/>
      <c r="R319" s="72"/>
      <c r="S319" s="72"/>
      <c r="T319" s="72"/>
      <c r="U319" s="72"/>
      <c r="V319" s="72"/>
      <c r="W319" s="72"/>
      <c r="X319" s="72"/>
      <c r="Y319" s="72"/>
    </row>
    <row r="320" spans="16:25" ht="13.5">
      <c r="P320" s="72"/>
      <c r="Q320" s="72"/>
      <c r="R320" s="72"/>
      <c r="S320" s="72"/>
      <c r="T320" s="72"/>
      <c r="U320" s="72"/>
      <c r="V320" s="72"/>
      <c r="W320" s="72"/>
      <c r="X320" s="72"/>
      <c r="Y320" s="72"/>
    </row>
    <row r="321" spans="16:25" ht="13.5">
      <c r="P321" s="72"/>
      <c r="Q321" s="72"/>
      <c r="R321" s="72"/>
      <c r="S321" s="72"/>
      <c r="T321" s="72"/>
      <c r="U321" s="72"/>
      <c r="V321" s="72"/>
      <c r="W321" s="72"/>
      <c r="X321" s="72"/>
      <c r="Y321" s="72"/>
    </row>
    <row r="322" spans="16:25" ht="13.5">
      <c r="P322" s="72"/>
      <c r="Q322" s="72"/>
      <c r="R322" s="72"/>
      <c r="S322" s="72"/>
      <c r="T322" s="72"/>
      <c r="U322" s="72"/>
      <c r="V322" s="72"/>
      <c r="W322" s="72"/>
      <c r="X322" s="72"/>
      <c r="Y322" s="72"/>
    </row>
    <row r="323" spans="16:25" ht="13.5">
      <c r="P323" s="72"/>
      <c r="Q323" s="72"/>
      <c r="R323" s="72"/>
      <c r="S323" s="72"/>
      <c r="T323" s="72"/>
      <c r="U323" s="72"/>
      <c r="V323" s="72"/>
      <c r="W323" s="72"/>
      <c r="X323" s="72"/>
      <c r="Y323" s="72"/>
    </row>
    <row r="324" spans="16:25" ht="13.5">
      <c r="P324" s="72"/>
      <c r="Q324" s="72"/>
      <c r="R324" s="72"/>
      <c r="S324" s="72"/>
      <c r="T324" s="72"/>
      <c r="U324" s="72"/>
      <c r="V324" s="72"/>
      <c r="W324" s="72"/>
      <c r="X324" s="72"/>
      <c r="Y324" s="72"/>
    </row>
    <row r="325" spans="16:25" ht="13.5">
      <c r="P325" s="72"/>
      <c r="Q325" s="72"/>
      <c r="R325" s="72"/>
      <c r="S325" s="72"/>
      <c r="T325" s="72"/>
      <c r="U325" s="72"/>
      <c r="V325" s="72"/>
      <c r="W325" s="72"/>
      <c r="X325" s="72"/>
      <c r="Y325" s="72"/>
    </row>
    <row r="326" spans="16:25" ht="13.5">
      <c r="P326" s="72"/>
      <c r="Q326" s="72"/>
      <c r="R326" s="72"/>
      <c r="S326" s="72"/>
      <c r="T326" s="72"/>
      <c r="U326" s="72"/>
      <c r="V326" s="72"/>
      <c r="W326" s="72"/>
      <c r="X326" s="72"/>
      <c r="Y326" s="72"/>
    </row>
    <row r="327" spans="16:25" ht="13.5">
      <c r="P327" s="72"/>
      <c r="Q327" s="72"/>
      <c r="R327" s="72"/>
      <c r="S327" s="72"/>
      <c r="T327" s="72"/>
      <c r="U327" s="72"/>
      <c r="V327" s="72"/>
      <c r="W327" s="72"/>
      <c r="X327" s="72"/>
      <c r="Y327" s="72"/>
    </row>
    <row r="328" spans="16:25" ht="13.5">
      <c r="P328" s="72"/>
      <c r="Q328" s="72"/>
      <c r="R328" s="72"/>
      <c r="S328" s="72"/>
      <c r="T328" s="72"/>
      <c r="U328" s="72"/>
      <c r="V328" s="72"/>
      <c r="W328" s="72"/>
      <c r="X328" s="72"/>
      <c r="Y328" s="72"/>
    </row>
    <row r="329" spans="16:25" ht="13.5">
      <c r="P329" s="72"/>
      <c r="Q329" s="72"/>
      <c r="R329" s="72"/>
      <c r="S329" s="72"/>
      <c r="T329" s="72"/>
      <c r="U329" s="72"/>
      <c r="V329" s="72"/>
      <c r="W329" s="72"/>
      <c r="X329" s="72"/>
      <c r="Y329" s="72"/>
    </row>
    <row r="330" spans="16:25" ht="13.5">
      <c r="P330" s="72"/>
      <c r="Q330" s="72"/>
      <c r="R330" s="72"/>
      <c r="S330" s="72"/>
      <c r="T330" s="72"/>
      <c r="U330" s="72"/>
      <c r="V330" s="72"/>
      <c r="W330" s="72"/>
      <c r="X330" s="72"/>
      <c r="Y330" s="72"/>
    </row>
    <row r="331" spans="16:25" ht="13.5">
      <c r="P331" s="72"/>
      <c r="Q331" s="72"/>
      <c r="R331" s="72"/>
      <c r="S331" s="72"/>
      <c r="T331" s="72"/>
      <c r="U331" s="72"/>
      <c r="V331" s="72"/>
      <c r="W331" s="72"/>
      <c r="X331" s="72"/>
      <c r="Y331" s="72"/>
    </row>
    <row r="332" spans="16:25" ht="13.5">
      <c r="P332" s="72"/>
      <c r="Q332" s="72"/>
      <c r="R332" s="72"/>
      <c r="S332" s="72"/>
      <c r="T332" s="72"/>
      <c r="U332" s="72"/>
      <c r="V332" s="72"/>
      <c r="W332" s="72"/>
      <c r="X332" s="72"/>
      <c r="Y332" s="72"/>
    </row>
    <row r="333" spans="16:25" ht="13.5">
      <c r="P333" s="72"/>
      <c r="Q333" s="72"/>
      <c r="R333" s="72"/>
      <c r="S333" s="72"/>
      <c r="T333" s="72"/>
      <c r="U333" s="72"/>
      <c r="V333" s="72"/>
      <c r="W333" s="72"/>
      <c r="X333" s="72"/>
      <c r="Y333" s="72"/>
    </row>
    <row r="334" spans="16:25" ht="13.5">
      <c r="P334" s="72"/>
      <c r="Q334" s="72"/>
      <c r="R334" s="72"/>
      <c r="S334" s="72"/>
      <c r="T334" s="72"/>
      <c r="U334" s="72"/>
      <c r="V334" s="72"/>
      <c r="W334" s="72"/>
      <c r="X334" s="72"/>
      <c r="Y334" s="72"/>
    </row>
    <row r="335" spans="16:25" ht="13.5">
      <c r="P335" s="72"/>
      <c r="Q335" s="72"/>
      <c r="R335" s="72"/>
      <c r="S335" s="72"/>
      <c r="T335" s="72"/>
      <c r="U335" s="72"/>
      <c r="V335" s="72"/>
      <c r="W335" s="72"/>
      <c r="X335" s="72"/>
      <c r="Y335" s="72"/>
    </row>
    <row r="336" spans="16:25" ht="13.5">
      <c r="P336" s="72"/>
      <c r="Q336" s="72"/>
      <c r="R336" s="72"/>
      <c r="S336" s="72"/>
      <c r="T336" s="72"/>
      <c r="U336" s="72"/>
      <c r="V336" s="72"/>
      <c r="W336" s="72"/>
      <c r="X336" s="72"/>
      <c r="Y336" s="72"/>
    </row>
    <row r="337" spans="16:25" ht="13.5">
      <c r="P337" s="72"/>
      <c r="Q337" s="72"/>
      <c r="R337" s="72"/>
      <c r="S337" s="72"/>
      <c r="T337" s="72"/>
      <c r="U337" s="72"/>
      <c r="V337" s="72"/>
      <c r="W337" s="72"/>
      <c r="X337" s="72"/>
      <c r="Y337" s="72"/>
    </row>
  </sheetData>
  <sheetProtection/>
  <mergeCells count="12">
    <mergeCell ref="U2:Z2"/>
    <mergeCell ref="U3:Z3"/>
    <mergeCell ref="B16:AJ18"/>
    <mergeCell ref="U4:Z4"/>
    <mergeCell ref="C1:K1"/>
    <mergeCell ref="C2:K2"/>
    <mergeCell ref="A9:AJ9"/>
    <mergeCell ref="S1:S5"/>
    <mergeCell ref="A8:AJ8"/>
    <mergeCell ref="AC2:AH2"/>
    <mergeCell ref="AC3:AH3"/>
    <mergeCell ref="AC4:AH4"/>
  </mergeCells>
  <printOptions/>
  <pageMargins left="0.61" right="0.38" top="0.7874015748031497" bottom="0.4724409448818898" header="0.5118110236220472" footer="0.511811023622047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K8"/>
  <sheetViews>
    <sheetView view="pageBreakPreview" zoomScale="140" zoomScaleSheetLayoutView="140" zoomScalePageLayoutView="0" workbookViewId="0" topLeftCell="A1">
      <selection activeCell="A1" sqref="A1:IV65536"/>
    </sheetView>
  </sheetViews>
  <sheetFormatPr defaultColWidth="9.00390625" defaultRowHeight="13.5"/>
  <cols>
    <col min="1" max="1" width="13.00390625" style="0" customWidth="1"/>
    <col min="2" max="11" width="7.875" style="0" customWidth="1"/>
  </cols>
  <sheetData>
    <row r="1" ht="13.5">
      <c r="A1" t="s">
        <v>114</v>
      </c>
    </row>
    <row r="2" spans="1:11" ht="13.5">
      <c r="A2" s="1"/>
      <c r="B2" s="40" t="s">
        <v>3</v>
      </c>
      <c r="C2" s="4" t="s">
        <v>4</v>
      </c>
      <c r="D2" s="4" t="s">
        <v>5</v>
      </c>
      <c r="E2" s="4" t="s">
        <v>6</v>
      </c>
      <c r="F2" s="4" t="s">
        <v>7</v>
      </c>
      <c r="G2" s="4" t="s">
        <v>8</v>
      </c>
      <c r="H2" s="4" t="s">
        <v>9</v>
      </c>
      <c r="I2" s="4" t="s">
        <v>120</v>
      </c>
      <c r="J2" s="4" t="s">
        <v>144</v>
      </c>
      <c r="K2" s="4" t="s">
        <v>154</v>
      </c>
    </row>
    <row r="3" spans="1:11" ht="13.5">
      <c r="A3" s="1" t="s">
        <v>1</v>
      </c>
      <c r="B3" s="2">
        <v>6199</v>
      </c>
      <c r="C3" s="2">
        <v>5144</v>
      </c>
      <c r="D3" s="2">
        <v>4840</v>
      </c>
      <c r="E3" s="2">
        <v>5244</v>
      </c>
      <c r="F3" s="2">
        <v>5537</v>
      </c>
      <c r="G3" s="2">
        <v>5502</v>
      </c>
      <c r="H3" s="2">
        <v>5766</v>
      </c>
      <c r="I3" s="2">
        <v>5741</v>
      </c>
      <c r="J3" s="42">
        <v>5359</v>
      </c>
      <c r="K3" s="2">
        <f>'別表４'!M7</f>
        <v>4615</v>
      </c>
    </row>
    <row r="4" spans="1:11" ht="13.5">
      <c r="A4" s="1" t="s">
        <v>2</v>
      </c>
      <c r="B4" s="2">
        <v>6221</v>
      </c>
      <c r="C4" s="2">
        <v>5182</v>
      </c>
      <c r="D4" s="2">
        <v>4210</v>
      </c>
      <c r="E4" s="2">
        <v>5367</v>
      </c>
      <c r="F4" s="2">
        <v>6312</v>
      </c>
      <c r="G4" s="2">
        <v>6258</v>
      </c>
      <c r="H4" s="2">
        <v>6945</v>
      </c>
      <c r="I4" s="2">
        <v>6569</v>
      </c>
      <c r="J4" s="42">
        <v>5926</v>
      </c>
      <c r="K4" s="2">
        <f>'別表４'!M16</f>
        <v>3872</v>
      </c>
    </row>
    <row r="5" spans="1:11" ht="13.5">
      <c r="A5" s="36" t="s">
        <v>106</v>
      </c>
      <c r="B5" s="3">
        <v>100</v>
      </c>
      <c r="C5" s="3">
        <v>99</v>
      </c>
      <c r="D5" s="3">
        <v>97.9</v>
      </c>
      <c r="E5" s="1">
        <v>98.5</v>
      </c>
      <c r="F5" s="1">
        <v>99.7</v>
      </c>
      <c r="G5" s="3">
        <v>100</v>
      </c>
      <c r="H5" s="3">
        <v>99.9</v>
      </c>
      <c r="I5" s="1">
        <v>99.9</v>
      </c>
      <c r="J5" s="3">
        <v>99</v>
      </c>
      <c r="K5" s="3">
        <f>'別表４'!M27</f>
        <v>98.6</v>
      </c>
    </row>
    <row r="6" spans="10:11" ht="13.5">
      <c r="J6" s="35"/>
      <c r="K6" s="35"/>
    </row>
    <row r="7" spans="10:11" ht="13.5">
      <c r="J7" s="35"/>
      <c r="K7" s="35"/>
    </row>
    <row r="8" ht="13.5">
      <c r="A8" s="34" t="s">
        <v>107</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130" zoomScaleSheetLayoutView="130" zoomScalePageLayoutView="0" workbookViewId="0" topLeftCell="A1">
      <selection activeCell="E17" sqref="E17"/>
    </sheetView>
  </sheetViews>
  <sheetFormatPr defaultColWidth="9.00390625" defaultRowHeight="13.5"/>
  <cols>
    <col min="1" max="1" width="4.25390625" style="46" customWidth="1"/>
    <col min="2" max="2" width="15.375" style="46" customWidth="1"/>
    <col min="3" max="10" width="6.625" style="46" customWidth="1"/>
    <col min="11" max="11" width="6.625" style="100" customWidth="1"/>
    <col min="12" max="12" width="6.625" style="46" customWidth="1"/>
    <col min="13" max="21" width="5.875" style="46" customWidth="1"/>
    <col min="22" max="16384" width="9.00390625" style="46" customWidth="1"/>
  </cols>
  <sheetData>
    <row r="1" spans="2:21" ht="27.75" customHeight="1">
      <c r="B1" s="125" t="s">
        <v>116</v>
      </c>
      <c r="C1" s="125"/>
      <c r="D1" s="125"/>
      <c r="E1" s="125"/>
      <c r="F1" s="125"/>
      <c r="G1" s="125"/>
      <c r="H1" s="125"/>
      <c r="I1" s="125"/>
      <c r="J1" s="125"/>
      <c r="K1" s="125"/>
      <c r="L1" s="125"/>
      <c r="M1" s="125"/>
      <c r="N1" s="125"/>
      <c r="O1" s="125"/>
      <c r="P1" s="125"/>
      <c r="Q1" s="125"/>
      <c r="R1" s="125"/>
      <c r="S1" s="125"/>
      <c r="T1" s="125"/>
      <c r="U1" s="125"/>
    </row>
    <row r="2" spans="2:12" ht="6.75" customHeight="1">
      <c r="B2" s="126"/>
      <c r="C2" s="126"/>
      <c r="D2" s="126"/>
      <c r="E2" s="126"/>
      <c r="F2" s="126"/>
      <c r="G2" s="126"/>
      <c r="H2" s="126"/>
      <c r="I2" s="126"/>
      <c r="J2" s="126"/>
      <c r="K2" s="126"/>
      <c r="L2" s="126"/>
    </row>
    <row r="3" spans="11:21" ht="15.75" customHeight="1" thickBot="1">
      <c r="K3" s="127"/>
      <c r="L3" s="128"/>
      <c r="M3" s="129"/>
      <c r="N3" s="129"/>
      <c r="O3" s="130" t="s">
        <v>10</v>
      </c>
      <c r="P3" s="130"/>
      <c r="Q3" s="130"/>
      <c r="R3" s="130"/>
      <c r="S3" s="130"/>
      <c r="T3" s="130"/>
      <c r="U3" s="130"/>
    </row>
    <row r="4" spans="1:21" ht="12.75" customHeight="1">
      <c r="A4" s="131"/>
      <c r="B4" s="132"/>
      <c r="C4" s="133" t="s">
        <v>3</v>
      </c>
      <c r="D4" s="133" t="s">
        <v>4</v>
      </c>
      <c r="E4" s="133" t="s">
        <v>5</v>
      </c>
      <c r="F4" s="133" t="s">
        <v>6</v>
      </c>
      <c r="G4" s="133" t="s">
        <v>7</v>
      </c>
      <c r="H4" s="133" t="s">
        <v>8</v>
      </c>
      <c r="I4" s="133" t="s">
        <v>9</v>
      </c>
      <c r="J4" s="134" t="s">
        <v>120</v>
      </c>
      <c r="K4" s="135" t="s">
        <v>144</v>
      </c>
      <c r="L4" s="136" t="s">
        <v>154</v>
      </c>
      <c r="M4" s="137"/>
      <c r="N4" s="137"/>
      <c r="O4" s="137"/>
      <c r="P4" s="137"/>
      <c r="Q4" s="137"/>
      <c r="R4" s="137"/>
      <c r="S4" s="137"/>
      <c r="T4" s="137"/>
      <c r="U4" s="138"/>
    </row>
    <row r="5" spans="1:21" ht="30.75" customHeight="1">
      <c r="A5" s="139"/>
      <c r="B5" s="140"/>
      <c r="C5" s="141"/>
      <c r="D5" s="141"/>
      <c r="E5" s="141"/>
      <c r="F5" s="141"/>
      <c r="G5" s="141"/>
      <c r="H5" s="141"/>
      <c r="I5" s="141"/>
      <c r="J5" s="142"/>
      <c r="K5" s="143"/>
      <c r="L5" s="144"/>
      <c r="M5" s="145" t="s">
        <v>34</v>
      </c>
      <c r="N5" s="145" t="s">
        <v>35</v>
      </c>
      <c r="O5" s="145" t="s">
        <v>36</v>
      </c>
      <c r="P5" s="145" t="s">
        <v>37</v>
      </c>
      <c r="Q5" s="145" t="s">
        <v>38</v>
      </c>
      <c r="R5" s="145" t="s">
        <v>39</v>
      </c>
      <c r="S5" s="146" t="s">
        <v>121</v>
      </c>
      <c r="T5" s="147" t="s">
        <v>145</v>
      </c>
      <c r="U5" s="148" t="s">
        <v>155</v>
      </c>
    </row>
    <row r="6" spans="1:21" ht="18.75" customHeight="1">
      <c r="A6" s="149" t="s">
        <v>18</v>
      </c>
      <c r="B6" s="150"/>
      <c r="C6" s="151">
        <v>26078</v>
      </c>
      <c r="D6" s="151">
        <v>26194</v>
      </c>
      <c r="E6" s="151">
        <v>25809</v>
      </c>
      <c r="F6" s="151">
        <v>25029</v>
      </c>
      <c r="G6" s="151">
        <v>24780</v>
      </c>
      <c r="H6" s="151">
        <v>23148</v>
      </c>
      <c r="I6" s="151">
        <v>23133</v>
      </c>
      <c r="J6" s="152">
        <v>21756</v>
      </c>
      <c r="K6" s="153">
        <v>21305</v>
      </c>
      <c r="L6" s="154">
        <v>21627</v>
      </c>
      <c r="M6" s="155">
        <f aca="true" t="shared" si="0" ref="M6:M15">L6/C6*100-100</f>
        <v>-17.06802668916329</v>
      </c>
      <c r="N6" s="155">
        <f aca="true" t="shared" si="1" ref="N6:N15">L6/D6*100-100</f>
        <v>-17.43529052454761</v>
      </c>
      <c r="O6" s="155">
        <f aca="true" t="shared" si="2" ref="O6:O15">L6/E6*100-100</f>
        <v>-16.2036498895734</v>
      </c>
      <c r="P6" s="155">
        <f aca="true" t="shared" si="3" ref="P6:P15">L6/F6*100-100</f>
        <v>-13.59223300970875</v>
      </c>
      <c r="Q6" s="155">
        <f aca="true" t="shared" si="4" ref="Q6:Q15">L6/G6*100-100</f>
        <v>-12.723970944309926</v>
      </c>
      <c r="R6" s="155">
        <f aca="true" t="shared" si="5" ref="R6:R15">L6/H6*100-100</f>
        <v>-6.570762052877143</v>
      </c>
      <c r="S6" s="155">
        <f aca="true" t="shared" si="6" ref="S6:S15">L6/I6*100-100</f>
        <v>-6.510180261963427</v>
      </c>
      <c r="T6" s="155">
        <f aca="true" t="shared" si="7" ref="T6:T15">L6/J6*100-100</f>
        <v>-0.592939878654164</v>
      </c>
      <c r="U6" s="156">
        <f aca="true" t="shared" si="8" ref="U6:U15">L6/K6*100-100</f>
        <v>1.5113823046233392</v>
      </c>
    </row>
    <row r="7" spans="1:21" ht="18.75" customHeight="1">
      <c r="A7" s="157" t="s">
        <v>20</v>
      </c>
      <c r="B7" s="158" t="s">
        <v>13</v>
      </c>
      <c r="C7" s="159">
        <f aca="true" t="shared" si="9" ref="C7:I7">C8+C9</f>
        <v>6199</v>
      </c>
      <c r="D7" s="159">
        <f t="shared" si="9"/>
        <v>5144</v>
      </c>
      <c r="E7" s="159">
        <f t="shared" si="9"/>
        <v>4840</v>
      </c>
      <c r="F7" s="159">
        <f t="shared" si="9"/>
        <v>5244</v>
      </c>
      <c r="G7" s="159">
        <f t="shared" si="9"/>
        <v>5537</v>
      </c>
      <c r="H7" s="159">
        <f t="shared" si="9"/>
        <v>5502</v>
      </c>
      <c r="I7" s="160">
        <f t="shared" si="9"/>
        <v>5766</v>
      </c>
      <c r="J7" s="160">
        <f>SUM(J8:J9)</f>
        <v>5741</v>
      </c>
      <c r="K7" s="161">
        <f>SUM(K8:K9)</f>
        <v>5359</v>
      </c>
      <c r="L7" s="162">
        <f>SUM(L8:L9)</f>
        <v>4615</v>
      </c>
      <c r="M7" s="163">
        <f t="shared" si="0"/>
        <v>-25.55250846910792</v>
      </c>
      <c r="N7" s="163">
        <f t="shared" si="1"/>
        <v>-10.28382581648522</v>
      </c>
      <c r="O7" s="163">
        <f t="shared" si="2"/>
        <v>-4.6487603305785115</v>
      </c>
      <c r="P7" s="163">
        <f t="shared" si="3"/>
        <v>-11.99466056445462</v>
      </c>
      <c r="Q7" s="163">
        <f t="shared" si="4"/>
        <v>-16.651616398771893</v>
      </c>
      <c r="R7" s="163">
        <f t="shared" si="5"/>
        <v>-16.12141039621956</v>
      </c>
      <c r="S7" s="163">
        <f t="shared" si="6"/>
        <v>-19.961845300034682</v>
      </c>
      <c r="T7" s="163">
        <f t="shared" si="7"/>
        <v>-19.61330778609998</v>
      </c>
      <c r="U7" s="164">
        <f t="shared" si="8"/>
        <v>-13.883187161783923</v>
      </c>
    </row>
    <row r="8" spans="1:21" ht="18.75" customHeight="1">
      <c r="A8" s="165"/>
      <c r="B8" s="166" t="s">
        <v>28</v>
      </c>
      <c r="C8" s="167">
        <v>4882</v>
      </c>
      <c r="D8" s="167">
        <v>3857</v>
      </c>
      <c r="E8" s="167">
        <v>3727</v>
      </c>
      <c r="F8" s="167">
        <v>4024</v>
      </c>
      <c r="G8" s="167">
        <v>4325</v>
      </c>
      <c r="H8" s="167">
        <v>4222</v>
      </c>
      <c r="I8" s="168">
        <v>4266</v>
      </c>
      <c r="J8" s="168">
        <v>4137</v>
      </c>
      <c r="K8" s="169">
        <v>3756</v>
      </c>
      <c r="L8" s="170">
        <v>3263</v>
      </c>
      <c r="M8" s="171">
        <f t="shared" si="0"/>
        <v>-33.162638263006954</v>
      </c>
      <c r="N8" s="171">
        <f t="shared" si="1"/>
        <v>-15.40057039149599</v>
      </c>
      <c r="O8" s="171">
        <f t="shared" si="2"/>
        <v>-12.449691440837128</v>
      </c>
      <c r="P8" s="171">
        <f t="shared" si="3"/>
        <v>-18.911530815109344</v>
      </c>
      <c r="Q8" s="171">
        <f t="shared" si="4"/>
        <v>-24.554913294797686</v>
      </c>
      <c r="R8" s="171">
        <f t="shared" si="5"/>
        <v>-22.714353387020367</v>
      </c>
      <c r="S8" s="171">
        <f t="shared" si="6"/>
        <v>-23.51148616971402</v>
      </c>
      <c r="T8" s="171">
        <f t="shared" si="7"/>
        <v>-21.126420111191678</v>
      </c>
      <c r="U8" s="172">
        <f t="shared" si="8"/>
        <v>-13.125665601703943</v>
      </c>
    </row>
    <row r="9" spans="1:21" ht="18.75" customHeight="1">
      <c r="A9" s="173"/>
      <c r="B9" s="174" t="s">
        <v>29</v>
      </c>
      <c r="C9" s="175">
        <v>1317</v>
      </c>
      <c r="D9" s="175">
        <v>1287</v>
      </c>
      <c r="E9" s="175">
        <v>1113</v>
      </c>
      <c r="F9" s="175">
        <v>1220</v>
      </c>
      <c r="G9" s="175">
        <v>1212</v>
      </c>
      <c r="H9" s="175">
        <v>1280</v>
      </c>
      <c r="I9" s="176">
        <v>1500</v>
      </c>
      <c r="J9" s="176">
        <v>1604</v>
      </c>
      <c r="K9" s="177">
        <v>1603</v>
      </c>
      <c r="L9" s="178">
        <v>1352</v>
      </c>
      <c r="M9" s="179">
        <f t="shared" si="0"/>
        <v>2.6575550493545848</v>
      </c>
      <c r="N9" s="179">
        <f t="shared" si="1"/>
        <v>5.050505050505066</v>
      </c>
      <c r="O9" s="179">
        <f t="shared" si="2"/>
        <v>21.47349505840073</v>
      </c>
      <c r="P9" s="179">
        <f t="shared" si="3"/>
        <v>10.819672131147541</v>
      </c>
      <c r="Q9" s="179">
        <f t="shared" si="4"/>
        <v>11.551155115511548</v>
      </c>
      <c r="R9" s="179">
        <f t="shared" si="5"/>
        <v>5.624999999999986</v>
      </c>
      <c r="S9" s="179">
        <f t="shared" si="6"/>
        <v>-9.866666666666674</v>
      </c>
      <c r="T9" s="179">
        <f t="shared" si="7"/>
        <v>-15.710723192019955</v>
      </c>
      <c r="U9" s="180">
        <f t="shared" si="8"/>
        <v>-15.658140985651897</v>
      </c>
    </row>
    <row r="10" spans="1:21" ht="18.75" customHeight="1">
      <c r="A10" s="181" t="s">
        <v>12</v>
      </c>
      <c r="B10" s="182" t="s">
        <v>14</v>
      </c>
      <c r="C10" s="183">
        <f aca="true" t="shared" si="10" ref="C10:I10">C11+C12</f>
        <v>9593</v>
      </c>
      <c r="D10" s="183">
        <f t="shared" si="10"/>
        <v>8345</v>
      </c>
      <c r="E10" s="183">
        <f t="shared" si="10"/>
        <v>6911</v>
      </c>
      <c r="F10" s="183">
        <f t="shared" si="10"/>
        <v>7800</v>
      </c>
      <c r="G10" s="183">
        <f t="shared" si="10"/>
        <v>8964</v>
      </c>
      <c r="H10" s="183">
        <f t="shared" si="10"/>
        <v>9372</v>
      </c>
      <c r="I10" s="184">
        <f t="shared" si="10"/>
        <v>10623</v>
      </c>
      <c r="J10" s="184">
        <f>J11+J12</f>
        <v>10702</v>
      </c>
      <c r="K10" s="185">
        <f>K11+K12</f>
        <v>9984</v>
      </c>
      <c r="L10" s="186">
        <f>L11+L12</f>
        <v>5679</v>
      </c>
      <c r="M10" s="163">
        <f t="shared" si="0"/>
        <v>-40.800583758990925</v>
      </c>
      <c r="N10" s="163">
        <f t="shared" si="1"/>
        <v>-31.94727381665669</v>
      </c>
      <c r="O10" s="163">
        <f t="shared" si="2"/>
        <v>-17.826653161626396</v>
      </c>
      <c r="P10" s="163">
        <f t="shared" si="3"/>
        <v>-27.192307692307693</v>
      </c>
      <c r="Q10" s="163">
        <f t="shared" si="4"/>
        <v>-36.64658634538153</v>
      </c>
      <c r="R10" s="163">
        <f t="shared" si="5"/>
        <v>-39.40460947503202</v>
      </c>
      <c r="S10" s="163">
        <f t="shared" si="6"/>
        <v>-46.54052527534594</v>
      </c>
      <c r="T10" s="163">
        <f t="shared" si="7"/>
        <v>-46.93515230797982</v>
      </c>
      <c r="U10" s="164">
        <f t="shared" si="8"/>
        <v>-43.11899038461539</v>
      </c>
    </row>
    <row r="11" spans="1:21" ht="18.75" customHeight="1">
      <c r="A11" s="187"/>
      <c r="B11" s="188" t="s">
        <v>26</v>
      </c>
      <c r="C11" s="189">
        <v>6221</v>
      </c>
      <c r="D11" s="189">
        <v>5182</v>
      </c>
      <c r="E11" s="189">
        <v>4210</v>
      </c>
      <c r="F11" s="189">
        <v>5367</v>
      </c>
      <c r="G11" s="189">
        <v>6312</v>
      </c>
      <c r="H11" s="189">
        <v>6258</v>
      </c>
      <c r="I11" s="190">
        <v>6945</v>
      </c>
      <c r="J11" s="190">
        <v>6569</v>
      </c>
      <c r="K11" s="191">
        <v>5926</v>
      </c>
      <c r="L11" s="192">
        <v>3872</v>
      </c>
      <c r="M11" s="171">
        <f t="shared" si="0"/>
        <v>-37.75920270053046</v>
      </c>
      <c r="N11" s="171">
        <f t="shared" si="1"/>
        <v>-25.279814743342342</v>
      </c>
      <c r="O11" s="171">
        <f t="shared" si="2"/>
        <v>-8.02850356294536</v>
      </c>
      <c r="P11" s="171">
        <f t="shared" si="3"/>
        <v>-27.855412707285268</v>
      </c>
      <c r="Q11" s="171">
        <f t="shared" si="4"/>
        <v>-38.65652724968315</v>
      </c>
      <c r="R11" s="171">
        <f t="shared" si="5"/>
        <v>-38.12719718759987</v>
      </c>
      <c r="S11" s="171">
        <f t="shared" si="6"/>
        <v>-44.24766018718502</v>
      </c>
      <c r="T11" s="171">
        <f t="shared" si="7"/>
        <v>-41.056477393819456</v>
      </c>
      <c r="U11" s="172">
        <f t="shared" si="8"/>
        <v>-34.66081673979076</v>
      </c>
    </row>
    <row r="12" spans="1:21" ht="18.75" customHeight="1">
      <c r="A12" s="193"/>
      <c r="B12" s="194" t="s">
        <v>27</v>
      </c>
      <c r="C12" s="195">
        <v>3372</v>
      </c>
      <c r="D12" s="195">
        <v>3163</v>
      </c>
      <c r="E12" s="195">
        <v>2701</v>
      </c>
      <c r="F12" s="195">
        <v>2433</v>
      </c>
      <c r="G12" s="195">
        <v>2652</v>
      </c>
      <c r="H12" s="195">
        <v>3114</v>
      </c>
      <c r="I12" s="196">
        <v>3678</v>
      </c>
      <c r="J12" s="196">
        <v>4133</v>
      </c>
      <c r="K12" s="197">
        <v>4058</v>
      </c>
      <c r="L12" s="198">
        <v>1807</v>
      </c>
      <c r="M12" s="179">
        <f t="shared" si="0"/>
        <v>-46.41162514827995</v>
      </c>
      <c r="N12" s="179">
        <f t="shared" si="1"/>
        <v>-42.87069238065128</v>
      </c>
      <c r="O12" s="179">
        <f t="shared" si="2"/>
        <v>-33.098852276934466</v>
      </c>
      <c r="P12" s="179">
        <f t="shared" si="3"/>
        <v>-25.729551993423755</v>
      </c>
      <c r="Q12" s="179">
        <f t="shared" si="4"/>
        <v>-31.862745098039213</v>
      </c>
      <c r="R12" s="179">
        <f t="shared" si="5"/>
        <v>-41.971740526653825</v>
      </c>
      <c r="S12" s="179">
        <f t="shared" si="6"/>
        <v>-50.87003806416531</v>
      </c>
      <c r="T12" s="179">
        <f t="shared" si="7"/>
        <v>-56.278732155819014</v>
      </c>
      <c r="U12" s="180">
        <f t="shared" si="8"/>
        <v>-55.47067520946279</v>
      </c>
    </row>
    <row r="13" spans="1:21" ht="18.75" customHeight="1">
      <c r="A13" s="199" t="s">
        <v>108</v>
      </c>
      <c r="B13" s="182" t="s">
        <v>19</v>
      </c>
      <c r="C13" s="183">
        <f aca="true" t="shared" si="11" ref="C13:I13">C14+C15</f>
        <v>6199</v>
      </c>
      <c r="D13" s="183">
        <f t="shared" si="11"/>
        <v>5090</v>
      </c>
      <c r="E13" s="183">
        <f t="shared" si="11"/>
        <v>4737</v>
      </c>
      <c r="F13" s="183">
        <f t="shared" si="11"/>
        <v>5167</v>
      </c>
      <c r="G13" s="183">
        <f t="shared" si="11"/>
        <v>5518</v>
      </c>
      <c r="H13" s="183">
        <f t="shared" si="11"/>
        <v>5502</v>
      </c>
      <c r="I13" s="184">
        <f t="shared" si="11"/>
        <v>5759</v>
      </c>
      <c r="J13" s="184">
        <f>J14+J15</f>
        <v>5740</v>
      </c>
      <c r="K13" s="185">
        <f>K14+K15</f>
        <v>5306</v>
      </c>
      <c r="L13" s="186">
        <f>L14+L15</f>
        <v>4550</v>
      </c>
      <c r="M13" s="163">
        <f t="shared" si="0"/>
        <v>-26.601064687852883</v>
      </c>
      <c r="N13" s="163">
        <f t="shared" si="1"/>
        <v>-10.609037328094303</v>
      </c>
      <c r="O13" s="163">
        <f t="shared" si="2"/>
        <v>-3.947646189571458</v>
      </c>
      <c r="P13" s="163">
        <f t="shared" si="3"/>
        <v>-11.941165086123476</v>
      </c>
      <c r="Q13" s="163">
        <f t="shared" si="4"/>
        <v>-17.542587894164555</v>
      </c>
      <c r="R13" s="163">
        <f t="shared" si="5"/>
        <v>-17.302798982188293</v>
      </c>
      <c r="S13" s="163">
        <f t="shared" si="6"/>
        <v>-20.993227990970652</v>
      </c>
      <c r="T13" s="163">
        <f t="shared" si="7"/>
        <v>-20.731707317073173</v>
      </c>
      <c r="U13" s="164">
        <f t="shared" si="8"/>
        <v>-14.248021108179415</v>
      </c>
    </row>
    <row r="14" spans="1:21" ht="18.75" customHeight="1">
      <c r="A14" s="200"/>
      <c r="B14" s="188" t="s">
        <v>22</v>
      </c>
      <c r="C14" s="189">
        <v>4882</v>
      </c>
      <c r="D14" s="189">
        <v>3804</v>
      </c>
      <c r="E14" s="189">
        <v>3629</v>
      </c>
      <c r="F14" s="189">
        <v>3950</v>
      </c>
      <c r="G14" s="189">
        <v>4308</v>
      </c>
      <c r="H14" s="189">
        <v>4222</v>
      </c>
      <c r="I14" s="190">
        <v>4259</v>
      </c>
      <c r="J14" s="190">
        <v>4136</v>
      </c>
      <c r="K14" s="191">
        <v>3707</v>
      </c>
      <c r="L14" s="192">
        <v>3202</v>
      </c>
      <c r="M14" s="171">
        <f t="shared" si="0"/>
        <v>-34.41212617779598</v>
      </c>
      <c r="N14" s="171">
        <f t="shared" si="1"/>
        <v>-15.825446898002099</v>
      </c>
      <c r="O14" s="171">
        <f t="shared" si="2"/>
        <v>-11.766326811793874</v>
      </c>
      <c r="P14" s="171">
        <f t="shared" si="3"/>
        <v>-18.936708860759495</v>
      </c>
      <c r="Q14" s="171">
        <f t="shared" si="4"/>
        <v>-25.67316620241411</v>
      </c>
      <c r="R14" s="171">
        <f t="shared" si="5"/>
        <v>-24.159166271909044</v>
      </c>
      <c r="S14" s="171">
        <f t="shared" si="6"/>
        <v>-24.81803240197229</v>
      </c>
      <c r="T14" s="171">
        <f t="shared" si="7"/>
        <v>-22.582205029013537</v>
      </c>
      <c r="U14" s="172">
        <f t="shared" si="8"/>
        <v>-13.622875640679794</v>
      </c>
    </row>
    <row r="15" spans="1:21" ht="18.75" customHeight="1">
      <c r="A15" s="201"/>
      <c r="B15" s="194" t="s">
        <v>23</v>
      </c>
      <c r="C15" s="195">
        <v>1317</v>
      </c>
      <c r="D15" s="195">
        <v>1286</v>
      </c>
      <c r="E15" s="195">
        <v>1108</v>
      </c>
      <c r="F15" s="195">
        <v>1217</v>
      </c>
      <c r="G15" s="195">
        <v>1210</v>
      </c>
      <c r="H15" s="195">
        <v>1280</v>
      </c>
      <c r="I15" s="196">
        <v>1500</v>
      </c>
      <c r="J15" s="196">
        <v>1604</v>
      </c>
      <c r="K15" s="197">
        <v>1599</v>
      </c>
      <c r="L15" s="198">
        <v>1348</v>
      </c>
      <c r="M15" s="179">
        <f t="shared" si="0"/>
        <v>2.3538344722854987</v>
      </c>
      <c r="N15" s="179">
        <f t="shared" si="1"/>
        <v>4.821150855365474</v>
      </c>
      <c r="O15" s="179">
        <f t="shared" si="2"/>
        <v>21.66064981949458</v>
      </c>
      <c r="P15" s="179">
        <f t="shared" si="3"/>
        <v>10.76417419884963</v>
      </c>
      <c r="Q15" s="179">
        <f t="shared" si="4"/>
        <v>11.404958677685954</v>
      </c>
      <c r="R15" s="179">
        <f t="shared" si="5"/>
        <v>5.312500000000014</v>
      </c>
      <c r="S15" s="179">
        <f t="shared" si="6"/>
        <v>-10.13333333333334</v>
      </c>
      <c r="T15" s="179">
        <f t="shared" si="7"/>
        <v>-15.960099750623442</v>
      </c>
      <c r="U15" s="180">
        <f t="shared" si="8"/>
        <v>-15.697310819262029</v>
      </c>
    </row>
    <row r="16" spans="1:21" ht="18.75" customHeight="1">
      <c r="A16" s="199" t="s">
        <v>165</v>
      </c>
      <c r="B16" s="182" t="s">
        <v>11</v>
      </c>
      <c r="C16" s="183">
        <f>C17+C18</f>
        <v>0</v>
      </c>
      <c r="D16" s="183">
        <f aca="true" t="shared" si="12" ref="D16:J16">D17+D18</f>
        <v>54</v>
      </c>
      <c r="E16" s="183">
        <f t="shared" si="12"/>
        <v>103</v>
      </c>
      <c r="F16" s="183">
        <f t="shared" si="12"/>
        <v>77</v>
      </c>
      <c r="G16" s="183">
        <f t="shared" si="12"/>
        <v>19</v>
      </c>
      <c r="H16" s="183">
        <f t="shared" si="12"/>
        <v>0</v>
      </c>
      <c r="I16" s="183">
        <f t="shared" si="12"/>
        <v>7</v>
      </c>
      <c r="J16" s="184">
        <f t="shared" si="12"/>
        <v>1</v>
      </c>
      <c r="K16" s="185">
        <f>K17+K18</f>
        <v>53</v>
      </c>
      <c r="L16" s="186">
        <f>L17+L18</f>
        <v>65</v>
      </c>
      <c r="M16" s="202" t="str">
        <f>IF(C16=0,"－",K16/C16*100-100)</f>
        <v>－</v>
      </c>
      <c r="N16" s="202">
        <f>IF(D16=0,"－",L16/D16*100-100)</f>
        <v>20.370370370370367</v>
      </c>
      <c r="O16" s="163">
        <f>IF(E16=0,"－",L16/E16*100-100)</f>
        <v>-36.89320388349514</v>
      </c>
      <c r="P16" s="163">
        <f>IF(F16=0,"－",L16/F16*100-100)</f>
        <v>-15.584415584415595</v>
      </c>
      <c r="Q16" s="163">
        <f>IF(G16=0,"－",L16/G16*100-100)</f>
        <v>242.10526315789474</v>
      </c>
      <c r="R16" s="202" t="str">
        <f>IF(H16=0,"－",L16/H16*100-100)</f>
        <v>－</v>
      </c>
      <c r="S16" s="202">
        <f>IF(I16=0,"－",L16/I16*100-100)</f>
        <v>828.5714285714287</v>
      </c>
      <c r="T16" s="163">
        <f>IF(J16=0,"－",L16/J16*100-100)</f>
        <v>6400</v>
      </c>
      <c r="U16" s="164">
        <f>IF(K16=0,"－",L16/K16*100-100)</f>
        <v>22.641509433962256</v>
      </c>
    </row>
    <row r="17" spans="1:21" ht="18.75" customHeight="1">
      <c r="A17" s="200"/>
      <c r="B17" s="188" t="s">
        <v>24</v>
      </c>
      <c r="C17" s="189">
        <f>C8-C14</f>
        <v>0</v>
      </c>
      <c r="D17" s="189">
        <f aca="true" t="shared" si="13" ref="D17:J17">D8-D14</f>
        <v>53</v>
      </c>
      <c r="E17" s="189">
        <f t="shared" si="13"/>
        <v>98</v>
      </c>
      <c r="F17" s="189">
        <f t="shared" si="13"/>
        <v>74</v>
      </c>
      <c r="G17" s="189">
        <f t="shared" si="13"/>
        <v>17</v>
      </c>
      <c r="H17" s="189">
        <f t="shared" si="13"/>
        <v>0</v>
      </c>
      <c r="I17" s="189">
        <f t="shared" si="13"/>
        <v>7</v>
      </c>
      <c r="J17" s="190">
        <f t="shared" si="13"/>
        <v>1</v>
      </c>
      <c r="K17" s="190">
        <f>K8-K14</f>
        <v>49</v>
      </c>
      <c r="L17" s="203">
        <f>L8-L14</f>
        <v>61</v>
      </c>
      <c r="M17" s="204" t="str">
        <f>IF(C17=0,"－",L17/C17*100-100)</f>
        <v>－</v>
      </c>
      <c r="N17" s="204">
        <f>IF(D17=0,"－",L17/D17*100-100)</f>
        <v>15.094339622641513</v>
      </c>
      <c r="O17" s="171">
        <f>IF(E17=0,"－",L17/E17*100-100)</f>
        <v>-37.755102040816325</v>
      </c>
      <c r="P17" s="171">
        <f>IF(F17=0,"－",L17/F17*100-100)</f>
        <v>-17.567567567567565</v>
      </c>
      <c r="Q17" s="171">
        <f>IF(G17=0,"－",L17/G17*100-100)</f>
        <v>258.8235294117647</v>
      </c>
      <c r="R17" s="204" t="str">
        <f>IF(H17=0,"－",L17/H17*100-100)</f>
        <v>－</v>
      </c>
      <c r="S17" s="204">
        <f>IF(I17=0,"－",L17/I17*100-100)</f>
        <v>771.4285714285713</v>
      </c>
      <c r="T17" s="171">
        <f>IF(J17=0,"－",L17/J17*100-100)</f>
        <v>6000</v>
      </c>
      <c r="U17" s="172">
        <f>IF(K17=0,"－",L17/K17*100-100)</f>
        <v>24.48979591836735</v>
      </c>
    </row>
    <row r="18" spans="1:21" ht="18.75" customHeight="1">
      <c r="A18" s="201"/>
      <c r="B18" s="194" t="s">
        <v>25</v>
      </c>
      <c r="C18" s="195">
        <f aca="true" t="shared" si="14" ref="C18:J18">C9-C15</f>
        <v>0</v>
      </c>
      <c r="D18" s="195">
        <f t="shared" si="14"/>
        <v>1</v>
      </c>
      <c r="E18" s="195">
        <f t="shared" si="14"/>
        <v>5</v>
      </c>
      <c r="F18" s="195">
        <f t="shared" si="14"/>
        <v>3</v>
      </c>
      <c r="G18" s="195">
        <f t="shared" si="14"/>
        <v>2</v>
      </c>
      <c r="H18" s="195">
        <f t="shared" si="14"/>
        <v>0</v>
      </c>
      <c r="I18" s="195">
        <f t="shared" si="14"/>
        <v>0</v>
      </c>
      <c r="J18" s="196">
        <f t="shared" si="14"/>
        <v>0</v>
      </c>
      <c r="K18" s="196">
        <f>K9-K15</f>
        <v>4</v>
      </c>
      <c r="L18" s="205">
        <f>L9-L15</f>
        <v>4</v>
      </c>
      <c r="M18" s="206" t="str">
        <f>IF(C18=0,"－",L18/C18*100-100)</f>
        <v>－</v>
      </c>
      <c r="N18" s="206">
        <f>IF(D18=0,"－",L18/D18*100-100)</f>
        <v>300</v>
      </c>
      <c r="O18" s="179">
        <f>IF(E18=0,"－",L18/E18*100-100)</f>
        <v>-20</v>
      </c>
      <c r="P18" s="179">
        <f>IF(F18=0,"－",L18/F18*100-100)</f>
        <v>33.333333333333314</v>
      </c>
      <c r="Q18" s="179">
        <f>IF(G18=0,"－",L18/G18*100-100)</f>
        <v>100</v>
      </c>
      <c r="R18" s="206" t="str">
        <f>IF(H18=0,"－",L18/H18*100-100)</f>
        <v>－</v>
      </c>
      <c r="S18" s="206" t="str">
        <f>IF(I18=0,"－",L18/I18*100-100)</f>
        <v>－</v>
      </c>
      <c r="T18" s="206" t="str">
        <f>IF(J18=0,"－",L18/J18*100-100)</f>
        <v>－</v>
      </c>
      <c r="U18" s="207">
        <f>IF(K18=0,"－",L18/K18*100-100)</f>
        <v>0</v>
      </c>
    </row>
    <row r="19" spans="1:21" ht="18.75" customHeight="1">
      <c r="A19" s="181" t="s">
        <v>15</v>
      </c>
      <c r="B19" s="182" t="s">
        <v>16</v>
      </c>
      <c r="C19" s="208">
        <f aca="true" t="shared" si="15" ref="C19:J19">C10/C7</f>
        <v>1.5475076625262139</v>
      </c>
      <c r="D19" s="208">
        <f t="shared" si="15"/>
        <v>1.6222783825816485</v>
      </c>
      <c r="E19" s="208">
        <f t="shared" si="15"/>
        <v>1.427892561983471</v>
      </c>
      <c r="F19" s="208">
        <f t="shared" si="15"/>
        <v>1.4874141876430207</v>
      </c>
      <c r="G19" s="208">
        <f t="shared" si="15"/>
        <v>1.6189272169044608</v>
      </c>
      <c r="H19" s="208">
        <f t="shared" si="15"/>
        <v>1.7033805888767721</v>
      </c>
      <c r="I19" s="208">
        <f t="shared" si="15"/>
        <v>1.8423517169614985</v>
      </c>
      <c r="J19" s="209">
        <f t="shared" si="15"/>
        <v>1.8641351680891831</v>
      </c>
      <c r="K19" s="210">
        <f aca="true" t="shared" si="16" ref="K19:L21">ROUND(K10/K7,2)</f>
        <v>1.86</v>
      </c>
      <c r="L19" s="211">
        <f t="shared" si="16"/>
        <v>1.23</v>
      </c>
      <c r="M19" s="212">
        <f aca="true" t="shared" si="17" ref="M19:M25">L19-C19</f>
        <v>-0.3175076625262139</v>
      </c>
      <c r="N19" s="212">
        <f aca="true" t="shared" si="18" ref="N19:N25">L19-D19</f>
        <v>-0.3922783825816485</v>
      </c>
      <c r="O19" s="212">
        <f aca="true" t="shared" si="19" ref="O19:O25">L19-E19</f>
        <v>-0.19789256198347105</v>
      </c>
      <c r="P19" s="212">
        <f aca="true" t="shared" si="20" ref="P19:P25">L19-F19</f>
        <v>-0.2574141876430207</v>
      </c>
      <c r="Q19" s="212">
        <f aca="true" t="shared" si="21" ref="Q19:Q25">L19-G19</f>
        <v>-0.38892721690446086</v>
      </c>
      <c r="R19" s="212">
        <f aca="true" t="shared" si="22" ref="R19:R25">L19-H19</f>
        <v>-0.47338058887677215</v>
      </c>
      <c r="S19" s="212">
        <f aca="true" t="shared" si="23" ref="S19:S25">L19-I19</f>
        <v>-0.6123517169614985</v>
      </c>
      <c r="T19" s="212">
        <f aca="true" t="shared" si="24" ref="T19:T25">L19-J19</f>
        <v>-0.6341351680891831</v>
      </c>
      <c r="U19" s="213">
        <f aca="true" t="shared" si="25" ref="U19:U25">L19-K19</f>
        <v>-0.6300000000000001</v>
      </c>
    </row>
    <row r="20" spans="1:21" ht="18.75" customHeight="1">
      <c r="A20" s="187"/>
      <c r="B20" s="188" t="s">
        <v>31</v>
      </c>
      <c r="C20" s="214">
        <f aca="true" t="shared" si="26" ref="C20:J20">C11/C8</f>
        <v>1.2742728390004097</v>
      </c>
      <c r="D20" s="214">
        <f t="shared" si="26"/>
        <v>1.343531241897848</v>
      </c>
      <c r="E20" s="214">
        <f t="shared" si="26"/>
        <v>1.1295948484035416</v>
      </c>
      <c r="F20" s="214">
        <f t="shared" si="26"/>
        <v>1.3337475149105367</v>
      </c>
      <c r="G20" s="214">
        <f t="shared" si="26"/>
        <v>1.459421965317919</v>
      </c>
      <c r="H20" s="214">
        <f t="shared" si="26"/>
        <v>1.482235907153008</v>
      </c>
      <c r="I20" s="214">
        <f t="shared" si="26"/>
        <v>1.6279887482419129</v>
      </c>
      <c r="J20" s="215">
        <f t="shared" si="26"/>
        <v>1.5878656030940295</v>
      </c>
      <c r="K20" s="216">
        <f t="shared" si="16"/>
        <v>1.58</v>
      </c>
      <c r="L20" s="217">
        <f t="shared" si="16"/>
        <v>1.19</v>
      </c>
      <c r="M20" s="218">
        <f t="shared" si="17"/>
        <v>-0.08427283900040972</v>
      </c>
      <c r="N20" s="218">
        <f t="shared" si="18"/>
        <v>-0.15353124189784806</v>
      </c>
      <c r="O20" s="218">
        <f t="shared" si="19"/>
        <v>0.06040515159645832</v>
      </c>
      <c r="P20" s="218">
        <f t="shared" si="20"/>
        <v>-0.14374751491053672</v>
      </c>
      <c r="Q20" s="218">
        <f t="shared" si="21"/>
        <v>-0.26942196531791907</v>
      </c>
      <c r="R20" s="218">
        <f t="shared" si="22"/>
        <v>-0.29223590715300807</v>
      </c>
      <c r="S20" s="218">
        <f t="shared" si="23"/>
        <v>-0.4379887482419129</v>
      </c>
      <c r="T20" s="218">
        <f t="shared" si="24"/>
        <v>-0.3978656030940295</v>
      </c>
      <c r="U20" s="219">
        <f t="shared" si="25"/>
        <v>-0.3900000000000001</v>
      </c>
    </row>
    <row r="21" spans="1:21" ht="18.75" customHeight="1">
      <c r="A21" s="187"/>
      <c r="B21" s="188" t="s">
        <v>30</v>
      </c>
      <c r="C21" s="214">
        <f aca="true" t="shared" si="27" ref="C21:J21">C12/C9</f>
        <v>2.560364464692483</v>
      </c>
      <c r="D21" s="214">
        <f t="shared" si="27"/>
        <v>2.4576534576534574</v>
      </c>
      <c r="E21" s="214">
        <f t="shared" si="27"/>
        <v>2.426774483378257</v>
      </c>
      <c r="F21" s="214">
        <f t="shared" si="27"/>
        <v>1.9942622950819673</v>
      </c>
      <c r="G21" s="214">
        <f t="shared" si="27"/>
        <v>2.1881188118811883</v>
      </c>
      <c r="H21" s="214">
        <f t="shared" si="27"/>
        <v>2.4328125</v>
      </c>
      <c r="I21" s="214">
        <f t="shared" si="27"/>
        <v>2.452</v>
      </c>
      <c r="J21" s="215">
        <f t="shared" si="27"/>
        <v>2.5766832917705735</v>
      </c>
      <c r="K21" s="216">
        <f t="shared" si="16"/>
        <v>2.53</v>
      </c>
      <c r="L21" s="217">
        <f t="shared" si="16"/>
        <v>1.34</v>
      </c>
      <c r="M21" s="218">
        <f t="shared" si="17"/>
        <v>-1.220364464692483</v>
      </c>
      <c r="N21" s="218">
        <f t="shared" si="18"/>
        <v>-1.1176534576534574</v>
      </c>
      <c r="O21" s="218">
        <f t="shared" si="19"/>
        <v>-1.0867744833782569</v>
      </c>
      <c r="P21" s="218">
        <f t="shared" si="20"/>
        <v>-0.6542622950819672</v>
      </c>
      <c r="Q21" s="218">
        <f t="shared" si="21"/>
        <v>-0.8481188118811882</v>
      </c>
      <c r="R21" s="218">
        <f t="shared" si="22"/>
        <v>-1.0928124999999997</v>
      </c>
      <c r="S21" s="218">
        <f t="shared" si="23"/>
        <v>-1.1119999999999999</v>
      </c>
      <c r="T21" s="218">
        <f t="shared" si="24"/>
        <v>-1.2366832917705735</v>
      </c>
      <c r="U21" s="219">
        <f t="shared" si="25"/>
        <v>-1.1899999999999997</v>
      </c>
    </row>
    <row r="22" spans="1:21" ht="18.75" customHeight="1">
      <c r="A22" s="193"/>
      <c r="B22" s="220" t="s">
        <v>17</v>
      </c>
      <c r="C22" s="221">
        <f aca="true" t="shared" si="28" ref="C22:J22">C11/C7</f>
        <v>1.0035489595095983</v>
      </c>
      <c r="D22" s="221">
        <f t="shared" si="28"/>
        <v>1.0073872472783827</v>
      </c>
      <c r="E22" s="221">
        <f t="shared" si="28"/>
        <v>0.8698347107438017</v>
      </c>
      <c r="F22" s="221">
        <f t="shared" si="28"/>
        <v>1.0234553775743707</v>
      </c>
      <c r="G22" s="221">
        <f t="shared" si="28"/>
        <v>1.1399674914213473</v>
      </c>
      <c r="H22" s="221">
        <f t="shared" si="28"/>
        <v>1.1374045801526718</v>
      </c>
      <c r="I22" s="221">
        <f t="shared" si="28"/>
        <v>1.204474505723205</v>
      </c>
      <c r="J22" s="222">
        <f t="shared" si="28"/>
        <v>1.1442257446437902</v>
      </c>
      <c r="K22" s="223">
        <f>ROUND(K11/K7,2)</f>
        <v>1.11</v>
      </c>
      <c r="L22" s="224">
        <f>ROUND(L11/L7,2)</f>
        <v>0.84</v>
      </c>
      <c r="M22" s="225">
        <f t="shared" si="17"/>
        <v>-0.16354895950959836</v>
      </c>
      <c r="N22" s="225">
        <f t="shared" si="18"/>
        <v>-0.16738724727838272</v>
      </c>
      <c r="O22" s="225">
        <f t="shared" si="19"/>
        <v>-0.02983471074380173</v>
      </c>
      <c r="P22" s="225">
        <f t="shared" si="20"/>
        <v>-0.1834553775743707</v>
      </c>
      <c r="Q22" s="225">
        <f t="shared" si="21"/>
        <v>-0.2999674914213474</v>
      </c>
      <c r="R22" s="225">
        <f t="shared" si="22"/>
        <v>-0.2974045801526718</v>
      </c>
      <c r="S22" s="225">
        <f t="shared" si="23"/>
        <v>-0.36447450572320494</v>
      </c>
      <c r="T22" s="225">
        <f t="shared" si="24"/>
        <v>-0.30422574464379026</v>
      </c>
      <c r="U22" s="226">
        <f t="shared" si="25"/>
        <v>-0.27000000000000013</v>
      </c>
    </row>
    <row r="23" spans="1:21" ht="18.75" customHeight="1">
      <c r="A23" s="199" t="s">
        <v>109</v>
      </c>
      <c r="B23" s="182" t="s">
        <v>21</v>
      </c>
      <c r="C23" s="227">
        <f aca="true" t="shared" si="29" ref="C23:I23">C13/C7*100</f>
        <v>100</v>
      </c>
      <c r="D23" s="227">
        <f t="shared" si="29"/>
        <v>98.950233281493</v>
      </c>
      <c r="E23" s="227">
        <f t="shared" si="29"/>
        <v>97.87190082644628</v>
      </c>
      <c r="F23" s="227">
        <f t="shared" si="29"/>
        <v>98.53165522501907</v>
      </c>
      <c r="G23" s="227">
        <f t="shared" si="29"/>
        <v>99.65685389199928</v>
      </c>
      <c r="H23" s="227">
        <f t="shared" si="29"/>
        <v>100</v>
      </c>
      <c r="I23" s="227">
        <f t="shared" si="29"/>
        <v>99.87859868192854</v>
      </c>
      <c r="J23" s="228">
        <f>ROUNDDOWN(J13/J7*100,1)</f>
        <v>99.9</v>
      </c>
      <c r="K23" s="229">
        <f>K13/K7*100</f>
        <v>99.01100951670088</v>
      </c>
      <c r="L23" s="230">
        <f>ROUND(L13/L7*100,1)</f>
        <v>98.6</v>
      </c>
      <c r="M23" s="231">
        <f t="shared" si="17"/>
        <v>-1.4000000000000057</v>
      </c>
      <c r="N23" s="231">
        <f t="shared" si="18"/>
        <v>-0.35023328149300426</v>
      </c>
      <c r="O23" s="231">
        <f t="shared" si="19"/>
        <v>0.7280991735537157</v>
      </c>
      <c r="P23" s="231">
        <f t="shared" si="20"/>
        <v>0.06834477498092895</v>
      </c>
      <c r="Q23" s="231">
        <f t="shared" si="21"/>
        <v>-1.0568538919992818</v>
      </c>
      <c r="R23" s="231">
        <f t="shared" si="22"/>
        <v>-1.4000000000000057</v>
      </c>
      <c r="S23" s="231">
        <f t="shared" si="23"/>
        <v>-1.2785986819285426</v>
      </c>
      <c r="T23" s="231">
        <f t="shared" si="24"/>
        <v>-1.3000000000000114</v>
      </c>
      <c r="U23" s="232">
        <f>L23-K23</f>
        <v>-0.4110095167008865</v>
      </c>
    </row>
    <row r="24" spans="1:21" ht="18.75" customHeight="1">
      <c r="A24" s="200"/>
      <c r="B24" s="188" t="s">
        <v>32</v>
      </c>
      <c r="C24" s="233">
        <f aca="true" t="shared" si="30" ref="C24:I24">C14/C8*100</f>
        <v>100</v>
      </c>
      <c r="D24" s="233">
        <f t="shared" si="30"/>
        <v>98.6258750324086</v>
      </c>
      <c r="E24" s="233">
        <f t="shared" si="30"/>
        <v>97.37053930775423</v>
      </c>
      <c r="F24" s="233">
        <f t="shared" si="30"/>
        <v>98.1610337972167</v>
      </c>
      <c r="G24" s="233">
        <f t="shared" si="30"/>
        <v>99.60693641618496</v>
      </c>
      <c r="H24" s="233">
        <f t="shared" si="30"/>
        <v>100</v>
      </c>
      <c r="I24" s="233">
        <f t="shared" si="30"/>
        <v>99.83591186122833</v>
      </c>
      <c r="J24" s="233">
        <f>ROUNDDOWN(J14/J8*100,1)</f>
        <v>99.9</v>
      </c>
      <c r="K24" s="234">
        <f>K14/K8*100</f>
        <v>98.6954206602769</v>
      </c>
      <c r="L24" s="235">
        <f>ROUND(L14/L8*100,1)</f>
        <v>98.1</v>
      </c>
      <c r="M24" s="236">
        <f t="shared" si="17"/>
        <v>-1.9000000000000057</v>
      </c>
      <c r="N24" s="236">
        <f t="shared" si="18"/>
        <v>-0.5258750324086066</v>
      </c>
      <c r="O24" s="236">
        <f t="shared" si="19"/>
        <v>0.729460692245766</v>
      </c>
      <c r="P24" s="236">
        <f t="shared" si="20"/>
        <v>-0.06103379721670876</v>
      </c>
      <c r="Q24" s="236">
        <f t="shared" si="21"/>
        <v>-1.5069364161849705</v>
      </c>
      <c r="R24" s="236">
        <f t="shared" si="22"/>
        <v>-1.9000000000000057</v>
      </c>
      <c r="S24" s="236">
        <f t="shared" si="23"/>
        <v>-1.735911861228331</v>
      </c>
      <c r="T24" s="236">
        <f t="shared" si="24"/>
        <v>-1.8000000000000114</v>
      </c>
      <c r="U24" s="237">
        <f t="shared" si="25"/>
        <v>-0.5954206602769005</v>
      </c>
    </row>
    <row r="25" spans="1:21" ht="18.75" customHeight="1" thickBot="1">
      <c r="A25" s="201"/>
      <c r="B25" s="194" t="s">
        <v>33</v>
      </c>
      <c r="C25" s="238">
        <f aca="true" t="shared" si="31" ref="C25:I25">C15/C9*100</f>
        <v>100</v>
      </c>
      <c r="D25" s="238">
        <f t="shared" si="31"/>
        <v>99.92229992229991</v>
      </c>
      <c r="E25" s="238">
        <f t="shared" si="31"/>
        <v>99.5507637017071</v>
      </c>
      <c r="F25" s="238">
        <f t="shared" si="31"/>
        <v>99.75409836065575</v>
      </c>
      <c r="G25" s="238">
        <f t="shared" si="31"/>
        <v>99.83498349834984</v>
      </c>
      <c r="H25" s="238">
        <f t="shared" si="31"/>
        <v>100</v>
      </c>
      <c r="I25" s="238">
        <f t="shared" si="31"/>
        <v>100</v>
      </c>
      <c r="J25" s="239">
        <f>ROUNDDOWN(J15/J9*100,1)</f>
        <v>100</v>
      </c>
      <c r="K25" s="240">
        <f>K15/K9*100</f>
        <v>99.75046787273861</v>
      </c>
      <c r="L25" s="241">
        <f>ROUND(L15/L9*100,1)</f>
        <v>99.7</v>
      </c>
      <c r="M25" s="242">
        <f t="shared" si="17"/>
        <v>-0.29999999999999716</v>
      </c>
      <c r="N25" s="242">
        <f t="shared" si="18"/>
        <v>-0.2222999222999107</v>
      </c>
      <c r="O25" s="242">
        <f t="shared" si="19"/>
        <v>0.1492362982929052</v>
      </c>
      <c r="P25" s="242">
        <f t="shared" si="20"/>
        <v>-0.05409836065574325</v>
      </c>
      <c r="Q25" s="242">
        <f t="shared" si="21"/>
        <v>-0.1349834983498397</v>
      </c>
      <c r="R25" s="242">
        <f t="shared" si="22"/>
        <v>-0.29999999999999716</v>
      </c>
      <c r="S25" s="242">
        <f t="shared" si="23"/>
        <v>-0.29999999999999716</v>
      </c>
      <c r="T25" s="242">
        <f t="shared" si="24"/>
        <v>-0.29999999999999716</v>
      </c>
      <c r="U25" s="243">
        <f t="shared" si="25"/>
        <v>-0.050467872738607866</v>
      </c>
    </row>
    <row r="26" spans="1:21" ht="7.5" customHeight="1">
      <c r="A26" s="244"/>
      <c r="B26" s="244"/>
      <c r="C26" s="245"/>
      <c r="D26" s="245"/>
      <c r="E26" s="245"/>
      <c r="F26" s="245"/>
      <c r="G26" s="245"/>
      <c r="H26" s="245"/>
      <c r="I26" s="245"/>
      <c r="J26" s="245"/>
      <c r="K26" s="245"/>
      <c r="L26" s="245"/>
      <c r="M26" s="246"/>
      <c r="N26" s="246"/>
      <c r="O26" s="246"/>
      <c r="P26" s="246"/>
      <c r="Q26" s="246"/>
      <c r="R26" s="246"/>
      <c r="S26" s="246"/>
      <c r="T26" s="246"/>
      <c r="U26" s="246"/>
    </row>
    <row r="27" spans="1:21" s="72" customFormat="1" ht="12.75" customHeight="1">
      <c r="A27" s="247" t="s">
        <v>115</v>
      </c>
      <c r="B27" s="98"/>
      <c r="C27" s="98"/>
      <c r="D27" s="98"/>
      <c r="E27" s="98"/>
      <c r="F27" s="98"/>
      <c r="G27" s="98"/>
      <c r="H27" s="98"/>
      <c r="I27" s="98"/>
      <c r="J27" s="98"/>
      <c r="K27" s="98"/>
      <c r="L27" s="98"/>
      <c r="M27" s="98"/>
      <c r="N27" s="98"/>
      <c r="O27" s="98"/>
      <c r="P27" s="98"/>
      <c r="Q27" s="98"/>
      <c r="R27" s="98"/>
      <c r="S27" s="98"/>
      <c r="T27" s="98"/>
      <c r="U27" s="98"/>
    </row>
    <row r="28" spans="1:21" s="72" customFormat="1" ht="12.75" customHeight="1">
      <c r="A28" s="247" t="s">
        <v>95</v>
      </c>
      <c r="B28" s="117"/>
      <c r="C28" s="98"/>
      <c r="D28" s="98"/>
      <c r="E28" s="98"/>
      <c r="F28" s="98"/>
      <c r="G28" s="98"/>
      <c r="H28" s="98"/>
      <c r="I28" s="98"/>
      <c r="J28" s="98"/>
      <c r="K28" s="98"/>
      <c r="L28" s="98"/>
      <c r="M28" s="98"/>
      <c r="N28" s="98"/>
      <c r="O28" s="98"/>
      <c r="P28" s="98"/>
      <c r="Q28" s="98"/>
      <c r="R28" s="98"/>
      <c r="S28" s="98"/>
      <c r="T28" s="98"/>
      <c r="U28" s="98"/>
    </row>
    <row r="29" spans="1:21" s="72" customFormat="1" ht="12.75" customHeight="1">
      <c r="A29" s="247" t="s">
        <v>96</v>
      </c>
      <c r="B29" s="117"/>
      <c r="C29" s="98"/>
      <c r="D29" s="98"/>
      <c r="E29" s="98"/>
      <c r="F29" s="98"/>
      <c r="G29" s="98"/>
      <c r="H29" s="98"/>
      <c r="I29" s="98"/>
      <c r="J29" s="98"/>
      <c r="K29" s="98"/>
      <c r="L29" s="98"/>
      <c r="M29" s="98"/>
      <c r="N29" s="98"/>
      <c r="O29" s="98"/>
      <c r="P29" s="98"/>
      <c r="Q29" s="98"/>
      <c r="R29" s="98"/>
      <c r="S29" s="98"/>
      <c r="T29" s="98"/>
      <c r="U29" s="98"/>
    </row>
    <row r="30" spans="1:21" ht="12.75" customHeight="1">
      <c r="A30" s="247" t="s">
        <v>97</v>
      </c>
      <c r="B30" s="117"/>
      <c r="C30" s="99"/>
      <c r="D30" s="99"/>
      <c r="E30" s="99"/>
      <c r="F30" s="99"/>
      <c r="G30" s="99"/>
      <c r="H30" s="99"/>
      <c r="I30" s="99"/>
      <c r="J30" s="99"/>
      <c r="K30" s="99"/>
      <c r="L30" s="99"/>
      <c r="M30" s="99"/>
      <c r="N30" s="99"/>
      <c r="O30" s="99"/>
      <c r="P30" s="99"/>
      <c r="Q30" s="99"/>
      <c r="R30" s="99"/>
      <c r="S30" s="99"/>
      <c r="T30" s="99"/>
      <c r="U30" s="99"/>
    </row>
    <row r="31" spans="1:21" ht="12.75" customHeight="1">
      <c r="A31" s="247" t="s">
        <v>98</v>
      </c>
      <c r="B31" s="117"/>
      <c r="C31" s="99"/>
      <c r="D31" s="99"/>
      <c r="E31" s="99"/>
      <c r="F31" s="99"/>
      <c r="G31" s="99"/>
      <c r="H31" s="99"/>
      <c r="I31" s="99"/>
      <c r="J31" s="99"/>
      <c r="K31" s="99"/>
      <c r="L31" s="99"/>
      <c r="M31" s="99"/>
      <c r="N31" s="99"/>
      <c r="O31" s="99"/>
      <c r="P31" s="99"/>
      <c r="Q31" s="99"/>
      <c r="R31" s="99"/>
      <c r="S31" s="99"/>
      <c r="T31" s="99"/>
      <c r="U31" s="99"/>
    </row>
  </sheetData>
  <sheetProtection/>
  <mergeCells count="20">
    <mergeCell ref="A23:A25"/>
    <mergeCell ref="A6:B6"/>
    <mergeCell ref="A7:A9"/>
    <mergeCell ref="A10:A12"/>
    <mergeCell ref="A13:A15"/>
    <mergeCell ref="A16:A18"/>
    <mergeCell ref="K4:K5"/>
    <mergeCell ref="L4:L5"/>
    <mergeCell ref="A19:A22"/>
    <mergeCell ref="B1:U1"/>
    <mergeCell ref="O3:U3"/>
    <mergeCell ref="C4:C5"/>
    <mergeCell ref="D4:D5"/>
    <mergeCell ref="E4:E5"/>
    <mergeCell ref="F4:F5"/>
    <mergeCell ref="G4:G5"/>
    <mergeCell ref="H4:H5"/>
    <mergeCell ref="I4:I5"/>
    <mergeCell ref="A4:B5"/>
    <mergeCell ref="J4:J5"/>
  </mergeCells>
  <printOptions horizontalCentered="1"/>
  <pageMargins left="0.5511811023622047" right="0.4330708661417323" top="0.7874015748031497" bottom="0.3937007874015748" header="0.5118110236220472" footer="0.5118110236220472"/>
  <pageSetup horizontalDpi="600" verticalDpi="600" orientation="landscape" paperSize="9" scale="98" r:id="rId2"/>
  <drawing r:id="rId1"/>
</worksheet>
</file>

<file path=xl/worksheets/sheet4.xml><?xml version="1.0" encoding="utf-8"?>
<worksheet xmlns="http://schemas.openxmlformats.org/spreadsheetml/2006/main" xmlns:r="http://schemas.openxmlformats.org/officeDocument/2006/relationships">
  <dimension ref="A3:M63"/>
  <sheetViews>
    <sheetView view="pageBreakPreview" zoomScale="130" zoomScaleSheetLayoutView="130" zoomScalePageLayoutView="0" workbookViewId="0" topLeftCell="A1">
      <selection activeCell="O12" sqref="O12"/>
    </sheetView>
  </sheetViews>
  <sheetFormatPr defaultColWidth="9.00390625" defaultRowHeight="13.5"/>
  <cols>
    <col min="1" max="1" width="4.25390625" style="46" customWidth="1"/>
    <col min="2" max="2" width="2.125" style="46" customWidth="1"/>
    <col min="3" max="3" width="14.625" style="46" customWidth="1"/>
    <col min="4" max="13" width="7.125" style="46" customWidth="1"/>
    <col min="14" max="16384" width="9.00390625" style="46" customWidth="1"/>
  </cols>
  <sheetData>
    <row r="1" ht="27.75" customHeight="1"/>
    <row r="2" ht="14.25" customHeight="1"/>
    <row r="3" spans="1:13" ht="24" customHeight="1">
      <c r="A3" s="248" t="s">
        <v>57</v>
      </c>
      <c r="B3" s="248"/>
      <c r="C3" s="248"/>
      <c r="D3" s="248"/>
      <c r="E3" s="248"/>
      <c r="F3" s="248"/>
      <c r="G3" s="248"/>
      <c r="H3" s="248"/>
      <c r="I3" s="248"/>
      <c r="J3" s="248"/>
      <c r="K3" s="248"/>
      <c r="L3" s="248"/>
      <c r="M3" s="248"/>
    </row>
    <row r="4" spans="8:13" ht="32.25" customHeight="1" thickBot="1">
      <c r="H4" s="249" t="s">
        <v>10</v>
      </c>
      <c r="I4" s="249"/>
      <c r="J4" s="250"/>
      <c r="K4" s="250"/>
      <c r="L4" s="250"/>
      <c r="M4" s="250"/>
    </row>
    <row r="5" spans="1:13" ht="24" customHeight="1">
      <c r="A5" s="251"/>
      <c r="B5" s="252"/>
      <c r="C5" s="253"/>
      <c r="D5" s="254" t="s">
        <v>78</v>
      </c>
      <c r="E5" s="255" t="s">
        <v>79</v>
      </c>
      <c r="F5" s="256" t="s">
        <v>80</v>
      </c>
      <c r="G5" s="255" t="s">
        <v>81</v>
      </c>
      <c r="H5" s="255" t="s">
        <v>82</v>
      </c>
      <c r="I5" s="254" t="s">
        <v>83</v>
      </c>
      <c r="J5" s="254" t="s">
        <v>84</v>
      </c>
      <c r="K5" s="254" t="s">
        <v>85</v>
      </c>
      <c r="L5" s="257" t="s">
        <v>86</v>
      </c>
      <c r="M5" s="258" t="s">
        <v>87</v>
      </c>
    </row>
    <row r="6" spans="1:13" ht="14.25" customHeight="1">
      <c r="A6" s="187" t="s">
        <v>58</v>
      </c>
      <c r="B6" s="259" t="s">
        <v>54</v>
      </c>
      <c r="C6" s="260"/>
      <c r="D6" s="160">
        <v>6163</v>
      </c>
      <c r="E6" s="159">
        <v>6182</v>
      </c>
      <c r="F6" s="261">
        <v>6075</v>
      </c>
      <c r="G6" s="159">
        <v>5977</v>
      </c>
      <c r="H6" s="159">
        <v>5840</v>
      </c>
      <c r="I6" s="160">
        <v>5643</v>
      </c>
      <c r="J6" s="160">
        <v>5555</v>
      </c>
      <c r="K6" s="160">
        <v>5504</v>
      </c>
      <c r="L6" s="161">
        <v>5498</v>
      </c>
      <c r="M6" s="262">
        <v>5502</v>
      </c>
    </row>
    <row r="7" spans="1:13" ht="14.25" customHeight="1">
      <c r="A7" s="187"/>
      <c r="B7" s="263" t="s">
        <v>53</v>
      </c>
      <c r="C7" s="264"/>
      <c r="D7" s="168">
        <v>6341</v>
      </c>
      <c r="E7" s="167">
        <v>6286</v>
      </c>
      <c r="F7" s="265">
        <v>6121</v>
      </c>
      <c r="G7" s="167">
        <v>5996</v>
      </c>
      <c r="H7" s="167">
        <v>5918</v>
      </c>
      <c r="I7" s="168">
        <v>5853</v>
      </c>
      <c r="J7" s="168">
        <v>5779</v>
      </c>
      <c r="K7" s="168">
        <v>5761</v>
      </c>
      <c r="L7" s="169">
        <v>5759</v>
      </c>
      <c r="M7" s="266">
        <v>5766</v>
      </c>
    </row>
    <row r="8" spans="1:13" ht="14.25" customHeight="1">
      <c r="A8" s="187"/>
      <c r="B8" s="263" t="s">
        <v>122</v>
      </c>
      <c r="C8" s="264"/>
      <c r="D8" s="168">
        <v>6190</v>
      </c>
      <c r="E8" s="167">
        <v>6148</v>
      </c>
      <c r="F8" s="265">
        <v>6073</v>
      </c>
      <c r="G8" s="167">
        <v>6036</v>
      </c>
      <c r="H8" s="167">
        <v>5910</v>
      </c>
      <c r="I8" s="168">
        <v>5837</v>
      </c>
      <c r="J8" s="168">
        <v>5763</v>
      </c>
      <c r="K8" s="168">
        <v>5750</v>
      </c>
      <c r="L8" s="169">
        <v>5747</v>
      </c>
      <c r="M8" s="266">
        <v>5741</v>
      </c>
    </row>
    <row r="9" spans="1:13" ht="14.25" customHeight="1">
      <c r="A9" s="187"/>
      <c r="B9" s="267" t="s">
        <v>149</v>
      </c>
      <c r="C9" s="264"/>
      <c r="D9" s="168">
        <v>6136</v>
      </c>
      <c r="E9" s="167">
        <v>6041</v>
      </c>
      <c r="F9" s="268">
        <v>5947</v>
      </c>
      <c r="G9" s="167">
        <v>5701</v>
      </c>
      <c r="H9" s="167">
        <v>5671</v>
      </c>
      <c r="I9" s="168">
        <v>5584</v>
      </c>
      <c r="J9" s="168">
        <v>5498</v>
      </c>
      <c r="K9" s="168">
        <v>5447</v>
      </c>
      <c r="L9" s="169">
        <v>5403</v>
      </c>
      <c r="M9" s="266">
        <v>5359</v>
      </c>
    </row>
    <row r="10" spans="1:13" ht="14.25" customHeight="1">
      <c r="A10" s="187"/>
      <c r="B10" s="267" t="s">
        <v>156</v>
      </c>
      <c r="C10" s="264"/>
      <c r="D10" s="168">
        <v>5574</v>
      </c>
      <c r="E10" s="167">
        <v>5368</v>
      </c>
      <c r="F10" s="268">
        <v>5250</v>
      </c>
      <c r="G10" s="167">
        <v>5061</v>
      </c>
      <c r="H10" s="167">
        <v>4989</v>
      </c>
      <c r="I10" s="168">
        <v>4896</v>
      </c>
      <c r="J10" s="168">
        <v>4727</v>
      </c>
      <c r="K10" s="168">
        <v>4707</v>
      </c>
      <c r="L10" s="169">
        <v>4668</v>
      </c>
      <c r="M10" s="266">
        <f>'別表１'!L7</f>
        <v>4615</v>
      </c>
    </row>
    <row r="11" spans="1:13" ht="11.25" customHeight="1">
      <c r="A11" s="187"/>
      <c r="B11" s="269"/>
      <c r="C11" s="270" t="s">
        <v>55</v>
      </c>
      <c r="D11" s="271">
        <f aca="true" t="shared" si="0" ref="D11:L11">D10/D6*100-100</f>
        <v>-9.557033912055815</v>
      </c>
      <c r="E11" s="272">
        <f t="shared" si="0"/>
        <v>-13.167259786476876</v>
      </c>
      <c r="F11" s="272">
        <f t="shared" si="0"/>
        <v>-13.580246913580254</v>
      </c>
      <c r="G11" s="272">
        <f t="shared" si="0"/>
        <v>-15.325414087334792</v>
      </c>
      <c r="H11" s="272">
        <f t="shared" si="0"/>
        <v>-14.571917808219183</v>
      </c>
      <c r="I11" s="271">
        <f t="shared" si="0"/>
        <v>-13.23763955342902</v>
      </c>
      <c r="J11" s="271">
        <f t="shared" si="0"/>
        <v>-14.905490549054903</v>
      </c>
      <c r="K11" s="271">
        <f t="shared" si="0"/>
        <v>-14.480377906976756</v>
      </c>
      <c r="L11" s="273">
        <f t="shared" si="0"/>
        <v>-15.096398690432892</v>
      </c>
      <c r="M11" s="274">
        <f>M10/M6*100-100</f>
        <v>-16.12141039621956</v>
      </c>
    </row>
    <row r="12" spans="1:13" ht="11.25" customHeight="1">
      <c r="A12" s="187"/>
      <c r="B12" s="275"/>
      <c r="C12" s="270" t="s">
        <v>123</v>
      </c>
      <c r="D12" s="271">
        <f>D10/D7*100-100</f>
        <v>-12.095883929979507</v>
      </c>
      <c r="E12" s="272">
        <f aca="true" t="shared" si="1" ref="E12:J12">E10/E7*100-100</f>
        <v>-14.603881641743556</v>
      </c>
      <c r="F12" s="272">
        <f t="shared" si="1"/>
        <v>-14.229701029243586</v>
      </c>
      <c r="G12" s="272">
        <f t="shared" si="1"/>
        <v>-15.593729152768503</v>
      </c>
      <c r="H12" s="272">
        <f t="shared" si="1"/>
        <v>-15.697870902331871</v>
      </c>
      <c r="I12" s="271">
        <f t="shared" si="1"/>
        <v>-16.350589441312152</v>
      </c>
      <c r="J12" s="271">
        <f t="shared" si="1"/>
        <v>-18.203841495068346</v>
      </c>
      <c r="K12" s="271">
        <f>K10/K7*100-100</f>
        <v>-18.295434820343687</v>
      </c>
      <c r="L12" s="273">
        <f>L10/L7*100-100</f>
        <v>-18.944261156450764</v>
      </c>
      <c r="M12" s="274">
        <f>M10/M7*100-100</f>
        <v>-19.961845300034682</v>
      </c>
    </row>
    <row r="13" spans="1:13" ht="11.25" customHeight="1">
      <c r="A13" s="187"/>
      <c r="B13" s="275"/>
      <c r="C13" s="270" t="s">
        <v>150</v>
      </c>
      <c r="D13" s="276">
        <f>D10/D8*100-100</f>
        <v>-9.951534733441036</v>
      </c>
      <c r="E13" s="277">
        <f aca="true" t="shared" si="2" ref="E13:J13">E10/E8*100-100</f>
        <v>-12.687052700065067</v>
      </c>
      <c r="F13" s="277">
        <f t="shared" si="2"/>
        <v>-13.551786596410338</v>
      </c>
      <c r="G13" s="277">
        <f t="shared" si="2"/>
        <v>-16.1530815109344</v>
      </c>
      <c r="H13" s="277">
        <f t="shared" si="2"/>
        <v>-15.583756345177662</v>
      </c>
      <c r="I13" s="276">
        <f t="shared" si="2"/>
        <v>-16.121295185883156</v>
      </c>
      <c r="J13" s="276">
        <f t="shared" si="2"/>
        <v>-17.976748221412464</v>
      </c>
      <c r="K13" s="276">
        <f>K10/K8*100-100</f>
        <v>-18.139130434782615</v>
      </c>
      <c r="L13" s="278">
        <f>L10/L8*100-100</f>
        <v>-18.7750130502871</v>
      </c>
      <c r="M13" s="279">
        <f>M10/M8*100-100</f>
        <v>-19.61330778609998</v>
      </c>
    </row>
    <row r="14" spans="1:13" ht="11.25" customHeight="1">
      <c r="A14" s="193"/>
      <c r="B14" s="280"/>
      <c r="C14" s="281" t="s">
        <v>157</v>
      </c>
      <c r="D14" s="282">
        <f>D10/D9*100-100</f>
        <v>-9.159061277705348</v>
      </c>
      <c r="E14" s="283">
        <f aca="true" t="shared" si="3" ref="E14:J14">E10/E9*100-100</f>
        <v>-11.140539645754018</v>
      </c>
      <c r="F14" s="283">
        <f t="shared" si="3"/>
        <v>-11.720195056330923</v>
      </c>
      <c r="G14" s="283">
        <f t="shared" si="3"/>
        <v>-11.226100684090511</v>
      </c>
      <c r="H14" s="283">
        <f t="shared" si="3"/>
        <v>-12.026097690001762</v>
      </c>
      <c r="I14" s="282">
        <f t="shared" si="3"/>
        <v>-12.320916905444122</v>
      </c>
      <c r="J14" s="282">
        <f t="shared" si="3"/>
        <v>-14.023281193161154</v>
      </c>
      <c r="K14" s="282">
        <f>K10/K9*100-100</f>
        <v>-13.585459886175883</v>
      </c>
      <c r="L14" s="284">
        <f>L10/L9*100-100</f>
        <v>-13.603553581343704</v>
      </c>
      <c r="M14" s="285">
        <f>M10/M9*100-100</f>
        <v>-13.883187161783923</v>
      </c>
    </row>
    <row r="15" spans="1:13" ht="14.25" customHeight="1">
      <c r="A15" s="181" t="s">
        <v>59</v>
      </c>
      <c r="B15" s="259" t="s">
        <v>54</v>
      </c>
      <c r="C15" s="260"/>
      <c r="D15" s="190">
        <v>4008</v>
      </c>
      <c r="E15" s="189">
        <v>4740</v>
      </c>
      <c r="F15" s="286">
        <v>5177</v>
      </c>
      <c r="G15" s="189">
        <v>5502</v>
      </c>
      <c r="H15" s="189">
        <v>5829</v>
      </c>
      <c r="I15" s="190">
        <v>6169</v>
      </c>
      <c r="J15" s="190">
        <v>6239</v>
      </c>
      <c r="K15" s="190">
        <v>6253</v>
      </c>
      <c r="L15" s="191">
        <v>6258</v>
      </c>
      <c r="M15" s="287">
        <v>6258</v>
      </c>
    </row>
    <row r="16" spans="1:13" ht="14.25" customHeight="1">
      <c r="A16" s="187"/>
      <c r="B16" s="263" t="s">
        <v>53</v>
      </c>
      <c r="C16" s="264"/>
      <c r="D16" s="190">
        <v>5278</v>
      </c>
      <c r="E16" s="189">
        <v>5886</v>
      </c>
      <c r="F16" s="286">
        <v>6269</v>
      </c>
      <c r="G16" s="189">
        <v>6494</v>
      </c>
      <c r="H16" s="189">
        <v>6725</v>
      </c>
      <c r="I16" s="190">
        <v>6884</v>
      </c>
      <c r="J16" s="190">
        <v>6939</v>
      </c>
      <c r="K16" s="190">
        <v>6942</v>
      </c>
      <c r="L16" s="191">
        <v>6945</v>
      </c>
      <c r="M16" s="287">
        <v>6945</v>
      </c>
    </row>
    <row r="17" spans="1:13" ht="14.25" customHeight="1">
      <c r="A17" s="187"/>
      <c r="B17" s="263" t="s">
        <v>122</v>
      </c>
      <c r="C17" s="264"/>
      <c r="D17" s="190">
        <v>5229</v>
      </c>
      <c r="E17" s="189">
        <v>5749</v>
      </c>
      <c r="F17" s="286">
        <v>6120</v>
      </c>
      <c r="G17" s="189">
        <v>6283</v>
      </c>
      <c r="H17" s="189">
        <v>6394</v>
      </c>
      <c r="I17" s="190">
        <v>6503</v>
      </c>
      <c r="J17" s="190">
        <v>6545</v>
      </c>
      <c r="K17" s="190">
        <v>6566</v>
      </c>
      <c r="L17" s="191">
        <v>6569</v>
      </c>
      <c r="M17" s="287">
        <v>6569</v>
      </c>
    </row>
    <row r="18" spans="1:13" ht="14.25" customHeight="1">
      <c r="A18" s="187"/>
      <c r="B18" s="267" t="s">
        <v>149</v>
      </c>
      <c r="C18" s="264"/>
      <c r="D18" s="190">
        <v>5000</v>
      </c>
      <c r="E18" s="189">
        <v>5388</v>
      </c>
      <c r="F18" s="288">
        <v>5542</v>
      </c>
      <c r="G18" s="190">
        <v>5627</v>
      </c>
      <c r="H18" s="190">
        <v>5775</v>
      </c>
      <c r="I18" s="190">
        <v>5838</v>
      </c>
      <c r="J18" s="190">
        <v>5891</v>
      </c>
      <c r="K18" s="190">
        <v>5908</v>
      </c>
      <c r="L18" s="191">
        <v>5921</v>
      </c>
      <c r="M18" s="287">
        <v>5926</v>
      </c>
    </row>
    <row r="19" spans="1:13" ht="14.25" customHeight="1">
      <c r="A19" s="187"/>
      <c r="B19" s="267" t="s">
        <v>156</v>
      </c>
      <c r="C19" s="264"/>
      <c r="D19" s="190">
        <v>2438</v>
      </c>
      <c r="E19" s="189">
        <v>2672</v>
      </c>
      <c r="F19" s="288">
        <v>2816</v>
      </c>
      <c r="G19" s="190">
        <v>2954</v>
      </c>
      <c r="H19" s="190">
        <v>3278</v>
      </c>
      <c r="I19" s="190">
        <v>3627</v>
      </c>
      <c r="J19" s="190">
        <v>3827</v>
      </c>
      <c r="K19" s="190">
        <v>3853</v>
      </c>
      <c r="L19" s="191">
        <v>3866</v>
      </c>
      <c r="M19" s="287">
        <f>'別表１'!L11</f>
        <v>3872</v>
      </c>
    </row>
    <row r="20" spans="1:13" ht="11.25" customHeight="1">
      <c r="A20" s="187"/>
      <c r="B20" s="269"/>
      <c r="C20" s="270" t="s">
        <v>55</v>
      </c>
      <c r="D20" s="289">
        <f>D19/D15*100-100</f>
        <v>-39.17165668662675</v>
      </c>
      <c r="E20" s="290">
        <f aca="true" t="shared" si="4" ref="E20:M20">E19/E15*100-100</f>
        <v>-43.62869198312236</v>
      </c>
      <c r="F20" s="290">
        <f t="shared" si="4"/>
        <v>-45.605563067413556</v>
      </c>
      <c r="G20" s="290">
        <f t="shared" si="4"/>
        <v>-46.31043256997456</v>
      </c>
      <c r="H20" s="290">
        <f t="shared" si="4"/>
        <v>-43.76393892605935</v>
      </c>
      <c r="I20" s="289">
        <f t="shared" si="4"/>
        <v>-41.20603015075377</v>
      </c>
      <c r="J20" s="289">
        <f t="shared" si="4"/>
        <v>-38.66004167334509</v>
      </c>
      <c r="K20" s="289">
        <f t="shared" si="4"/>
        <v>-38.381576843115305</v>
      </c>
      <c r="L20" s="291">
        <f t="shared" si="4"/>
        <v>-38.223074464685205</v>
      </c>
      <c r="M20" s="292">
        <f t="shared" si="4"/>
        <v>-38.12719718759987</v>
      </c>
    </row>
    <row r="21" spans="1:13" ht="11.25" customHeight="1">
      <c r="A21" s="187"/>
      <c r="B21" s="275"/>
      <c r="C21" s="270" t="s">
        <v>123</v>
      </c>
      <c r="D21" s="289">
        <f>D19/D16*100-100</f>
        <v>-53.808260704812426</v>
      </c>
      <c r="E21" s="290">
        <f aca="true" t="shared" si="5" ref="E21:J21">E19/E16*100-100</f>
        <v>-54.6041454298335</v>
      </c>
      <c r="F21" s="290">
        <f t="shared" si="5"/>
        <v>-55.08055511245813</v>
      </c>
      <c r="G21" s="290">
        <f t="shared" si="5"/>
        <v>-54.51185709886049</v>
      </c>
      <c r="H21" s="290">
        <f t="shared" si="5"/>
        <v>-51.25650557620818</v>
      </c>
      <c r="I21" s="289">
        <f t="shared" si="5"/>
        <v>-47.312608948285884</v>
      </c>
      <c r="J21" s="289">
        <f t="shared" si="5"/>
        <v>-44.847960801268194</v>
      </c>
      <c r="K21" s="289">
        <f>K19/K16*100-100</f>
        <v>-44.497263036588876</v>
      </c>
      <c r="L21" s="293">
        <f>L19/L16*100-100</f>
        <v>-44.334053275737936</v>
      </c>
      <c r="M21" s="294">
        <f>M19/M16*100-100</f>
        <v>-44.24766018718502</v>
      </c>
    </row>
    <row r="22" spans="1:13" ht="11.25" customHeight="1">
      <c r="A22" s="187"/>
      <c r="B22" s="275"/>
      <c r="C22" s="270" t="s">
        <v>150</v>
      </c>
      <c r="D22" s="289">
        <f>D19/D17*100-100</f>
        <v>-53.37540638745458</v>
      </c>
      <c r="E22" s="290">
        <f aca="true" t="shared" si="6" ref="E22:J22">E19/E17*100-100</f>
        <v>-53.52235171334145</v>
      </c>
      <c r="F22" s="290">
        <f t="shared" si="6"/>
        <v>-53.98692810457516</v>
      </c>
      <c r="G22" s="290">
        <f t="shared" si="6"/>
        <v>-52.984243195925515</v>
      </c>
      <c r="H22" s="290">
        <f t="shared" si="6"/>
        <v>-48.73318736315295</v>
      </c>
      <c r="I22" s="289">
        <f t="shared" si="6"/>
        <v>-44.22574196524681</v>
      </c>
      <c r="J22" s="289">
        <f t="shared" si="6"/>
        <v>-41.52788388082506</v>
      </c>
      <c r="K22" s="289">
        <f>K19/K17*100-100</f>
        <v>-41.31891562595187</v>
      </c>
      <c r="L22" s="293">
        <f>L19/L17*100-100</f>
        <v>-41.147815497031516</v>
      </c>
      <c r="M22" s="294">
        <f>M19/M17*100-100</f>
        <v>-41.056477393819456</v>
      </c>
    </row>
    <row r="23" spans="1:13" ht="11.25" customHeight="1">
      <c r="A23" s="193"/>
      <c r="B23" s="280"/>
      <c r="C23" s="281" t="s">
        <v>157</v>
      </c>
      <c r="D23" s="295">
        <f>D19/D18*100-100</f>
        <v>-51.24</v>
      </c>
      <c r="E23" s="296">
        <f aca="true" t="shared" si="7" ref="E23:J23">E19/E18*100-100</f>
        <v>-50.4083147735709</v>
      </c>
      <c r="F23" s="296">
        <f t="shared" si="7"/>
        <v>-49.18801876578852</v>
      </c>
      <c r="G23" s="296">
        <f t="shared" si="7"/>
        <v>-47.503110005331436</v>
      </c>
      <c r="H23" s="296">
        <f t="shared" si="7"/>
        <v>-43.23809523809524</v>
      </c>
      <c r="I23" s="295">
        <f t="shared" si="7"/>
        <v>-37.872559095580684</v>
      </c>
      <c r="J23" s="295">
        <f t="shared" si="7"/>
        <v>-35.03649635036497</v>
      </c>
      <c r="K23" s="295">
        <f>K19/K18*100-100</f>
        <v>-34.78334461746783</v>
      </c>
      <c r="L23" s="297">
        <f>L19/L18*100-100</f>
        <v>-34.70697517311265</v>
      </c>
      <c r="M23" s="298">
        <f>M19/M18*100-100</f>
        <v>-34.66081673979076</v>
      </c>
    </row>
    <row r="24" spans="1:13" ht="14.25" customHeight="1">
      <c r="A24" s="299" t="s">
        <v>110</v>
      </c>
      <c r="B24" s="259" t="s">
        <v>54</v>
      </c>
      <c r="C24" s="260"/>
      <c r="D24" s="184">
        <v>2142</v>
      </c>
      <c r="E24" s="183">
        <v>3395</v>
      </c>
      <c r="F24" s="300">
        <v>4200</v>
      </c>
      <c r="G24" s="183">
        <v>4671</v>
      </c>
      <c r="H24" s="183">
        <v>4942</v>
      </c>
      <c r="I24" s="184">
        <v>5300</v>
      </c>
      <c r="J24" s="184">
        <v>5472</v>
      </c>
      <c r="K24" s="184">
        <v>5489</v>
      </c>
      <c r="L24" s="185">
        <v>5494</v>
      </c>
      <c r="M24" s="301">
        <v>5502</v>
      </c>
    </row>
    <row r="25" spans="1:13" ht="14.25" customHeight="1">
      <c r="A25" s="302"/>
      <c r="B25" s="263" t="s">
        <v>53</v>
      </c>
      <c r="C25" s="264"/>
      <c r="D25" s="190">
        <v>2513</v>
      </c>
      <c r="E25" s="189">
        <v>3961</v>
      </c>
      <c r="F25" s="286">
        <v>4728</v>
      </c>
      <c r="G25" s="189">
        <v>5182</v>
      </c>
      <c r="H25" s="189">
        <v>5432</v>
      </c>
      <c r="I25" s="190">
        <v>5651</v>
      </c>
      <c r="J25" s="190">
        <v>5736</v>
      </c>
      <c r="K25" s="190">
        <v>5745</v>
      </c>
      <c r="L25" s="191">
        <v>5750</v>
      </c>
      <c r="M25" s="287">
        <v>5759</v>
      </c>
    </row>
    <row r="26" spans="1:13" ht="14.25" customHeight="1">
      <c r="A26" s="302"/>
      <c r="B26" s="263" t="s">
        <v>122</v>
      </c>
      <c r="C26" s="264"/>
      <c r="D26" s="190">
        <v>2580</v>
      </c>
      <c r="E26" s="189">
        <v>4059</v>
      </c>
      <c r="F26" s="286">
        <v>4884</v>
      </c>
      <c r="G26" s="189">
        <v>5320</v>
      </c>
      <c r="H26" s="189">
        <v>5501</v>
      </c>
      <c r="I26" s="190">
        <v>5664</v>
      </c>
      <c r="J26" s="190">
        <v>5714</v>
      </c>
      <c r="K26" s="190">
        <v>5738</v>
      </c>
      <c r="L26" s="191">
        <v>5739</v>
      </c>
      <c r="M26" s="287">
        <v>5740</v>
      </c>
    </row>
    <row r="27" spans="1:13" ht="14.25" customHeight="1">
      <c r="A27" s="302"/>
      <c r="B27" s="267" t="s">
        <v>149</v>
      </c>
      <c r="C27" s="264"/>
      <c r="D27" s="190">
        <v>2579</v>
      </c>
      <c r="E27" s="189">
        <v>4049</v>
      </c>
      <c r="F27" s="288">
        <v>4675</v>
      </c>
      <c r="G27" s="190">
        <v>4938</v>
      </c>
      <c r="H27" s="190">
        <v>5088</v>
      </c>
      <c r="I27" s="190">
        <v>5221</v>
      </c>
      <c r="J27" s="190">
        <v>5279</v>
      </c>
      <c r="K27" s="190">
        <v>5306</v>
      </c>
      <c r="L27" s="191">
        <v>5312</v>
      </c>
      <c r="M27" s="287">
        <v>5306</v>
      </c>
    </row>
    <row r="28" spans="1:13" ht="14.25" customHeight="1">
      <c r="A28" s="302"/>
      <c r="B28" s="267" t="s">
        <v>156</v>
      </c>
      <c r="C28" s="264"/>
      <c r="D28" s="190">
        <v>1656</v>
      </c>
      <c r="E28" s="189">
        <v>2764</v>
      </c>
      <c r="F28" s="288">
        <v>3263</v>
      </c>
      <c r="G28" s="190">
        <v>3637</v>
      </c>
      <c r="H28" s="190">
        <v>3826</v>
      </c>
      <c r="I28" s="190">
        <v>4164</v>
      </c>
      <c r="J28" s="190">
        <v>4422</v>
      </c>
      <c r="K28" s="190">
        <v>4517</v>
      </c>
      <c r="L28" s="191">
        <v>4546</v>
      </c>
      <c r="M28" s="287">
        <f>'別表１'!L13</f>
        <v>4550</v>
      </c>
    </row>
    <row r="29" spans="1:13" ht="11.25" customHeight="1">
      <c r="A29" s="302"/>
      <c r="B29" s="269"/>
      <c r="C29" s="270" t="s">
        <v>55</v>
      </c>
      <c r="D29" s="289">
        <f>D28/D24*100-100</f>
        <v>-22.68907563025209</v>
      </c>
      <c r="E29" s="290">
        <f aca="true" t="shared" si="8" ref="E29:K29">E28/E24*100-100</f>
        <v>-18.586156111929313</v>
      </c>
      <c r="F29" s="290">
        <f t="shared" si="8"/>
        <v>-22.30952380952381</v>
      </c>
      <c r="G29" s="290">
        <f t="shared" si="8"/>
        <v>-22.136587454506525</v>
      </c>
      <c r="H29" s="290">
        <f t="shared" si="8"/>
        <v>-22.5819506272764</v>
      </c>
      <c r="I29" s="289">
        <f t="shared" si="8"/>
        <v>-21.433962264150935</v>
      </c>
      <c r="J29" s="289">
        <f t="shared" si="8"/>
        <v>-19.18859649122807</v>
      </c>
      <c r="K29" s="289">
        <f t="shared" si="8"/>
        <v>-17.708143559846974</v>
      </c>
      <c r="L29" s="291">
        <f>L28/L24*100-100</f>
        <v>-17.2551874772479</v>
      </c>
      <c r="M29" s="292">
        <f>M28/M24*100-100</f>
        <v>-17.302798982188293</v>
      </c>
    </row>
    <row r="30" spans="1:13" ht="11.25" customHeight="1">
      <c r="A30" s="302"/>
      <c r="B30" s="275"/>
      <c r="C30" s="270" t="s">
        <v>123</v>
      </c>
      <c r="D30" s="289">
        <f>D28/D25*100-100</f>
        <v>-34.102666136092324</v>
      </c>
      <c r="E30" s="290">
        <f aca="true" t="shared" si="9" ref="E30:J30">E28/E25*100-100</f>
        <v>-30.219641504670534</v>
      </c>
      <c r="F30" s="290">
        <f t="shared" si="9"/>
        <v>-30.98561759729273</v>
      </c>
      <c r="G30" s="290">
        <f t="shared" si="9"/>
        <v>-29.814743342338872</v>
      </c>
      <c r="H30" s="290">
        <f t="shared" si="9"/>
        <v>-29.565537555228275</v>
      </c>
      <c r="I30" s="289">
        <f t="shared" si="9"/>
        <v>-26.31392673863033</v>
      </c>
      <c r="J30" s="289">
        <f t="shared" si="9"/>
        <v>-22.907949790794973</v>
      </c>
      <c r="K30" s="289">
        <f>K28/K25*100-100</f>
        <v>-21.375108790252398</v>
      </c>
      <c r="L30" s="293">
        <f>L28/L25*100-100</f>
        <v>-20.939130434782598</v>
      </c>
      <c r="M30" s="294">
        <f>M28/M25*100-100</f>
        <v>-20.993227990970652</v>
      </c>
    </row>
    <row r="31" spans="1:13" ht="11.25" customHeight="1">
      <c r="A31" s="302"/>
      <c r="B31" s="275"/>
      <c r="C31" s="270" t="s">
        <v>150</v>
      </c>
      <c r="D31" s="289">
        <f>D28/D26*100-100</f>
        <v>-35.81395348837209</v>
      </c>
      <c r="E31" s="290">
        <f aca="true" t="shared" si="10" ref="E31:J31">E28/E26*100-100</f>
        <v>-31.904409953190438</v>
      </c>
      <c r="F31" s="290">
        <f t="shared" si="10"/>
        <v>-33.190008190008186</v>
      </c>
      <c r="G31" s="290">
        <f t="shared" si="10"/>
        <v>-31.635338345864668</v>
      </c>
      <c r="H31" s="290">
        <f t="shared" si="10"/>
        <v>-30.449009271041632</v>
      </c>
      <c r="I31" s="289">
        <f t="shared" si="10"/>
        <v>-26.48305084745762</v>
      </c>
      <c r="J31" s="289">
        <f t="shared" si="10"/>
        <v>-22.611130556527826</v>
      </c>
      <c r="K31" s="289">
        <f>K28/K26*100-100</f>
        <v>-21.279191355873124</v>
      </c>
      <c r="L31" s="293">
        <f>L28/L26*100-100</f>
        <v>-20.787593657431614</v>
      </c>
      <c r="M31" s="294">
        <f>M28/M26*100-100</f>
        <v>-20.731707317073173</v>
      </c>
    </row>
    <row r="32" spans="1:13" ht="11.25" customHeight="1">
      <c r="A32" s="303"/>
      <c r="B32" s="280"/>
      <c r="C32" s="281" t="s">
        <v>157</v>
      </c>
      <c r="D32" s="304">
        <f>D28/D27*100-100</f>
        <v>-35.78906552927491</v>
      </c>
      <c r="E32" s="305">
        <f aca="true" t="shared" si="11" ref="E32:J32">E28/E27*100-100</f>
        <v>-31.736231168189676</v>
      </c>
      <c r="F32" s="305">
        <f t="shared" si="11"/>
        <v>-30.203208556149733</v>
      </c>
      <c r="G32" s="305">
        <f t="shared" si="11"/>
        <v>-26.34669906844877</v>
      </c>
      <c r="H32" s="305">
        <f t="shared" si="11"/>
        <v>-24.80345911949685</v>
      </c>
      <c r="I32" s="304">
        <f t="shared" si="11"/>
        <v>-20.24516376173146</v>
      </c>
      <c r="J32" s="304">
        <f t="shared" si="11"/>
        <v>-16.234135252888805</v>
      </c>
      <c r="K32" s="304">
        <f>K28/K27*100-100</f>
        <v>-14.869958537504715</v>
      </c>
      <c r="L32" s="306">
        <f>L28/L27*100-100</f>
        <v>-14.420180722891558</v>
      </c>
      <c r="M32" s="307">
        <f>M28/M27*100-100</f>
        <v>-14.248021108179415</v>
      </c>
    </row>
    <row r="33" spans="1:13" ht="14.25" customHeight="1">
      <c r="A33" s="181" t="s">
        <v>164</v>
      </c>
      <c r="B33" s="259" t="s">
        <v>54</v>
      </c>
      <c r="C33" s="260"/>
      <c r="D33" s="308">
        <v>4021</v>
      </c>
      <c r="E33" s="309">
        <v>2787</v>
      </c>
      <c r="F33" s="310">
        <v>1875</v>
      </c>
      <c r="G33" s="309">
        <v>1306</v>
      </c>
      <c r="H33" s="309">
        <v>898</v>
      </c>
      <c r="I33" s="308">
        <v>343</v>
      </c>
      <c r="J33" s="308">
        <v>83</v>
      </c>
      <c r="K33" s="308">
        <v>15</v>
      </c>
      <c r="L33" s="311">
        <v>4</v>
      </c>
      <c r="M33" s="312">
        <v>0</v>
      </c>
    </row>
    <row r="34" spans="1:13" ht="14.25" customHeight="1">
      <c r="A34" s="187"/>
      <c r="B34" s="263" t="s">
        <v>53</v>
      </c>
      <c r="C34" s="264"/>
      <c r="D34" s="190">
        <v>3828</v>
      </c>
      <c r="E34" s="189">
        <v>2325</v>
      </c>
      <c r="F34" s="286">
        <v>1393</v>
      </c>
      <c r="G34" s="189">
        <v>814</v>
      </c>
      <c r="H34" s="189">
        <v>486</v>
      </c>
      <c r="I34" s="190">
        <v>202</v>
      </c>
      <c r="J34" s="190">
        <v>43</v>
      </c>
      <c r="K34" s="190">
        <v>16</v>
      </c>
      <c r="L34" s="191">
        <v>9</v>
      </c>
      <c r="M34" s="287">
        <v>7</v>
      </c>
    </row>
    <row r="35" spans="1:13" ht="14.25" customHeight="1">
      <c r="A35" s="187"/>
      <c r="B35" s="263" t="s">
        <v>122</v>
      </c>
      <c r="C35" s="264"/>
      <c r="D35" s="190">
        <v>3610</v>
      </c>
      <c r="E35" s="189">
        <v>2089</v>
      </c>
      <c r="F35" s="286">
        <v>1189</v>
      </c>
      <c r="G35" s="189">
        <v>716</v>
      </c>
      <c r="H35" s="189">
        <v>409</v>
      </c>
      <c r="I35" s="190">
        <v>173</v>
      </c>
      <c r="J35" s="190">
        <v>49</v>
      </c>
      <c r="K35" s="190">
        <v>12</v>
      </c>
      <c r="L35" s="191">
        <v>8</v>
      </c>
      <c r="M35" s="287">
        <v>1</v>
      </c>
    </row>
    <row r="36" spans="1:13" ht="14.25" customHeight="1">
      <c r="A36" s="187"/>
      <c r="B36" s="267" t="s">
        <v>149</v>
      </c>
      <c r="C36" s="264"/>
      <c r="D36" s="313">
        <v>3557</v>
      </c>
      <c r="E36" s="314">
        <v>1992</v>
      </c>
      <c r="F36" s="315">
        <v>1272</v>
      </c>
      <c r="G36" s="313">
        <v>763</v>
      </c>
      <c r="H36" s="313">
        <v>583</v>
      </c>
      <c r="I36" s="190">
        <v>363</v>
      </c>
      <c r="J36" s="313">
        <v>219</v>
      </c>
      <c r="K36" s="313">
        <v>141</v>
      </c>
      <c r="L36" s="316">
        <v>91</v>
      </c>
      <c r="M36" s="317">
        <v>53</v>
      </c>
    </row>
    <row r="37" spans="1:13" ht="14.25" customHeight="1">
      <c r="A37" s="187"/>
      <c r="B37" s="267" t="s">
        <v>156</v>
      </c>
      <c r="C37" s="264"/>
      <c r="D37" s="313">
        <f>D10-D28</f>
        <v>3918</v>
      </c>
      <c r="E37" s="313">
        <f aca="true" t="shared" si="12" ref="E37:L37">E10-E28</f>
        <v>2604</v>
      </c>
      <c r="F37" s="313">
        <f t="shared" si="12"/>
        <v>1987</v>
      </c>
      <c r="G37" s="313">
        <f t="shared" si="12"/>
        <v>1424</v>
      </c>
      <c r="H37" s="313">
        <f t="shared" si="12"/>
        <v>1163</v>
      </c>
      <c r="I37" s="313">
        <f t="shared" si="12"/>
        <v>732</v>
      </c>
      <c r="J37" s="313">
        <f t="shared" si="12"/>
        <v>305</v>
      </c>
      <c r="K37" s="313">
        <f t="shared" si="12"/>
        <v>190</v>
      </c>
      <c r="L37" s="313">
        <f t="shared" si="12"/>
        <v>122</v>
      </c>
      <c r="M37" s="317">
        <f>'別表１'!L16</f>
        <v>65</v>
      </c>
    </row>
    <row r="38" spans="1:13" ht="11.25" customHeight="1">
      <c r="A38" s="187"/>
      <c r="B38" s="269"/>
      <c r="C38" s="270" t="s">
        <v>55</v>
      </c>
      <c r="D38" s="318">
        <f aca="true" t="shared" si="13" ref="D38:J38">D37/D33*100-100</f>
        <v>-2.5615518527729506</v>
      </c>
      <c r="E38" s="319">
        <f t="shared" si="13"/>
        <v>-6.566200215285249</v>
      </c>
      <c r="F38" s="319">
        <f t="shared" si="13"/>
        <v>5.973333333333343</v>
      </c>
      <c r="G38" s="319">
        <f t="shared" si="13"/>
        <v>9.035222052067368</v>
      </c>
      <c r="H38" s="319">
        <f t="shared" si="13"/>
        <v>29.510022271714945</v>
      </c>
      <c r="I38" s="318">
        <f t="shared" si="13"/>
        <v>113.41107871720118</v>
      </c>
      <c r="J38" s="318">
        <f t="shared" si="13"/>
        <v>267.4698795180723</v>
      </c>
      <c r="K38" s="318">
        <f>K37/K33*100-100</f>
        <v>1166.6666666666665</v>
      </c>
      <c r="L38" s="293">
        <f>L37/L33*100-100</f>
        <v>2950</v>
      </c>
      <c r="M38" s="320" t="s">
        <v>211</v>
      </c>
    </row>
    <row r="39" spans="1:13" ht="11.25" customHeight="1">
      <c r="A39" s="187"/>
      <c r="B39" s="275"/>
      <c r="C39" s="270" t="s">
        <v>123</v>
      </c>
      <c r="D39" s="289">
        <f aca="true" t="shared" si="14" ref="D39:J39">D37/D34*100-100</f>
        <v>2.351097178683375</v>
      </c>
      <c r="E39" s="290">
        <f t="shared" si="14"/>
        <v>12.000000000000014</v>
      </c>
      <c r="F39" s="290">
        <f t="shared" si="14"/>
        <v>42.64178033022256</v>
      </c>
      <c r="G39" s="290">
        <f t="shared" si="14"/>
        <v>74.93857493857493</v>
      </c>
      <c r="H39" s="290">
        <f t="shared" si="14"/>
        <v>139.30041152263374</v>
      </c>
      <c r="I39" s="289">
        <f t="shared" si="14"/>
        <v>262.3762376237624</v>
      </c>
      <c r="J39" s="289">
        <f t="shared" si="14"/>
        <v>609.3023255813954</v>
      </c>
      <c r="K39" s="289">
        <f>K37/K34*100-100</f>
        <v>1087.5</v>
      </c>
      <c r="L39" s="293">
        <f>L37/L34*100-100</f>
        <v>1255.5555555555554</v>
      </c>
      <c r="M39" s="321">
        <f>IF(OR(M34=0,M37=0),"－",M37/M34*100-100)</f>
        <v>828.5714285714287</v>
      </c>
    </row>
    <row r="40" spans="1:13" ht="11.25" customHeight="1">
      <c r="A40" s="187"/>
      <c r="B40" s="275"/>
      <c r="C40" s="270" t="s">
        <v>150</v>
      </c>
      <c r="D40" s="289">
        <f aca="true" t="shared" si="15" ref="D40:J40">D37/D35*100-100</f>
        <v>8.531855955678665</v>
      </c>
      <c r="E40" s="290">
        <f t="shared" si="15"/>
        <v>24.652943992340838</v>
      </c>
      <c r="F40" s="290">
        <f t="shared" si="15"/>
        <v>67.11522287636669</v>
      </c>
      <c r="G40" s="290">
        <f t="shared" si="15"/>
        <v>98.88268156424579</v>
      </c>
      <c r="H40" s="290">
        <f t="shared" si="15"/>
        <v>184.35207823960883</v>
      </c>
      <c r="I40" s="289">
        <f t="shared" si="15"/>
        <v>323.121387283237</v>
      </c>
      <c r="J40" s="289">
        <f t="shared" si="15"/>
        <v>522.4489795918367</v>
      </c>
      <c r="K40" s="289">
        <f>K37/K35*100-100</f>
        <v>1483.3333333333335</v>
      </c>
      <c r="L40" s="293">
        <f>L37/L35*100-100</f>
        <v>1425</v>
      </c>
      <c r="M40" s="294">
        <f>M37/M35*100-100</f>
        <v>6400</v>
      </c>
    </row>
    <row r="41" spans="1:13" ht="11.25" customHeight="1">
      <c r="A41" s="193"/>
      <c r="B41" s="280"/>
      <c r="C41" s="281" t="s">
        <v>157</v>
      </c>
      <c r="D41" s="295">
        <f aca="true" t="shared" si="16" ref="D41:J41">D37/D36*100-100</f>
        <v>10.149001967950525</v>
      </c>
      <c r="E41" s="296">
        <f t="shared" si="16"/>
        <v>30.722891566265076</v>
      </c>
      <c r="F41" s="296">
        <f t="shared" si="16"/>
        <v>56.21069182389937</v>
      </c>
      <c r="G41" s="296">
        <f t="shared" si="16"/>
        <v>86.63171690694625</v>
      </c>
      <c r="H41" s="296">
        <f t="shared" si="16"/>
        <v>99.48542024013722</v>
      </c>
      <c r="I41" s="295">
        <f t="shared" si="16"/>
        <v>101.65289256198346</v>
      </c>
      <c r="J41" s="295">
        <f t="shared" si="16"/>
        <v>39.269406392694066</v>
      </c>
      <c r="K41" s="295">
        <f>K37/K36*100-100</f>
        <v>34.75177304964538</v>
      </c>
      <c r="L41" s="297">
        <f>L37/L36*100-100</f>
        <v>34.065934065934044</v>
      </c>
      <c r="M41" s="322">
        <f>M37/M36*100-100</f>
        <v>22.641509433962256</v>
      </c>
    </row>
    <row r="42" spans="1:13" ht="14.25" customHeight="1">
      <c r="A42" s="181" t="s">
        <v>60</v>
      </c>
      <c r="B42" s="259" t="s">
        <v>54</v>
      </c>
      <c r="C42" s="260"/>
      <c r="D42" s="323">
        <v>0.65</v>
      </c>
      <c r="E42" s="208">
        <v>0.77</v>
      </c>
      <c r="F42" s="324">
        <v>0.85</v>
      </c>
      <c r="G42" s="208">
        <v>0.92</v>
      </c>
      <c r="H42" s="208">
        <v>1</v>
      </c>
      <c r="I42" s="209">
        <v>1.09</v>
      </c>
      <c r="J42" s="209">
        <v>1.12</v>
      </c>
      <c r="K42" s="209">
        <v>1.14</v>
      </c>
      <c r="L42" s="210">
        <v>1.14</v>
      </c>
      <c r="M42" s="325">
        <v>1.14</v>
      </c>
    </row>
    <row r="43" spans="1:13" ht="14.25" customHeight="1">
      <c r="A43" s="187"/>
      <c r="B43" s="263" t="s">
        <v>53</v>
      </c>
      <c r="C43" s="264"/>
      <c r="D43" s="326">
        <v>0.83</v>
      </c>
      <c r="E43" s="214">
        <v>0.94</v>
      </c>
      <c r="F43" s="327">
        <v>1.02</v>
      </c>
      <c r="G43" s="214">
        <v>1.08</v>
      </c>
      <c r="H43" s="214">
        <v>1.14</v>
      </c>
      <c r="I43" s="215">
        <v>1.18</v>
      </c>
      <c r="J43" s="215">
        <v>1.2</v>
      </c>
      <c r="K43" s="215">
        <v>1.2</v>
      </c>
      <c r="L43" s="216">
        <v>1.21</v>
      </c>
      <c r="M43" s="328">
        <v>1.2</v>
      </c>
    </row>
    <row r="44" spans="1:13" ht="14.25" customHeight="1">
      <c r="A44" s="187"/>
      <c r="B44" s="263" t="s">
        <v>122</v>
      </c>
      <c r="C44" s="264"/>
      <c r="D44" s="326">
        <v>0.84</v>
      </c>
      <c r="E44" s="214">
        <v>0.94</v>
      </c>
      <c r="F44" s="327">
        <v>1.01</v>
      </c>
      <c r="G44" s="214">
        <v>1.04</v>
      </c>
      <c r="H44" s="214">
        <v>1.08</v>
      </c>
      <c r="I44" s="215">
        <v>1.11</v>
      </c>
      <c r="J44" s="215">
        <v>1.14</v>
      </c>
      <c r="K44" s="215">
        <v>1.14</v>
      </c>
      <c r="L44" s="216">
        <v>1.14</v>
      </c>
      <c r="M44" s="328">
        <v>1.14</v>
      </c>
    </row>
    <row r="45" spans="1:13" ht="14.25" customHeight="1">
      <c r="A45" s="187"/>
      <c r="B45" s="267" t="s">
        <v>149</v>
      </c>
      <c r="C45" s="264"/>
      <c r="D45" s="329">
        <v>0.8148631029986962</v>
      </c>
      <c r="E45" s="330">
        <v>0.8902499586161231</v>
      </c>
      <c r="F45" s="331">
        <v>0.9318984361863124</v>
      </c>
      <c r="G45" s="332">
        <v>0.9870198210840203</v>
      </c>
      <c r="H45" s="332">
        <v>1.0183389172985364</v>
      </c>
      <c r="I45" s="215">
        <v>1.05</v>
      </c>
      <c r="J45" s="332">
        <v>1.07</v>
      </c>
      <c r="K45" s="332">
        <v>1.0846337433449604</v>
      </c>
      <c r="L45" s="333">
        <v>1.1</v>
      </c>
      <c r="M45" s="334">
        <v>1.11</v>
      </c>
    </row>
    <row r="46" spans="1:13" ht="14.25" customHeight="1">
      <c r="A46" s="187"/>
      <c r="B46" s="267" t="s">
        <v>156</v>
      </c>
      <c r="C46" s="264"/>
      <c r="D46" s="329">
        <f>D19/D10</f>
        <v>0.43738787226408327</v>
      </c>
      <c r="E46" s="329">
        <f aca="true" t="shared" si="17" ref="E46:L46">E19/E10</f>
        <v>0.4977645305514158</v>
      </c>
      <c r="F46" s="329">
        <f t="shared" si="17"/>
        <v>0.5363809523809524</v>
      </c>
      <c r="G46" s="329">
        <f t="shared" si="17"/>
        <v>0.5836791147994468</v>
      </c>
      <c r="H46" s="329">
        <f t="shared" si="17"/>
        <v>0.6570455001002204</v>
      </c>
      <c r="I46" s="329">
        <f t="shared" si="17"/>
        <v>0.7408088235294118</v>
      </c>
      <c r="J46" s="329">
        <f t="shared" si="17"/>
        <v>0.8096044002538608</v>
      </c>
      <c r="K46" s="329">
        <f t="shared" si="17"/>
        <v>0.8185680900786063</v>
      </c>
      <c r="L46" s="329">
        <f t="shared" si="17"/>
        <v>0.8281919451585261</v>
      </c>
      <c r="M46" s="334">
        <f>'別表１'!L22</f>
        <v>0.84</v>
      </c>
    </row>
    <row r="47" spans="1:13" ht="11.25" customHeight="1">
      <c r="A47" s="187"/>
      <c r="B47" s="269"/>
      <c r="C47" s="270" t="s">
        <v>55</v>
      </c>
      <c r="D47" s="335">
        <f aca="true" t="shared" si="18" ref="D47:M47">D46-D42</f>
        <v>-0.21261212773591676</v>
      </c>
      <c r="E47" s="336">
        <f t="shared" si="18"/>
        <v>-0.27223546944858423</v>
      </c>
      <c r="F47" s="336">
        <f t="shared" si="18"/>
        <v>-0.3136190476190476</v>
      </c>
      <c r="G47" s="336">
        <f t="shared" si="18"/>
        <v>-0.33632088520055325</v>
      </c>
      <c r="H47" s="336">
        <f t="shared" si="18"/>
        <v>-0.34295449989977955</v>
      </c>
      <c r="I47" s="335">
        <f t="shared" si="18"/>
        <v>-0.3491911764705883</v>
      </c>
      <c r="J47" s="335">
        <f t="shared" si="18"/>
        <v>-0.3103955997461393</v>
      </c>
      <c r="K47" s="335">
        <f t="shared" si="18"/>
        <v>-0.3214319099213936</v>
      </c>
      <c r="L47" s="337">
        <f t="shared" si="18"/>
        <v>-0.3118080548414738</v>
      </c>
      <c r="M47" s="338">
        <f t="shared" si="18"/>
        <v>-0.29999999999999993</v>
      </c>
    </row>
    <row r="48" spans="1:13" ht="11.25" customHeight="1">
      <c r="A48" s="187"/>
      <c r="B48" s="275"/>
      <c r="C48" s="270" t="s">
        <v>123</v>
      </c>
      <c r="D48" s="339">
        <f aca="true" t="shared" si="19" ref="D48:J48">D46-D43</f>
        <v>-0.3926121277359167</v>
      </c>
      <c r="E48" s="340">
        <f t="shared" si="19"/>
        <v>-0.44223546944858416</v>
      </c>
      <c r="F48" s="340">
        <f t="shared" si="19"/>
        <v>-0.4836190476190476</v>
      </c>
      <c r="G48" s="340">
        <f t="shared" si="19"/>
        <v>-0.4963208852005533</v>
      </c>
      <c r="H48" s="340">
        <f t="shared" si="19"/>
        <v>-0.48295449989977945</v>
      </c>
      <c r="I48" s="339">
        <f t="shared" si="19"/>
        <v>-0.43919117647058814</v>
      </c>
      <c r="J48" s="339">
        <f t="shared" si="19"/>
        <v>-0.39039559974613913</v>
      </c>
      <c r="K48" s="339">
        <f>K46-K43</f>
        <v>-0.38143190992139364</v>
      </c>
      <c r="L48" s="337">
        <f>L46-L43</f>
        <v>-0.38180805484147384</v>
      </c>
      <c r="M48" s="338">
        <f>M46-M43</f>
        <v>-0.36</v>
      </c>
    </row>
    <row r="49" spans="1:13" ht="11.25" customHeight="1">
      <c r="A49" s="187"/>
      <c r="B49" s="275"/>
      <c r="C49" s="270" t="s">
        <v>150</v>
      </c>
      <c r="D49" s="339">
        <f aca="true" t="shared" si="20" ref="D49:J49">D46-D44</f>
        <v>-0.4026121277359167</v>
      </c>
      <c r="E49" s="340">
        <f t="shared" si="20"/>
        <v>-0.44223546944858416</v>
      </c>
      <c r="F49" s="340">
        <f t="shared" si="20"/>
        <v>-0.4736190476190476</v>
      </c>
      <c r="G49" s="340">
        <f t="shared" si="20"/>
        <v>-0.45632088520055325</v>
      </c>
      <c r="H49" s="340">
        <f t="shared" si="20"/>
        <v>-0.4229544998997796</v>
      </c>
      <c r="I49" s="339">
        <f t="shared" si="20"/>
        <v>-0.3691911764705883</v>
      </c>
      <c r="J49" s="339">
        <f t="shared" si="20"/>
        <v>-0.3303955997461391</v>
      </c>
      <c r="K49" s="339">
        <f>K46-K44</f>
        <v>-0.3214319099213936</v>
      </c>
      <c r="L49" s="337">
        <f>L46-L44</f>
        <v>-0.3118080548414738</v>
      </c>
      <c r="M49" s="338">
        <f>M46-M44</f>
        <v>-0.29999999999999993</v>
      </c>
    </row>
    <row r="50" spans="1:13" ht="11.25" customHeight="1">
      <c r="A50" s="193"/>
      <c r="B50" s="280"/>
      <c r="C50" s="281" t="s">
        <v>157</v>
      </c>
      <c r="D50" s="341">
        <f aca="true" t="shared" si="21" ref="D50:J50">D46-D45</f>
        <v>-0.377475230734613</v>
      </c>
      <c r="E50" s="342">
        <f t="shared" si="21"/>
        <v>-0.3924854280647073</v>
      </c>
      <c r="F50" s="342">
        <f t="shared" si="21"/>
        <v>-0.39551748380536</v>
      </c>
      <c r="G50" s="342">
        <f t="shared" si="21"/>
        <v>-0.4033407062845735</v>
      </c>
      <c r="H50" s="342">
        <f t="shared" si="21"/>
        <v>-0.361293417198316</v>
      </c>
      <c r="I50" s="341">
        <f t="shared" si="21"/>
        <v>-0.30919117647058825</v>
      </c>
      <c r="J50" s="341">
        <f t="shared" si="21"/>
        <v>-0.26039559974613924</v>
      </c>
      <c r="K50" s="341">
        <f>K46-K45</f>
        <v>-0.2660656532663541</v>
      </c>
      <c r="L50" s="343">
        <f>L46-L45</f>
        <v>-0.27180805484147397</v>
      </c>
      <c r="M50" s="344">
        <f>M46-M45</f>
        <v>-0.27000000000000013</v>
      </c>
    </row>
    <row r="51" spans="1:13" ht="14.25" customHeight="1">
      <c r="A51" s="181" t="s">
        <v>111</v>
      </c>
      <c r="B51" s="259" t="s">
        <v>54</v>
      </c>
      <c r="C51" s="260"/>
      <c r="D51" s="345">
        <v>34.8</v>
      </c>
      <c r="E51" s="346">
        <v>54.9</v>
      </c>
      <c r="F51" s="347">
        <v>69.1</v>
      </c>
      <c r="G51" s="346">
        <v>78.1</v>
      </c>
      <c r="H51" s="346">
        <v>84.6</v>
      </c>
      <c r="I51" s="348">
        <v>93.9</v>
      </c>
      <c r="J51" s="348">
        <v>98.5</v>
      </c>
      <c r="K51" s="348">
        <v>99.7</v>
      </c>
      <c r="L51" s="349">
        <v>99.9</v>
      </c>
      <c r="M51" s="350">
        <v>100</v>
      </c>
    </row>
    <row r="52" spans="1:13" ht="14.25" customHeight="1">
      <c r="A52" s="187"/>
      <c r="B52" s="263" t="s">
        <v>53</v>
      </c>
      <c r="C52" s="264"/>
      <c r="D52" s="351">
        <v>39.6</v>
      </c>
      <c r="E52" s="233">
        <v>63</v>
      </c>
      <c r="F52" s="352">
        <v>77.2</v>
      </c>
      <c r="G52" s="233">
        <v>86.4</v>
      </c>
      <c r="H52" s="233">
        <v>91.8</v>
      </c>
      <c r="I52" s="234">
        <v>96.5</v>
      </c>
      <c r="J52" s="234">
        <v>99.3</v>
      </c>
      <c r="K52" s="234">
        <v>99.7</v>
      </c>
      <c r="L52" s="353">
        <v>99.8</v>
      </c>
      <c r="M52" s="354">
        <v>99.9</v>
      </c>
    </row>
    <row r="53" spans="1:13" ht="14.25" customHeight="1">
      <c r="A53" s="187"/>
      <c r="B53" s="263" t="s">
        <v>122</v>
      </c>
      <c r="C53" s="264"/>
      <c r="D53" s="351">
        <v>41.7</v>
      </c>
      <c r="E53" s="233">
        <v>66</v>
      </c>
      <c r="F53" s="355">
        <v>80.4</v>
      </c>
      <c r="G53" s="233">
        <v>88.1</v>
      </c>
      <c r="H53" s="233">
        <v>93.1</v>
      </c>
      <c r="I53" s="234">
        <v>97</v>
      </c>
      <c r="J53" s="234">
        <v>99.1</v>
      </c>
      <c r="K53" s="234">
        <v>99.8</v>
      </c>
      <c r="L53" s="353">
        <v>99.9</v>
      </c>
      <c r="M53" s="354">
        <v>99.9</v>
      </c>
    </row>
    <row r="54" spans="1:13" ht="14.25" customHeight="1">
      <c r="A54" s="187"/>
      <c r="B54" s="267" t="s">
        <v>149</v>
      </c>
      <c r="C54" s="264"/>
      <c r="D54" s="356">
        <v>42</v>
      </c>
      <c r="E54" s="357">
        <v>67</v>
      </c>
      <c r="F54" s="358">
        <v>78.6</v>
      </c>
      <c r="G54" s="359">
        <v>86.6</v>
      </c>
      <c r="H54" s="359">
        <v>89.7196261682243</v>
      </c>
      <c r="I54" s="234">
        <v>93.5</v>
      </c>
      <c r="J54" s="359">
        <v>96</v>
      </c>
      <c r="K54" s="359">
        <v>97.41141912979622</v>
      </c>
      <c r="L54" s="360">
        <v>98.3</v>
      </c>
      <c r="M54" s="361">
        <v>99</v>
      </c>
    </row>
    <row r="55" spans="1:13" ht="14.25" customHeight="1">
      <c r="A55" s="187"/>
      <c r="B55" s="267" t="s">
        <v>156</v>
      </c>
      <c r="C55" s="264"/>
      <c r="D55" s="356">
        <f>D28/D10*100</f>
        <v>29.709364908503765</v>
      </c>
      <c r="E55" s="356">
        <f aca="true" t="shared" si="22" ref="E55:L55">E28/E10*100</f>
        <v>51.49031296572281</v>
      </c>
      <c r="F55" s="356">
        <f t="shared" si="22"/>
        <v>62.152380952380945</v>
      </c>
      <c r="G55" s="356">
        <f t="shared" si="22"/>
        <v>71.8632681288283</v>
      </c>
      <c r="H55" s="356">
        <f t="shared" si="22"/>
        <v>76.68871517338144</v>
      </c>
      <c r="I55" s="356">
        <f t="shared" si="22"/>
        <v>85.04901960784314</v>
      </c>
      <c r="J55" s="356">
        <f t="shared" si="22"/>
        <v>93.54770467526973</v>
      </c>
      <c r="K55" s="356">
        <f t="shared" si="22"/>
        <v>95.96345867856384</v>
      </c>
      <c r="L55" s="356">
        <f t="shared" si="22"/>
        <v>97.38646101113967</v>
      </c>
      <c r="M55" s="361">
        <f>'別表１'!L23</f>
        <v>98.6</v>
      </c>
    </row>
    <row r="56" spans="1:13" ht="11.25" customHeight="1">
      <c r="A56" s="187"/>
      <c r="B56" s="269"/>
      <c r="C56" s="270" t="s">
        <v>55</v>
      </c>
      <c r="D56" s="362">
        <f aca="true" t="shared" si="23" ref="D56:M56">D55-D51</f>
        <v>-5.090635091496232</v>
      </c>
      <c r="E56" s="363">
        <f t="shared" si="23"/>
        <v>-3.4096870342771908</v>
      </c>
      <c r="F56" s="363">
        <f t="shared" si="23"/>
        <v>-6.94761904761905</v>
      </c>
      <c r="G56" s="363">
        <f t="shared" si="23"/>
        <v>-6.236731871171699</v>
      </c>
      <c r="H56" s="363">
        <f t="shared" si="23"/>
        <v>-7.911284826618555</v>
      </c>
      <c r="I56" s="362">
        <f t="shared" si="23"/>
        <v>-8.85098039215687</v>
      </c>
      <c r="J56" s="362">
        <f t="shared" si="23"/>
        <v>-4.952295324730272</v>
      </c>
      <c r="K56" s="362">
        <f t="shared" si="23"/>
        <v>-3.736541321436164</v>
      </c>
      <c r="L56" s="364">
        <f t="shared" si="23"/>
        <v>-2.513538988860333</v>
      </c>
      <c r="M56" s="365">
        <f t="shared" si="23"/>
        <v>-1.4000000000000057</v>
      </c>
    </row>
    <row r="57" spans="1:13" ht="11.25" customHeight="1">
      <c r="A57" s="187"/>
      <c r="B57" s="275"/>
      <c r="C57" s="270" t="s">
        <v>123</v>
      </c>
      <c r="D57" s="366">
        <f aca="true" t="shared" si="24" ref="D57:J57">D55-D52</f>
        <v>-9.890635091496236</v>
      </c>
      <c r="E57" s="367">
        <f t="shared" si="24"/>
        <v>-11.509687034277192</v>
      </c>
      <c r="F57" s="367">
        <f t="shared" si="24"/>
        <v>-15.047619047619058</v>
      </c>
      <c r="G57" s="367">
        <f t="shared" si="24"/>
        <v>-14.53673187117171</v>
      </c>
      <c r="H57" s="367">
        <f t="shared" si="24"/>
        <v>-15.111284826618558</v>
      </c>
      <c r="I57" s="366">
        <f t="shared" si="24"/>
        <v>-11.450980392156865</v>
      </c>
      <c r="J57" s="366">
        <f t="shared" si="24"/>
        <v>-5.7522953247302695</v>
      </c>
      <c r="K57" s="366">
        <f>K55-K52</f>
        <v>-3.736541321436164</v>
      </c>
      <c r="L57" s="364">
        <f>L55-L52</f>
        <v>-2.4135389888603243</v>
      </c>
      <c r="M57" s="365">
        <f>M55-M52</f>
        <v>-1.3000000000000114</v>
      </c>
    </row>
    <row r="58" spans="1:13" ht="11.25" customHeight="1">
      <c r="A58" s="187"/>
      <c r="B58" s="275"/>
      <c r="C58" s="270" t="s">
        <v>150</v>
      </c>
      <c r="D58" s="366">
        <f aca="true" t="shared" si="25" ref="D58:J58">D55-D53</f>
        <v>-11.990635091496237</v>
      </c>
      <c r="E58" s="367">
        <f t="shared" si="25"/>
        <v>-14.509687034277192</v>
      </c>
      <c r="F58" s="367">
        <f t="shared" si="25"/>
        <v>-18.24761904761906</v>
      </c>
      <c r="G58" s="367">
        <f t="shared" si="25"/>
        <v>-16.2367318711717</v>
      </c>
      <c r="H58" s="367">
        <f t="shared" si="25"/>
        <v>-16.411284826618555</v>
      </c>
      <c r="I58" s="366">
        <f t="shared" si="25"/>
        <v>-11.950980392156865</v>
      </c>
      <c r="J58" s="366">
        <f t="shared" si="25"/>
        <v>-5.552295324730267</v>
      </c>
      <c r="K58" s="366">
        <f>K55-K53</f>
        <v>-3.836541321436158</v>
      </c>
      <c r="L58" s="364">
        <f>L55-L53</f>
        <v>-2.513538988860333</v>
      </c>
      <c r="M58" s="365">
        <f>M55-M53</f>
        <v>-1.3000000000000114</v>
      </c>
    </row>
    <row r="59" spans="1:13" ht="11.25" customHeight="1" thickBot="1">
      <c r="A59" s="193"/>
      <c r="B59" s="280"/>
      <c r="C59" s="281" t="s">
        <v>157</v>
      </c>
      <c r="D59" s="368">
        <f aca="true" t="shared" si="26" ref="D59:J59">D55-D54</f>
        <v>-12.290635091496235</v>
      </c>
      <c r="E59" s="369">
        <f t="shared" si="26"/>
        <v>-15.509687034277192</v>
      </c>
      <c r="F59" s="369">
        <f t="shared" si="26"/>
        <v>-16.44761904761905</v>
      </c>
      <c r="G59" s="369">
        <f t="shared" si="26"/>
        <v>-14.736731871171699</v>
      </c>
      <c r="H59" s="369">
        <f t="shared" si="26"/>
        <v>-13.030910994842856</v>
      </c>
      <c r="I59" s="368">
        <f t="shared" si="26"/>
        <v>-8.450980392156865</v>
      </c>
      <c r="J59" s="368">
        <f t="shared" si="26"/>
        <v>-2.4522953247302723</v>
      </c>
      <c r="K59" s="368">
        <f>K55-K54</f>
        <v>-1.447960451232376</v>
      </c>
      <c r="L59" s="370">
        <f>L55-L54</f>
        <v>-0.9135389888603243</v>
      </c>
      <c r="M59" s="371">
        <f>M55-M54</f>
        <v>-0.4000000000000057</v>
      </c>
    </row>
    <row r="60" spans="1:13" ht="3" customHeight="1">
      <c r="A60" s="70"/>
      <c r="B60" s="70"/>
      <c r="C60" s="70"/>
      <c r="D60" s="372"/>
      <c r="E60" s="372"/>
      <c r="F60" s="372"/>
      <c r="G60" s="372"/>
      <c r="H60" s="372"/>
      <c r="I60" s="372"/>
      <c r="J60" s="372"/>
      <c r="K60" s="372"/>
      <c r="L60" s="372"/>
      <c r="M60" s="372"/>
    </row>
    <row r="61" spans="1:13" s="72" customFormat="1" ht="12" customHeight="1">
      <c r="A61" s="122" t="s">
        <v>92</v>
      </c>
      <c r="B61" s="122"/>
      <c r="C61" s="98"/>
      <c r="D61" s="98"/>
      <c r="E61" s="98"/>
      <c r="F61" s="98"/>
      <c r="G61" s="98"/>
      <c r="H61" s="98"/>
      <c r="I61" s="98"/>
      <c r="J61" s="98"/>
      <c r="K61" s="98"/>
      <c r="L61" s="98"/>
      <c r="M61" s="98"/>
    </row>
    <row r="62" ht="12" customHeight="1">
      <c r="A62" s="122" t="s">
        <v>93</v>
      </c>
    </row>
    <row r="63" ht="12" customHeight="1">
      <c r="A63" s="122" t="s">
        <v>94</v>
      </c>
    </row>
  </sheetData>
  <sheetProtection/>
  <mergeCells count="39">
    <mergeCell ref="A24:A32"/>
    <mergeCell ref="A33:A41"/>
    <mergeCell ref="A42:A50"/>
    <mergeCell ref="A51:A59"/>
    <mergeCell ref="B51:C51"/>
    <mergeCell ref="B52:C52"/>
    <mergeCell ref="B53:C53"/>
    <mergeCell ref="B35:C35"/>
    <mergeCell ref="B36:C36"/>
    <mergeCell ref="B37:C37"/>
    <mergeCell ref="B42:C42"/>
    <mergeCell ref="B55:C55"/>
    <mergeCell ref="B54:C54"/>
    <mergeCell ref="B43:C43"/>
    <mergeCell ref="B44:C44"/>
    <mergeCell ref="B45:C45"/>
    <mergeCell ref="B46:C46"/>
    <mergeCell ref="B27:C27"/>
    <mergeCell ref="B28:C28"/>
    <mergeCell ref="B33:C33"/>
    <mergeCell ref="B34:C34"/>
    <mergeCell ref="B24:C24"/>
    <mergeCell ref="B25:C25"/>
    <mergeCell ref="B26:C26"/>
    <mergeCell ref="B16:C16"/>
    <mergeCell ref="B17:C17"/>
    <mergeCell ref="B18:C18"/>
    <mergeCell ref="H4:M4"/>
    <mergeCell ref="A5:C5"/>
    <mergeCell ref="A3:M3"/>
    <mergeCell ref="B15:C15"/>
    <mergeCell ref="A6:A14"/>
    <mergeCell ref="A15:A23"/>
    <mergeCell ref="B7:C7"/>
    <mergeCell ref="B8:C8"/>
    <mergeCell ref="B9:C9"/>
    <mergeCell ref="B10:C10"/>
    <mergeCell ref="B6:C6"/>
    <mergeCell ref="B19:C19"/>
  </mergeCells>
  <printOptions/>
  <pageMargins left="0.53" right="0.5905511811023623" top="0.3937007874015748" bottom="0.3937007874015748" header="0.5118110236220472" footer="0.5118110236220472"/>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C3:C4"/>
  <sheetViews>
    <sheetView view="pageBreakPreview" zoomScale="120" zoomScaleNormal="75" zoomScaleSheetLayoutView="120" zoomScalePageLayoutView="0" workbookViewId="0" topLeftCell="A13">
      <selection activeCell="I2" sqref="I2"/>
    </sheetView>
  </sheetViews>
  <sheetFormatPr defaultColWidth="9.00390625" defaultRowHeight="13.5"/>
  <cols>
    <col min="1" max="16" width="9.00390625" style="46" customWidth="1"/>
    <col min="17" max="17" width="4.00390625" style="46" customWidth="1"/>
    <col min="18" max="16384" width="9.00390625" style="46" customWidth="1"/>
  </cols>
  <sheetData>
    <row r="3" ht="25.5">
      <c r="C3" s="373" t="s">
        <v>119</v>
      </c>
    </row>
    <row r="4" ht="18.75">
      <c r="C4" s="374" t="s">
        <v>75</v>
      </c>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sheetData>
  <sheetProtection/>
  <printOptions/>
  <pageMargins left="0.5905511811023623" right="0.5905511811023623" top="0.5905511811023623"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2:P68"/>
  <sheetViews>
    <sheetView view="pageBreakPreview" zoomScale="120" zoomScaleSheetLayoutView="120" zoomScalePageLayoutView="0" workbookViewId="0" topLeftCell="A1">
      <selection activeCell="H32" sqref="H32"/>
    </sheetView>
  </sheetViews>
  <sheetFormatPr defaultColWidth="9.00390625" defaultRowHeight="13.5"/>
  <cols>
    <col min="1" max="1" width="3.25390625" style="0" customWidth="1"/>
    <col min="2" max="2" width="5.75390625" style="0" customWidth="1"/>
    <col min="3" max="3" width="14.625" style="0" customWidth="1"/>
    <col min="4" max="4" width="9.625" style="0" customWidth="1"/>
    <col min="5" max="5" width="2.625" style="0" customWidth="1"/>
    <col min="6" max="6" width="5.75390625" style="0" customWidth="1"/>
    <col min="7" max="7" width="14.625" style="0" customWidth="1"/>
    <col min="8" max="8" width="9.625" style="0" customWidth="1"/>
    <col min="9" max="9" width="2.00390625" style="0" customWidth="1"/>
    <col min="10" max="10" width="5.75390625" style="0" customWidth="1"/>
    <col min="11" max="11" width="14.625" style="0" customWidth="1"/>
    <col min="12" max="12" width="9.625" style="0" customWidth="1"/>
    <col min="13" max="13" width="1.37890625" style="0" customWidth="1"/>
    <col min="14" max="14" width="5.75390625" style="0" customWidth="1"/>
    <col min="15" max="15" width="10.75390625" style="0" customWidth="1"/>
    <col min="16" max="16" width="9.625" style="0" customWidth="1"/>
  </cols>
  <sheetData>
    <row r="2" spans="2:14" ht="13.5">
      <c r="B2" t="s">
        <v>63</v>
      </c>
      <c r="F2" t="s">
        <v>66</v>
      </c>
      <c r="J2" t="s">
        <v>67</v>
      </c>
      <c r="N2" t="s">
        <v>68</v>
      </c>
    </row>
    <row r="4" spans="2:16" ht="18.75" customHeight="1">
      <c r="B4" s="7" t="s">
        <v>124</v>
      </c>
      <c r="C4" s="7"/>
      <c r="D4" s="20">
        <f>D6+D8</f>
        <v>749</v>
      </c>
      <c r="F4" s="7" t="s">
        <v>124</v>
      </c>
      <c r="G4" s="31"/>
      <c r="H4" s="33">
        <f>H6+H8</f>
        <v>2463</v>
      </c>
      <c r="J4" s="7" t="s">
        <v>124</v>
      </c>
      <c r="K4" s="7"/>
      <c r="L4" s="20">
        <f>L6+L8</f>
        <v>1403</v>
      </c>
      <c r="N4" s="7" t="s">
        <v>1</v>
      </c>
      <c r="O4" s="5"/>
      <c r="P4" s="13">
        <f>D4+H4+L4</f>
        <v>4615</v>
      </c>
    </row>
    <row r="5" spans="2:16" s="46" customFormat="1" ht="13.5" customHeight="1">
      <c r="B5" s="47"/>
      <c r="C5" s="48" t="s">
        <v>64</v>
      </c>
      <c r="D5" s="49">
        <f>D4/D38*100-100</f>
        <v>-7.758620689655174</v>
      </c>
      <c r="F5" s="47"/>
      <c r="G5" s="48" t="s">
        <v>64</v>
      </c>
      <c r="H5" s="49">
        <f>H4/H38*100-100</f>
        <v>-17.321248741188327</v>
      </c>
      <c r="J5" s="47"/>
      <c r="K5" s="48" t="s">
        <v>64</v>
      </c>
      <c r="L5" s="49">
        <f>L4/L38*100-100</f>
        <v>-10.522959183673478</v>
      </c>
      <c r="N5" s="50"/>
      <c r="O5" s="51" t="s">
        <v>70</v>
      </c>
      <c r="P5" s="52"/>
    </row>
    <row r="6" spans="2:16" ht="13.5" customHeight="1">
      <c r="B6" s="17" t="s">
        <v>71</v>
      </c>
      <c r="C6" s="18"/>
      <c r="D6" s="21">
        <v>438</v>
      </c>
      <c r="F6" s="17" t="s">
        <v>71</v>
      </c>
      <c r="G6" s="18"/>
      <c r="H6" s="21">
        <v>1894</v>
      </c>
      <c r="J6" s="17" t="s">
        <v>71</v>
      </c>
      <c r="K6" s="18"/>
      <c r="L6" s="21">
        <v>931</v>
      </c>
      <c r="N6" s="6"/>
      <c r="O6" s="8" t="s">
        <v>64</v>
      </c>
      <c r="P6" s="12"/>
    </row>
    <row r="7" spans="2:16" s="46" customFormat="1" ht="13.5" customHeight="1">
      <c r="B7" s="47"/>
      <c r="C7" s="48" t="s">
        <v>64</v>
      </c>
      <c r="D7" s="49">
        <f>D6/D40*100-100</f>
        <v>-5.603448275862064</v>
      </c>
      <c r="F7" s="47"/>
      <c r="G7" s="48" t="s">
        <v>64</v>
      </c>
      <c r="H7" s="49">
        <f>H6/H40*100-100</f>
        <v>-17.652173913043484</v>
      </c>
      <c r="J7" s="47"/>
      <c r="K7" s="48" t="s">
        <v>64</v>
      </c>
      <c r="L7" s="49">
        <f>L6/L40*100-100</f>
        <v>-6.149193548387103</v>
      </c>
      <c r="N7" s="53" t="s">
        <v>2</v>
      </c>
      <c r="O7" s="54"/>
      <c r="P7" s="55">
        <f>D10+H10+L10</f>
        <v>3872</v>
      </c>
    </row>
    <row r="8" spans="2:16" ht="13.5" customHeight="1">
      <c r="B8" s="17" t="s">
        <v>74</v>
      </c>
      <c r="C8" s="18"/>
      <c r="D8" s="22">
        <v>311</v>
      </c>
      <c r="F8" s="17" t="s">
        <v>74</v>
      </c>
      <c r="G8" s="18"/>
      <c r="H8" s="22">
        <v>569</v>
      </c>
      <c r="J8" s="17" t="s">
        <v>74</v>
      </c>
      <c r="K8" s="18"/>
      <c r="L8" s="22">
        <v>472</v>
      </c>
      <c r="N8" s="9"/>
      <c r="O8" s="8" t="s">
        <v>70</v>
      </c>
      <c r="P8" s="1"/>
    </row>
    <row r="9" spans="2:16" s="46" customFormat="1" ht="13.5" customHeight="1">
      <c r="B9" s="56"/>
      <c r="C9" s="57" t="s">
        <v>64</v>
      </c>
      <c r="D9" s="58">
        <f>D8/D42*100-100</f>
        <v>-10.632183908045974</v>
      </c>
      <c r="F9" s="56"/>
      <c r="G9" s="57" t="s">
        <v>64</v>
      </c>
      <c r="H9" s="58">
        <f>H8/H42*100-100</f>
        <v>-16.200294550810014</v>
      </c>
      <c r="J9" s="56"/>
      <c r="K9" s="57" t="s">
        <v>64</v>
      </c>
      <c r="L9" s="58">
        <f>L8/L42*100-100</f>
        <v>-18.055555555555557</v>
      </c>
      <c r="N9" s="59"/>
      <c r="O9" s="51" t="s">
        <v>64</v>
      </c>
      <c r="P9" s="60"/>
    </row>
    <row r="10" spans="2:16" ht="13.5" customHeight="1">
      <c r="B10" s="7" t="s">
        <v>125</v>
      </c>
      <c r="C10" s="9"/>
      <c r="D10" s="21">
        <v>570</v>
      </c>
      <c r="F10" s="7" t="s">
        <v>125</v>
      </c>
      <c r="G10" s="7"/>
      <c r="H10" s="20">
        <v>2149</v>
      </c>
      <c r="J10" s="7" t="s">
        <v>125</v>
      </c>
      <c r="K10" s="7"/>
      <c r="L10" s="20">
        <v>1153</v>
      </c>
      <c r="N10" s="7" t="s">
        <v>56</v>
      </c>
      <c r="O10" s="5"/>
      <c r="P10" s="14">
        <f>P7/P4</f>
        <v>0.8390032502708559</v>
      </c>
    </row>
    <row r="11" spans="2:16" s="46" customFormat="1" ht="18.75" customHeight="1">
      <c r="B11" s="61"/>
      <c r="C11" s="57" t="s">
        <v>64</v>
      </c>
      <c r="D11" s="49">
        <f>D10/D44*100-100</f>
        <v>-19.491525423728817</v>
      </c>
      <c r="F11" s="61"/>
      <c r="G11" s="57" t="s">
        <v>64</v>
      </c>
      <c r="H11" s="49">
        <f>H10/H44*100-100</f>
        <v>-39.71949509116409</v>
      </c>
      <c r="J11" s="61"/>
      <c r="K11" s="57" t="s">
        <v>64</v>
      </c>
      <c r="L11" s="58">
        <f>L10/L44*100-100</f>
        <v>-30.248033877797937</v>
      </c>
      <c r="N11" s="59"/>
      <c r="O11" s="51" t="s">
        <v>65</v>
      </c>
      <c r="P11" s="60"/>
    </row>
    <row r="12" spans="2:16" ht="13.5" customHeight="1">
      <c r="B12" s="7" t="s">
        <v>126</v>
      </c>
      <c r="C12" s="7"/>
      <c r="D12" s="23">
        <f>D10/D4</f>
        <v>0.7610146862483311</v>
      </c>
      <c r="F12" s="7" t="s">
        <v>126</v>
      </c>
      <c r="G12" s="7"/>
      <c r="H12" s="23">
        <f>H10/H4</f>
        <v>0.8725131952902964</v>
      </c>
      <c r="J12" s="7" t="s">
        <v>126</v>
      </c>
      <c r="K12" s="9"/>
      <c r="L12" s="30">
        <f>L10/L4</f>
        <v>0.8218104062722738</v>
      </c>
      <c r="N12" s="11" t="s">
        <v>160</v>
      </c>
      <c r="O12" s="10"/>
      <c r="P12" s="13">
        <f>D14+H14+L14</f>
        <v>4550</v>
      </c>
    </row>
    <row r="13" spans="2:16" s="46" customFormat="1" ht="13.5" customHeight="1">
      <c r="B13" s="61"/>
      <c r="C13" s="57" t="s">
        <v>65</v>
      </c>
      <c r="D13" s="62">
        <f>D12-D46</f>
        <v>-0.11090649601767877</v>
      </c>
      <c r="F13" s="61"/>
      <c r="G13" s="57" t="s">
        <v>65</v>
      </c>
      <c r="H13" s="64" t="s">
        <v>209</v>
      </c>
      <c r="J13" s="61"/>
      <c r="K13" s="57" t="s">
        <v>65</v>
      </c>
      <c r="L13" s="62">
        <f>L12-L46</f>
        <v>-0.23239877740119574</v>
      </c>
      <c r="N13" s="50"/>
      <c r="O13" s="51" t="s">
        <v>70</v>
      </c>
      <c r="P13" s="60"/>
    </row>
    <row r="14" spans="2:16" ht="18.75" customHeight="1">
      <c r="B14" s="11" t="s">
        <v>160</v>
      </c>
      <c r="C14" s="18"/>
      <c r="D14" s="20">
        <f>D16+D18</f>
        <v>738</v>
      </c>
      <c r="F14" s="11" t="s">
        <v>160</v>
      </c>
      <c r="G14" s="18"/>
      <c r="H14" s="20">
        <f>H16+H18</f>
        <v>2428</v>
      </c>
      <c r="J14" s="11" t="s">
        <v>160</v>
      </c>
      <c r="K14" s="18"/>
      <c r="L14" s="20">
        <f>L16+L18</f>
        <v>1384</v>
      </c>
      <c r="N14" s="9"/>
      <c r="O14" s="8" t="s">
        <v>64</v>
      </c>
      <c r="P14" s="1"/>
    </row>
    <row r="15" spans="2:16" s="46" customFormat="1" ht="13.5" customHeight="1">
      <c r="B15" s="47"/>
      <c r="C15" s="48" t="s">
        <v>64</v>
      </c>
      <c r="D15" s="49">
        <f>D14/D48*100-100</f>
        <v>-8.32298136645963</v>
      </c>
      <c r="F15" s="47"/>
      <c r="G15" s="48" t="s">
        <v>64</v>
      </c>
      <c r="H15" s="49">
        <f>H14/H48*100-100</f>
        <v>-17.49915052667346</v>
      </c>
      <c r="J15" s="47"/>
      <c r="K15" s="48" t="s">
        <v>64</v>
      </c>
      <c r="L15" s="49">
        <f>L14/L48*100-100</f>
        <v>-11.168164313222078</v>
      </c>
      <c r="N15" s="53" t="s">
        <v>167</v>
      </c>
      <c r="O15" s="54"/>
      <c r="P15" s="63">
        <f>P12/P4*100</f>
        <v>98.59154929577466</v>
      </c>
    </row>
    <row r="16" spans="2:16" ht="18.75" customHeight="1">
      <c r="B16" s="17" t="s">
        <v>72</v>
      </c>
      <c r="C16" s="18"/>
      <c r="D16" s="21">
        <v>427</v>
      </c>
      <c r="F16" s="17" t="s">
        <v>72</v>
      </c>
      <c r="G16" s="18"/>
      <c r="H16" s="21">
        <v>1860</v>
      </c>
      <c r="J16" s="17" t="s">
        <v>72</v>
      </c>
      <c r="K16" s="18"/>
      <c r="L16" s="21">
        <v>915</v>
      </c>
      <c r="N16" s="6"/>
      <c r="O16" s="8" t="s">
        <v>65</v>
      </c>
      <c r="P16" s="1"/>
    </row>
    <row r="17" spans="2:12" s="46" customFormat="1" ht="13.5">
      <c r="B17" s="47"/>
      <c r="C17" s="48" t="s">
        <v>64</v>
      </c>
      <c r="D17" s="49">
        <f>D16/D50*100-100</f>
        <v>-6.971677559912862</v>
      </c>
      <c r="F17" s="47"/>
      <c r="G17" s="48" t="s">
        <v>64</v>
      </c>
      <c r="H17" s="49">
        <f>H16/H50*100-100</f>
        <v>-17.84452296819788</v>
      </c>
      <c r="J17" s="47"/>
      <c r="K17" s="48" t="s">
        <v>64</v>
      </c>
      <c r="L17" s="49">
        <f>L16/L50*100-100</f>
        <v>-7.012195121951208</v>
      </c>
    </row>
    <row r="18" spans="2:12" ht="13.5">
      <c r="B18" s="17" t="s">
        <v>73</v>
      </c>
      <c r="C18" s="18"/>
      <c r="D18" s="22">
        <v>311</v>
      </c>
      <c r="F18" s="17" t="s">
        <v>73</v>
      </c>
      <c r="G18" s="18"/>
      <c r="H18" s="22">
        <v>568</v>
      </c>
      <c r="J18" s="17" t="s">
        <v>73</v>
      </c>
      <c r="K18" s="18"/>
      <c r="L18" s="22">
        <v>469</v>
      </c>
    </row>
    <row r="19" spans="2:12" s="46" customFormat="1" ht="13.5">
      <c r="B19" s="56"/>
      <c r="C19" s="57" t="s">
        <v>64</v>
      </c>
      <c r="D19" s="58">
        <f>D18/D52*100-100</f>
        <v>-10.115606936416185</v>
      </c>
      <c r="F19" s="56"/>
      <c r="G19" s="57" t="s">
        <v>64</v>
      </c>
      <c r="H19" s="58">
        <f>H18/H52*100-100</f>
        <v>-16.347569955817377</v>
      </c>
      <c r="J19" s="56"/>
      <c r="K19" s="57" t="s">
        <v>64</v>
      </c>
      <c r="L19" s="58">
        <f>L18/L52*100-100</f>
        <v>-18.292682926829272</v>
      </c>
    </row>
    <row r="20" spans="2:12" ht="13.5">
      <c r="B20" s="7" t="s">
        <v>161</v>
      </c>
      <c r="C20" s="7"/>
      <c r="D20" s="41">
        <f>D14/D4*100</f>
        <v>98.53137516688919</v>
      </c>
      <c r="F20" s="7" t="s">
        <v>161</v>
      </c>
      <c r="G20" s="7"/>
      <c r="H20" s="29">
        <f>H14/H4*100</f>
        <v>98.57896873731222</v>
      </c>
      <c r="J20" s="7" t="s">
        <v>161</v>
      </c>
      <c r="K20" s="7"/>
      <c r="L20" s="29">
        <f>L14/L4*100</f>
        <v>98.64575908766928</v>
      </c>
    </row>
    <row r="21" spans="2:12" s="46" customFormat="1" ht="13.5">
      <c r="B21" s="61"/>
      <c r="C21" s="57" t="s">
        <v>65</v>
      </c>
      <c r="D21" s="58">
        <f>D20-D54</f>
        <v>-0.6065558675935705</v>
      </c>
      <c r="F21" s="61"/>
      <c r="G21" s="57" t="s">
        <v>65</v>
      </c>
      <c r="H21" s="58">
        <f>H20-H54</f>
        <v>-0.21257204818626008</v>
      </c>
      <c r="J21" s="61"/>
      <c r="K21" s="57" t="s">
        <v>65</v>
      </c>
      <c r="L21" s="65" t="s">
        <v>210</v>
      </c>
    </row>
    <row r="23" ht="18.75" customHeight="1"/>
    <row r="24" ht="13.5" customHeight="1"/>
    <row r="25" ht="16.5" customHeight="1"/>
    <row r="26" ht="16.5" customHeight="1"/>
    <row r="28" ht="13.5">
      <c r="B28" t="s">
        <v>69</v>
      </c>
    </row>
    <row r="30" spans="2:4" ht="13.5">
      <c r="B30" s="38" t="s">
        <v>1</v>
      </c>
      <c r="C30" s="5"/>
      <c r="D30" s="13">
        <f>P4</f>
        <v>4615</v>
      </c>
    </row>
    <row r="31" spans="2:4" ht="13.5">
      <c r="B31" s="38" t="s">
        <v>2</v>
      </c>
      <c r="C31" s="5"/>
      <c r="D31" s="13">
        <f>P7</f>
        <v>3872</v>
      </c>
    </row>
    <row r="32" spans="2:4" ht="13.5">
      <c r="B32" s="38" t="s">
        <v>56</v>
      </c>
      <c r="C32" s="5"/>
      <c r="D32" s="14">
        <f>P10</f>
        <v>0.8390032502708559</v>
      </c>
    </row>
    <row r="33" spans="2:4" ht="13.5">
      <c r="B33" s="37" t="s">
        <v>112</v>
      </c>
      <c r="C33" s="10"/>
      <c r="D33" s="13">
        <f>P12</f>
        <v>4550</v>
      </c>
    </row>
    <row r="34" spans="2:4" ht="13.5">
      <c r="B34" s="39" t="s">
        <v>106</v>
      </c>
      <c r="C34" s="5"/>
      <c r="D34" s="15">
        <f>P15</f>
        <v>98.59154929577466</v>
      </c>
    </row>
    <row r="35" ht="13.5">
      <c r="A35" t="s">
        <v>166</v>
      </c>
    </row>
    <row r="36" spans="2:14" ht="13.5">
      <c r="B36" t="s">
        <v>63</v>
      </c>
      <c r="F36" t="s">
        <v>66</v>
      </c>
      <c r="J36" t="s">
        <v>67</v>
      </c>
      <c r="N36" t="s">
        <v>68</v>
      </c>
    </row>
    <row r="38" spans="2:16" ht="18.75" customHeight="1">
      <c r="B38" s="7" t="s">
        <v>124</v>
      </c>
      <c r="C38" s="7"/>
      <c r="D38" s="20">
        <f>D40+D42</f>
        <v>812</v>
      </c>
      <c r="F38" s="7" t="s">
        <v>124</v>
      </c>
      <c r="G38" s="31"/>
      <c r="H38" s="33">
        <f>H40+H42</f>
        <v>2979</v>
      </c>
      <c r="J38" s="7" t="s">
        <v>124</v>
      </c>
      <c r="K38" s="7"/>
      <c r="L38" s="20">
        <f>L40+L42</f>
        <v>1568</v>
      </c>
      <c r="N38" s="7" t="s">
        <v>1</v>
      </c>
      <c r="O38" s="5"/>
      <c r="P38" s="13">
        <f>D38+H38+L38</f>
        <v>5359</v>
      </c>
    </row>
    <row r="39" spans="2:16" ht="13.5" customHeight="1">
      <c r="B39" s="32"/>
      <c r="C39" s="24" t="s">
        <v>64</v>
      </c>
      <c r="D39" s="25">
        <v>-10</v>
      </c>
      <c r="F39" s="32"/>
      <c r="G39" s="24" t="s">
        <v>64</v>
      </c>
      <c r="H39" s="25">
        <v>-7.3</v>
      </c>
      <c r="J39" s="32"/>
      <c r="K39" s="24" t="s">
        <v>64</v>
      </c>
      <c r="L39" s="25">
        <v>-3.4</v>
      </c>
      <c r="N39" s="9"/>
      <c r="O39" s="8" t="s">
        <v>70</v>
      </c>
      <c r="P39" s="12"/>
    </row>
    <row r="40" spans="2:16" ht="13.5" customHeight="1">
      <c r="B40" s="17" t="s">
        <v>71</v>
      </c>
      <c r="C40" s="18"/>
      <c r="D40" s="21">
        <v>464</v>
      </c>
      <c r="F40" s="17" t="s">
        <v>71</v>
      </c>
      <c r="G40" s="18"/>
      <c r="H40" s="21">
        <v>2300</v>
      </c>
      <c r="J40" s="17" t="s">
        <v>71</v>
      </c>
      <c r="K40" s="18"/>
      <c r="L40" s="21">
        <v>992</v>
      </c>
      <c r="N40" s="6"/>
      <c r="O40" s="8" t="s">
        <v>64</v>
      </c>
      <c r="P40" s="12"/>
    </row>
    <row r="41" spans="2:16" ht="13.5" customHeight="1">
      <c r="B41" s="32"/>
      <c r="C41" s="24" t="s">
        <v>64</v>
      </c>
      <c r="D41" s="25">
        <v>-19.7</v>
      </c>
      <c r="F41" s="32"/>
      <c r="G41" s="24" t="s">
        <v>64</v>
      </c>
      <c r="H41" s="25">
        <v>-7.4</v>
      </c>
      <c r="J41" s="32"/>
      <c r="K41" s="24" t="s">
        <v>64</v>
      </c>
      <c r="L41" s="25">
        <v>-7.7</v>
      </c>
      <c r="N41" s="7" t="s">
        <v>2</v>
      </c>
      <c r="O41" s="5"/>
      <c r="P41" s="13">
        <f>D44+H44+L44</f>
        <v>5926</v>
      </c>
    </row>
    <row r="42" spans="2:16" ht="13.5" customHeight="1">
      <c r="B42" s="17" t="s">
        <v>74</v>
      </c>
      <c r="C42" s="18"/>
      <c r="D42" s="22">
        <v>348</v>
      </c>
      <c r="F42" s="17" t="s">
        <v>74</v>
      </c>
      <c r="G42" s="18"/>
      <c r="H42" s="22">
        <v>679</v>
      </c>
      <c r="J42" s="17" t="s">
        <v>74</v>
      </c>
      <c r="K42" s="18"/>
      <c r="L42" s="22">
        <v>576</v>
      </c>
      <c r="N42" s="9"/>
      <c r="O42" s="8" t="s">
        <v>70</v>
      </c>
      <c r="P42" s="1"/>
    </row>
    <row r="43" spans="2:16" ht="13.5" customHeight="1">
      <c r="B43" s="16"/>
      <c r="C43" s="26" t="s">
        <v>64</v>
      </c>
      <c r="D43" s="43">
        <v>7.4</v>
      </c>
      <c r="F43" s="16"/>
      <c r="G43" s="26" t="s">
        <v>64</v>
      </c>
      <c r="H43" s="43">
        <v>-7.1</v>
      </c>
      <c r="J43" s="16"/>
      <c r="K43" s="26" t="s">
        <v>64</v>
      </c>
      <c r="L43" s="27">
        <v>4.9</v>
      </c>
      <c r="N43" s="6"/>
      <c r="O43" s="8" t="s">
        <v>64</v>
      </c>
      <c r="P43" s="1"/>
    </row>
    <row r="44" spans="2:16" ht="13.5" customHeight="1">
      <c r="B44" s="7" t="s">
        <v>125</v>
      </c>
      <c r="C44" s="9"/>
      <c r="D44" s="21">
        <v>708</v>
      </c>
      <c r="F44" s="7" t="s">
        <v>125</v>
      </c>
      <c r="G44" s="7"/>
      <c r="H44" s="20">
        <v>3565</v>
      </c>
      <c r="J44" s="7" t="s">
        <v>125</v>
      </c>
      <c r="K44" s="7"/>
      <c r="L44" s="20">
        <v>1653</v>
      </c>
      <c r="N44" s="7" t="s">
        <v>56</v>
      </c>
      <c r="O44" s="5"/>
      <c r="P44" s="14">
        <f>P41/P38</f>
        <v>1.105803321515208</v>
      </c>
    </row>
    <row r="45" spans="2:16" ht="18.75" customHeight="1">
      <c r="B45" s="19"/>
      <c r="C45" s="26" t="s">
        <v>64</v>
      </c>
      <c r="D45" s="44">
        <v>-2.9</v>
      </c>
      <c r="F45" s="19"/>
      <c r="G45" s="26" t="s">
        <v>64</v>
      </c>
      <c r="H45" s="44">
        <v>-12</v>
      </c>
      <c r="J45" s="19"/>
      <c r="K45" s="26" t="s">
        <v>64</v>
      </c>
      <c r="L45" s="44">
        <v>-7.6</v>
      </c>
      <c r="N45" s="6"/>
      <c r="O45" s="8" t="s">
        <v>65</v>
      </c>
      <c r="P45" s="1"/>
    </row>
    <row r="46" spans="2:16" ht="13.5" customHeight="1">
      <c r="B46" s="7" t="s">
        <v>126</v>
      </c>
      <c r="C46" s="7"/>
      <c r="D46" s="23">
        <f>D44/D38</f>
        <v>0.8719211822660099</v>
      </c>
      <c r="F46" s="7" t="s">
        <v>126</v>
      </c>
      <c r="G46" s="7"/>
      <c r="H46" s="23">
        <f>H44/H38</f>
        <v>1.1967103054716348</v>
      </c>
      <c r="J46" s="7" t="s">
        <v>126</v>
      </c>
      <c r="K46" s="9"/>
      <c r="L46" s="30">
        <f>L44/L38</f>
        <v>1.0542091836734695</v>
      </c>
      <c r="N46" s="11" t="s">
        <v>160</v>
      </c>
      <c r="O46" s="10"/>
      <c r="P46" s="13">
        <f>D48+H48+L48</f>
        <v>5306</v>
      </c>
    </row>
    <row r="47" spans="2:16" ht="13.5" customHeight="1">
      <c r="B47" s="19"/>
      <c r="C47" s="26" t="s">
        <v>65</v>
      </c>
      <c r="D47" s="28">
        <v>0.06</v>
      </c>
      <c r="F47" s="19"/>
      <c r="G47" s="26" t="s">
        <v>65</v>
      </c>
      <c r="H47" s="45">
        <v>-0.06</v>
      </c>
      <c r="J47" s="19"/>
      <c r="K47" s="26" t="s">
        <v>65</v>
      </c>
      <c r="L47" s="45">
        <v>-0.05</v>
      </c>
      <c r="N47" s="9"/>
      <c r="O47" s="8" t="s">
        <v>70</v>
      </c>
      <c r="P47" s="1"/>
    </row>
    <row r="48" spans="2:16" ht="18.75" customHeight="1">
      <c r="B48" s="11" t="s">
        <v>160</v>
      </c>
      <c r="C48" s="18"/>
      <c r="D48" s="20">
        <f>D50+D52</f>
        <v>805</v>
      </c>
      <c r="F48" s="11" t="s">
        <v>160</v>
      </c>
      <c r="G48" s="18"/>
      <c r="H48" s="20">
        <f>H50+H52</f>
        <v>2943</v>
      </c>
      <c r="J48" s="11" t="s">
        <v>160</v>
      </c>
      <c r="K48" s="18"/>
      <c r="L48" s="20">
        <f>L50+L52</f>
        <v>1558</v>
      </c>
      <c r="N48" s="9"/>
      <c r="O48" s="8" t="s">
        <v>64</v>
      </c>
      <c r="P48" s="1"/>
    </row>
    <row r="49" spans="2:16" ht="13.5" customHeight="1">
      <c r="B49" s="32"/>
      <c r="C49" s="24" t="s">
        <v>64</v>
      </c>
      <c r="D49" s="25">
        <v>-10.8</v>
      </c>
      <c r="F49" s="32"/>
      <c r="G49" s="24" t="s">
        <v>64</v>
      </c>
      <c r="H49" s="25">
        <v>-8.4</v>
      </c>
      <c r="J49" s="32"/>
      <c r="K49" s="24" t="s">
        <v>64</v>
      </c>
      <c r="L49" s="25">
        <v>-4.1</v>
      </c>
      <c r="N49" s="7" t="s">
        <v>161</v>
      </c>
      <c r="O49" s="5"/>
      <c r="P49" s="15">
        <f>P46/P38*100</f>
        <v>99.01100951670088</v>
      </c>
    </row>
    <row r="50" spans="2:16" ht="18.75" customHeight="1">
      <c r="B50" s="17" t="s">
        <v>72</v>
      </c>
      <c r="C50" s="18"/>
      <c r="D50" s="21">
        <v>459</v>
      </c>
      <c r="F50" s="17" t="s">
        <v>72</v>
      </c>
      <c r="G50" s="18"/>
      <c r="H50" s="21">
        <v>2264</v>
      </c>
      <c r="J50" s="17" t="s">
        <v>72</v>
      </c>
      <c r="K50" s="18"/>
      <c r="L50" s="21">
        <v>984</v>
      </c>
      <c r="N50" s="6"/>
      <c r="O50" s="8" t="s">
        <v>65</v>
      </c>
      <c r="P50" s="1"/>
    </row>
    <row r="51" spans="2:12" ht="13.5">
      <c r="B51" s="32"/>
      <c r="C51" s="24" t="s">
        <v>64</v>
      </c>
      <c r="D51" s="25">
        <v>-20.6</v>
      </c>
      <c r="F51" s="32"/>
      <c r="G51" s="24" t="s">
        <v>64</v>
      </c>
      <c r="H51" s="25">
        <v>-8.8</v>
      </c>
      <c r="J51" s="32"/>
      <c r="K51" s="24" t="s">
        <v>64</v>
      </c>
      <c r="L51" s="25">
        <v>-8.5</v>
      </c>
    </row>
    <row r="52" spans="2:12" ht="13.5">
      <c r="B52" s="17" t="s">
        <v>73</v>
      </c>
      <c r="C52" s="18"/>
      <c r="D52" s="22">
        <v>346</v>
      </c>
      <c r="F52" s="17" t="s">
        <v>73</v>
      </c>
      <c r="G52" s="18"/>
      <c r="H52" s="22">
        <v>679</v>
      </c>
      <c r="J52" s="17" t="s">
        <v>73</v>
      </c>
      <c r="K52" s="18"/>
      <c r="L52" s="22">
        <v>574</v>
      </c>
    </row>
    <row r="53" spans="2:12" ht="13.5">
      <c r="B53" s="16"/>
      <c r="C53" s="26" t="s">
        <v>64</v>
      </c>
      <c r="D53" s="43">
        <v>6.8</v>
      </c>
      <c r="F53" s="16"/>
      <c r="G53" s="26" t="s">
        <v>64</v>
      </c>
      <c r="H53" s="43">
        <v>-7.1</v>
      </c>
      <c r="J53" s="16"/>
      <c r="K53" s="26" t="s">
        <v>64</v>
      </c>
      <c r="L53" s="43">
        <v>4.6</v>
      </c>
    </row>
    <row r="54" spans="2:12" ht="13.5">
      <c r="B54" s="7" t="s">
        <v>161</v>
      </c>
      <c r="C54" s="7"/>
      <c r="D54" s="41">
        <f>D48/D38*100</f>
        <v>99.13793103448276</v>
      </c>
      <c r="F54" s="7" t="s">
        <v>161</v>
      </c>
      <c r="G54" s="7"/>
      <c r="H54" s="29">
        <f>H48/H38*100</f>
        <v>98.79154078549848</v>
      </c>
      <c r="J54" s="7" t="s">
        <v>161</v>
      </c>
      <c r="K54" s="7"/>
      <c r="L54" s="29">
        <f>L48/L38*100</f>
        <v>99.36224489795919</v>
      </c>
    </row>
    <row r="55" spans="2:12" ht="13.5">
      <c r="B55" s="19"/>
      <c r="C55" s="26" t="s">
        <v>65</v>
      </c>
      <c r="D55" s="44">
        <v>-0.9</v>
      </c>
      <c r="F55" s="19"/>
      <c r="G55" s="26" t="s">
        <v>65</v>
      </c>
      <c r="H55" s="44">
        <v>-1.1</v>
      </c>
      <c r="J55" s="19"/>
      <c r="K55" s="26" t="s">
        <v>65</v>
      </c>
      <c r="L55" s="44">
        <v>-0.6</v>
      </c>
    </row>
    <row r="57" ht="18.75" customHeight="1"/>
    <row r="58" ht="13.5" customHeight="1"/>
    <row r="59" ht="16.5" customHeight="1"/>
    <row r="60" ht="16.5" customHeight="1"/>
    <row r="62" ht="13.5">
      <c r="B62" t="s">
        <v>69</v>
      </c>
    </row>
    <row r="64" spans="2:4" ht="13.5">
      <c r="B64" s="38" t="s">
        <v>1</v>
      </c>
      <c r="C64" s="5"/>
      <c r="D64" s="13">
        <f>P38</f>
        <v>5359</v>
      </c>
    </row>
    <row r="65" spans="2:4" ht="13.5">
      <c r="B65" s="38" t="s">
        <v>2</v>
      </c>
      <c r="C65" s="5"/>
      <c r="D65" s="13">
        <f>P41</f>
        <v>5926</v>
      </c>
    </row>
    <row r="66" spans="2:4" ht="13.5">
      <c r="B66" s="38" t="s">
        <v>56</v>
      </c>
      <c r="C66" s="5"/>
      <c r="D66" s="14">
        <f>P44</f>
        <v>1.105803321515208</v>
      </c>
    </row>
    <row r="67" spans="2:4" ht="13.5">
      <c r="B67" s="37" t="s">
        <v>112</v>
      </c>
      <c r="C67" s="10"/>
      <c r="D67" s="13">
        <f>P46</f>
        <v>5306</v>
      </c>
    </row>
    <row r="68" spans="2:4" ht="13.5">
      <c r="B68" s="39" t="s">
        <v>106</v>
      </c>
      <c r="C68" s="5"/>
      <c r="D68" s="15">
        <f>P49</f>
        <v>99.01100951670088</v>
      </c>
    </row>
  </sheetData>
  <sheetProtection/>
  <printOptions/>
  <pageMargins left="0.787" right="0.787" top="0.984" bottom="0.984" header="0.512" footer="0.512"/>
  <pageSetup horizontalDpi="600" verticalDpi="600" orientation="landscape" paperSize="9" scale="99" r:id="rId1"/>
  <headerFooter alignWithMargins="0">
    <oddHeader>&amp;R別表４データ</oddHeader>
  </headerFooter>
</worksheet>
</file>

<file path=xl/worksheets/sheet7.xml><?xml version="1.0" encoding="utf-8"?>
<worksheet xmlns="http://schemas.openxmlformats.org/spreadsheetml/2006/main" xmlns:r="http://schemas.openxmlformats.org/officeDocument/2006/relationships">
  <dimension ref="A1:V40"/>
  <sheetViews>
    <sheetView zoomScale="120" zoomScaleNormal="120" zoomScaleSheetLayoutView="100" zoomScalePageLayoutView="0" workbookViewId="0" topLeftCell="A1">
      <selection activeCell="H13" sqref="H13"/>
    </sheetView>
  </sheetViews>
  <sheetFormatPr defaultColWidth="9.00390625" defaultRowHeight="13.5"/>
  <cols>
    <col min="1" max="1" width="5.875" style="46" customWidth="1"/>
    <col min="2" max="2" width="11.00390625" style="46" customWidth="1"/>
    <col min="3" max="3" width="5.25390625" style="46" bestFit="1" customWidth="1"/>
    <col min="4" max="11" width="6.875" style="46" customWidth="1"/>
    <col min="12" max="12" width="6.875" style="481" customWidth="1"/>
    <col min="13" max="13" width="6.875" style="46" customWidth="1"/>
    <col min="14" max="22" width="5.875" style="46" customWidth="1"/>
    <col min="23" max="16384" width="9.00390625" style="46" customWidth="1"/>
  </cols>
  <sheetData>
    <row r="1" ht="11.25" customHeight="1">
      <c r="L1" s="375"/>
    </row>
    <row r="2" spans="1:22" ht="13.5" customHeight="1">
      <c r="A2" s="376" t="s">
        <v>127</v>
      </c>
      <c r="B2" s="376"/>
      <c r="C2" s="376"/>
      <c r="D2" s="376"/>
      <c r="E2" s="376"/>
      <c r="F2" s="376"/>
      <c r="G2" s="376"/>
      <c r="H2" s="376"/>
      <c r="I2" s="376"/>
      <c r="J2" s="376"/>
      <c r="K2" s="376"/>
      <c r="L2" s="376"/>
      <c r="M2" s="376"/>
      <c r="N2" s="376"/>
      <c r="O2" s="376"/>
      <c r="P2" s="376"/>
      <c r="Q2" s="376"/>
      <c r="R2" s="376"/>
      <c r="S2" s="376"/>
      <c r="T2" s="376"/>
      <c r="U2" s="376"/>
      <c r="V2" s="376"/>
    </row>
    <row r="3" spans="1:22" ht="13.5" customHeight="1">
      <c r="A3" s="376"/>
      <c r="B3" s="376"/>
      <c r="C3" s="376"/>
      <c r="D3" s="376"/>
      <c r="E3" s="376"/>
      <c r="F3" s="376"/>
      <c r="G3" s="376"/>
      <c r="H3" s="376"/>
      <c r="I3" s="376"/>
      <c r="J3" s="376"/>
      <c r="K3" s="376"/>
      <c r="L3" s="376"/>
      <c r="M3" s="376"/>
      <c r="N3" s="376"/>
      <c r="O3" s="376"/>
      <c r="P3" s="376"/>
      <c r="Q3" s="376"/>
      <c r="R3" s="376"/>
      <c r="S3" s="376"/>
      <c r="T3" s="376"/>
      <c r="U3" s="376"/>
      <c r="V3" s="376"/>
    </row>
    <row r="4" ht="11.25" customHeight="1" thickBot="1">
      <c r="L4" s="375"/>
    </row>
    <row r="5" spans="1:22" ht="13.5">
      <c r="A5" s="377"/>
      <c r="B5" s="378"/>
      <c r="C5" s="379"/>
      <c r="D5" s="133" t="s">
        <v>3</v>
      </c>
      <c r="E5" s="133" t="s">
        <v>4</v>
      </c>
      <c r="F5" s="133" t="s">
        <v>5</v>
      </c>
      <c r="G5" s="133" t="s">
        <v>6</v>
      </c>
      <c r="H5" s="133" t="s">
        <v>7</v>
      </c>
      <c r="I5" s="133" t="s">
        <v>8</v>
      </c>
      <c r="J5" s="133" t="s">
        <v>9</v>
      </c>
      <c r="K5" s="134" t="s">
        <v>120</v>
      </c>
      <c r="L5" s="135" t="s">
        <v>144</v>
      </c>
      <c r="M5" s="136" t="s">
        <v>154</v>
      </c>
      <c r="N5" s="137"/>
      <c r="O5" s="137"/>
      <c r="P5" s="137"/>
      <c r="Q5" s="137"/>
      <c r="R5" s="137"/>
      <c r="S5" s="137"/>
      <c r="T5" s="137"/>
      <c r="U5" s="137"/>
      <c r="V5" s="138"/>
    </row>
    <row r="6" spans="1:22" ht="35.25" customHeight="1">
      <c r="A6" s="380"/>
      <c r="B6" s="381"/>
      <c r="C6" s="382"/>
      <c r="D6" s="141"/>
      <c r="E6" s="141"/>
      <c r="F6" s="141"/>
      <c r="G6" s="141"/>
      <c r="H6" s="141"/>
      <c r="I6" s="141"/>
      <c r="J6" s="141"/>
      <c r="K6" s="142"/>
      <c r="L6" s="143"/>
      <c r="M6" s="144"/>
      <c r="N6" s="145" t="s">
        <v>34</v>
      </c>
      <c r="O6" s="145" t="s">
        <v>35</v>
      </c>
      <c r="P6" s="145" t="s">
        <v>36</v>
      </c>
      <c r="Q6" s="145" t="s">
        <v>37</v>
      </c>
      <c r="R6" s="145" t="s">
        <v>38</v>
      </c>
      <c r="S6" s="145" t="s">
        <v>39</v>
      </c>
      <c r="T6" s="146" t="s">
        <v>121</v>
      </c>
      <c r="U6" s="147" t="s">
        <v>145</v>
      </c>
      <c r="V6" s="148" t="s">
        <v>155</v>
      </c>
    </row>
    <row r="7" spans="1:22" ht="18" customHeight="1">
      <c r="A7" s="383" t="s">
        <v>128</v>
      </c>
      <c r="B7" s="384" t="s">
        <v>129</v>
      </c>
      <c r="C7" s="385" t="s">
        <v>11</v>
      </c>
      <c r="D7" s="386">
        <f aca="true" t="shared" si="0" ref="D7:K7">D8+D9</f>
        <v>6199</v>
      </c>
      <c r="E7" s="386">
        <f t="shared" si="0"/>
        <v>5144</v>
      </c>
      <c r="F7" s="386">
        <f t="shared" si="0"/>
        <v>4840</v>
      </c>
      <c r="G7" s="386">
        <f t="shared" si="0"/>
        <v>5244</v>
      </c>
      <c r="H7" s="386">
        <f t="shared" si="0"/>
        <v>5537</v>
      </c>
      <c r="I7" s="386">
        <f t="shared" si="0"/>
        <v>5502</v>
      </c>
      <c r="J7" s="386">
        <f t="shared" si="0"/>
        <v>5766</v>
      </c>
      <c r="K7" s="387">
        <f t="shared" si="0"/>
        <v>5741</v>
      </c>
      <c r="L7" s="388">
        <f>L8+L9</f>
        <v>5359</v>
      </c>
      <c r="M7" s="389">
        <f>M8+M9</f>
        <v>4615</v>
      </c>
      <c r="N7" s="390">
        <f>ROUND(M7/D7*100-100,1)</f>
        <v>-25.6</v>
      </c>
      <c r="O7" s="390">
        <f aca="true" t="shared" si="1" ref="O7:O15">ROUND(M7/E7*100-100,1)</f>
        <v>-10.3</v>
      </c>
      <c r="P7" s="390">
        <f aca="true" t="shared" si="2" ref="P7:P15">ROUND(M7/F7*100-100,1)</f>
        <v>-4.6</v>
      </c>
      <c r="Q7" s="390">
        <f aca="true" t="shared" si="3" ref="Q7:Q15">ROUND(M7/G7*100-100,1)</f>
        <v>-12</v>
      </c>
      <c r="R7" s="390">
        <f aca="true" t="shared" si="4" ref="R7:R15">ROUND(M7/H7*100-100,1)</f>
        <v>-16.7</v>
      </c>
      <c r="S7" s="390">
        <f aca="true" t="shared" si="5" ref="S7:S15">ROUND(M7/I7*100-100,1)</f>
        <v>-16.1</v>
      </c>
      <c r="T7" s="390">
        <f aca="true" t="shared" si="6" ref="T7:T15">ROUND(M7/J7*100-100,1)</f>
        <v>-20</v>
      </c>
      <c r="U7" s="390">
        <f aca="true" t="shared" si="7" ref="U7:U15">ROUND(M7/K7*100-100,1)</f>
        <v>-19.6</v>
      </c>
      <c r="V7" s="391">
        <f aca="true" t="shared" si="8" ref="V7:V15">ROUND(M7/L7*100-100,1)</f>
        <v>-13.9</v>
      </c>
    </row>
    <row r="8" spans="1:22" ht="18" customHeight="1">
      <c r="A8" s="392"/>
      <c r="B8" s="393"/>
      <c r="C8" s="394" t="s">
        <v>24</v>
      </c>
      <c r="D8" s="395">
        <f aca="true" t="shared" si="9" ref="D8:K8">D11+D14</f>
        <v>4882</v>
      </c>
      <c r="E8" s="395">
        <f t="shared" si="9"/>
        <v>3857</v>
      </c>
      <c r="F8" s="395">
        <f t="shared" si="9"/>
        <v>3727</v>
      </c>
      <c r="G8" s="395">
        <f t="shared" si="9"/>
        <v>4024</v>
      </c>
      <c r="H8" s="395">
        <f t="shared" si="9"/>
        <v>4325</v>
      </c>
      <c r="I8" s="395">
        <f t="shared" si="9"/>
        <v>4222</v>
      </c>
      <c r="J8" s="395">
        <f t="shared" si="9"/>
        <v>4266</v>
      </c>
      <c r="K8" s="396">
        <f t="shared" si="9"/>
        <v>4137</v>
      </c>
      <c r="L8" s="397">
        <f>L11+L14</f>
        <v>3756</v>
      </c>
      <c r="M8" s="398">
        <f>M11+M14</f>
        <v>3263</v>
      </c>
      <c r="N8" s="399">
        <f aca="true" t="shared" si="10" ref="N8:N15">ROUND(M8/D8*100-100,1)</f>
        <v>-33.2</v>
      </c>
      <c r="O8" s="399">
        <f t="shared" si="1"/>
        <v>-15.4</v>
      </c>
      <c r="P8" s="399">
        <f t="shared" si="2"/>
        <v>-12.4</v>
      </c>
      <c r="Q8" s="399">
        <f t="shared" si="3"/>
        <v>-18.9</v>
      </c>
      <c r="R8" s="399">
        <f t="shared" si="4"/>
        <v>-24.6</v>
      </c>
      <c r="S8" s="399">
        <f t="shared" si="5"/>
        <v>-22.7</v>
      </c>
      <c r="T8" s="399">
        <f t="shared" si="6"/>
        <v>-23.5</v>
      </c>
      <c r="U8" s="399">
        <f t="shared" si="7"/>
        <v>-21.1</v>
      </c>
      <c r="V8" s="400">
        <f t="shared" si="8"/>
        <v>-13.1</v>
      </c>
    </row>
    <row r="9" spans="1:22" ht="18" customHeight="1">
      <c r="A9" s="392"/>
      <c r="B9" s="401"/>
      <c r="C9" s="402" t="s">
        <v>25</v>
      </c>
      <c r="D9" s="403">
        <f aca="true" t="shared" si="11" ref="D9:K9">D12+D15</f>
        <v>1317</v>
      </c>
      <c r="E9" s="403">
        <f t="shared" si="11"/>
        <v>1287</v>
      </c>
      <c r="F9" s="403">
        <f t="shared" si="11"/>
        <v>1113</v>
      </c>
      <c r="G9" s="403">
        <f t="shared" si="11"/>
        <v>1220</v>
      </c>
      <c r="H9" s="403">
        <f t="shared" si="11"/>
        <v>1212</v>
      </c>
      <c r="I9" s="403">
        <f t="shared" si="11"/>
        <v>1280</v>
      </c>
      <c r="J9" s="403">
        <f t="shared" si="11"/>
        <v>1500</v>
      </c>
      <c r="K9" s="404">
        <f t="shared" si="11"/>
        <v>1604</v>
      </c>
      <c r="L9" s="405">
        <f>L12+L15</f>
        <v>1603</v>
      </c>
      <c r="M9" s="406">
        <f>M12+M15</f>
        <v>1352</v>
      </c>
      <c r="N9" s="407">
        <f t="shared" si="10"/>
        <v>2.7</v>
      </c>
      <c r="O9" s="407">
        <f t="shared" si="1"/>
        <v>5.1</v>
      </c>
      <c r="P9" s="407">
        <f t="shared" si="2"/>
        <v>21.5</v>
      </c>
      <c r="Q9" s="407">
        <f t="shared" si="3"/>
        <v>10.8</v>
      </c>
      <c r="R9" s="407">
        <f t="shared" si="4"/>
        <v>11.6</v>
      </c>
      <c r="S9" s="407">
        <f t="shared" si="5"/>
        <v>5.6</v>
      </c>
      <c r="T9" s="407">
        <f t="shared" si="6"/>
        <v>-9.9</v>
      </c>
      <c r="U9" s="407">
        <f t="shared" si="7"/>
        <v>-15.7</v>
      </c>
      <c r="V9" s="408">
        <f t="shared" si="8"/>
        <v>-15.7</v>
      </c>
    </row>
    <row r="10" spans="1:22" ht="18" customHeight="1">
      <c r="A10" s="392"/>
      <c r="B10" s="409" t="s">
        <v>130</v>
      </c>
      <c r="C10" s="410" t="s">
        <v>11</v>
      </c>
      <c r="D10" s="403">
        <f aca="true" t="shared" si="12" ref="D10:K10">D11+D12</f>
        <v>3328</v>
      </c>
      <c r="E10" s="403">
        <f t="shared" si="12"/>
        <v>2781</v>
      </c>
      <c r="F10" s="403">
        <f t="shared" si="12"/>
        <v>2526</v>
      </c>
      <c r="G10" s="403">
        <f t="shared" si="12"/>
        <v>2889</v>
      </c>
      <c r="H10" s="403">
        <f t="shared" si="12"/>
        <v>3146</v>
      </c>
      <c r="I10" s="403">
        <f t="shared" si="12"/>
        <v>3119</v>
      </c>
      <c r="J10" s="403">
        <f t="shared" si="12"/>
        <v>3204</v>
      </c>
      <c r="K10" s="404">
        <f t="shared" si="12"/>
        <v>3272</v>
      </c>
      <c r="L10" s="405">
        <f>L11+L12</f>
        <v>3147</v>
      </c>
      <c r="M10" s="406">
        <f>M11+M12</f>
        <v>2615</v>
      </c>
      <c r="N10" s="411">
        <f t="shared" si="10"/>
        <v>-21.4</v>
      </c>
      <c r="O10" s="407">
        <f t="shared" si="1"/>
        <v>-6</v>
      </c>
      <c r="P10" s="411">
        <f t="shared" si="2"/>
        <v>3.5</v>
      </c>
      <c r="Q10" s="411">
        <f t="shared" si="3"/>
        <v>-9.5</v>
      </c>
      <c r="R10" s="411">
        <f t="shared" si="4"/>
        <v>-16.9</v>
      </c>
      <c r="S10" s="411">
        <f t="shared" si="5"/>
        <v>-16.2</v>
      </c>
      <c r="T10" s="411">
        <f t="shared" si="6"/>
        <v>-18.4</v>
      </c>
      <c r="U10" s="411">
        <f t="shared" si="7"/>
        <v>-20.1</v>
      </c>
      <c r="V10" s="408">
        <f t="shared" si="8"/>
        <v>-16.9</v>
      </c>
    </row>
    <row r="11" spans="1:22" ht="18" customHeight="1">
      <c r="A11" s="392"/>
      <c r="B11" s="393"/>
      <c r="C11" s="410" t="s">
        <v>24</v>
      </c>
      <c r="D11" s="412">
        <v>2578</v>
      </c>
      <c r="E11" s="412">
        <v>2004</v>
      </c>
      <c r="F11" s="412">
        <v>1904</v>
      </c>
      <c r="G11" s="412">
        <v>2150</v>
      </c>
      <c r="H11" s="412">
        <v>2404</v>
      </c>
      <c r="I11" s="412">
        <v>2360</v>
      </c>
      <c r="J11" s="412">
        <v>2306</v>
      </c>
      <c r="K11" s="413">
        <v>2251</v>
      </c>
      <c r="L11" s="414">
        <v>2103</v>
      </c>
      <c r="M11" s="415">
        <v>1749</v>
      </c>
      <c r="N11" s="407">
        <f t="shared" si="10"/>
        <v>-32.2</v>
      </c>
      <c r="O11" s="407">
        <f t="shared" si="1"/>
        <v>-12.7</v>
      </c>
      <c r="P11" s="407">
        <f t="shared" si="2"/>
        <v>-8.1</v>
      </c>
      <c r="Q11" s="407">
        <f t="shared" si="3"/>
        <v>-18.7</v>
      </c>
      <c r="R11" s="407">
        <f t="shared" si="4"/>
        <v>-27.2</v>
      </c>
      <c r="S11" s="407">
        <f t="shared" si="5"/>
        <v>-25.9</v>
      </c>
      <c r="T11" s="407">
        <f t="shared" si="6"/>
        <v>-24.2</v>
      </c>
      <c r="U11" s="407">
        <f t="shared" si="7"/>
        <v>-22.3</v>
      </c>
      <c r="V11" s="408">
        <f t="shared" si="8"/>
        <v>-16.8</v>
      </c>
    </row>
    <row r="12" spans="1:22" ht="18" customHeight="1">
      <c r="A12" s="392"/>
      <c r="B12" s="401"/>
      <c r="C12" s="410" t="s">
        <v>25</v>
      </c>
      <c r="D12" s="412">
        <v>750</v>
      </c>
      <c r="E12" s="412">
        <v>777</v>
      </c>
      <c r="F12" s="412">
        <v>622</v>
      </c>
      <c r="G12" s="412">
        <v>739</v>
      </c>
      <c r="H12" s="412">
        <v>742</v>
      </c>
      <c r="I12" s="412">
        <v>759</v>
      </c>
      <c r="J12" s="412">
        <v>898</v>
      </c>
      <c r="K12" s="413">
        <v>1021</v>
      </c>
      <c r="L12" s="414">
        <v>1044</v>
      </c>
      <c r="M12" s="415">
        <v>866</v>
      </c>
      <c r="N12" s="407">
        <f t="shared" si="10"/>
        <v>15.5</v>
      </c>
      <c r="O12" s="407">
        <f t="shared" si="1"/>
        <v>11.5</v>
      </c>
      <c r="P12" s="407">
        <f t="shared" si="2"/>
        <v>39.2</v>
      </c>
      <c r="Q12" s="407">
        <f t="shared" si="3"/>
        <v>17.2</v>
      </c>
      <c r="R12" s="407">
        <f t="shared" si="4"/>
        <v>16.7</v>
      </c>
      <c r="S12" s="407">
        <f t="shared" si="5"/>
        <v>14.1</v>
      </c>
      <c r="T12" s="407">
        <f t="shared" si="6"/>
        <v>-3.6</v>
      </c>
      <c r="U12" s="407">
        <f t="shared" si="7"/>
        <v>-15.2</v>
      </c>
      <c r="V12" s="408">
        <f t="shared" si="8"/>
        <v>-17</v>
      </c>
    </row>
    <row r="13" spans="1:22" ht="18" customHeight="1">
      <c r="A13" s="392"/>
      <c r="B13" s="409" t="s">
        <v>131</v>
      </c>
      <c r="C13" s="410" t="s">
        <v>11</v>
      </c>
      <c r="D13" s="403">
        <f aca="true" t="shared" si="13" ref="D13:K13">D14+D15</f>
        <v>2871</v>
      </c>
      <c r="E13" s="403">
        <f t="shared" si="13"/>
        <v>2363</v>
      </c>
      <c r="F13" s="403">
        <f t="shared" si="13"/>
        <v>2314</v>
      </c>
      <c r="G13" s="403">
        <f t="shared" si="13"/>
        <v>2355</v>
      </c>
      <c r="H13" s="403">
        <f t="shared" si="13"/>
        <v>2391</v>
      </c>
      <c r="I13" s="403">
        <f t="shared" si="13"/>
        <v>2383</v>
      </c>
      <c r="J13" s="403">
        <f t="shared" si="13"/>
        <v>2562</v>
      </c>
      <c r="K13" s="404">
        <f t="shared" si="13"/>
        <v>2469</v>
      </c>
      <c r="L13" s="405">
        <f>L14+L15</f>
        <v>2212</v>
      </c>
      <c r="M13" s="416">
        <f>M14+M15</f>
        <v>2000</v>
      </c>
      <c r="N13" s="407">
        <f t="shared" si="10"/>
        <v>-30.3</v>
      </c>
      <c r="O13" s="407">
        <f t="shared" si="1"/>
        <v>-15.4</v>
      </c>
      <c r="P13" s="407">
        <f t="shared" si="2"/>
        <v>-13.6</v>
      </c>
      <c r="Q13" s="407">
        <f t="shared" si="3"/>
        <v>-15.1</v>
      </c>
      <c r="R13" s="407">
        <f t="shared" si="4"/>
        <v>-16.4</v>
      </c>
      <c r="S13" s="407">
        <f t="shared" si="5"/>
        <v>-16.1</v>
      </c>
      <c r="T13" s="407">
        <f t="shared" si="6"/>
        <v>-21.9</v>
      </c>
      <c r="U13" s="407">
        <f t="shared" si="7"/>
        <v>-19</v>
      </c>
      <c r="V13" s="408">
        <f t="shared" si="8"/>
        <v>-9.6</v>
      </c>
    </row>
    <row r="14" spans="1:22" ht="18" customHeight="1">
      <c r="A14" s="392"/>
      <c r="B14" s="393"/>
      <c r="C14" s="410" t="s">
        <v>24</v>
      </c>
      <c r="D14" s="412">
        <v>2304</v>
      </c>
      <c r="E14" s="412">
        <v>1853</v>
      </c>
      <c r="F14" s="412">
        <v>1823</v>
      </c>
      <c r="G14" s="412">
        <v>1874</v>
      </c>
      <c r="H14" s="412">
        <v>1921</v>
      </c>
      <c r="I14" s="412">
        <v>1862</v>
      </c>
      <c r="J14" s="412">
        <v>1960</v>
      </c>
      <c r="K14" s="413">
        <v>1886</v>
      </c>
      <c r="L14" s="414">
        <v>1653</v>
      </c>
      <c r="M14" s="415">
        <v>1514</v>
      </c>
      <c r="N14" s="407">
        <f t="shared" si="10"/>
        <v>-34.3</v>
      </c>
      <c r="O14" s="399">
        <f t="shared" si="1"/>
        <v>-18.3</v>
      </c>
      <c r="P14" s="407">
        <f t="shared" si="2"/>
        <v>-17</v>
      </c>
      <c r="Q14" s="407">
        <f t="shared" si="3"/>
        <v>-19.2</v>
      </c>
      <c r="R14" s="407">
        <f t="shared" si="4"/>
        <v>-21.2</v>
      </c>
      <c r="S14" s="407">
        <f t="shared" si="5"/>
        <v>-18.7</v>
      </c>
      <c r="T14" s="407">
        <f t="shared" si="6"/>
        <v>-22.8</v>
      </c>
      <c r="U14" s="407">
        <f t="shared" si="7"/>
        <v>-19.7</v>
      </c>
      <c r="V14" s="408">
        <f t="shared" si="8"/>
        <v>-8.4</v>
      </c>
    </row>
    <row r="15" spans="1:22" ht="18" customHeight="1">
      <c r="A15" s="417"/>
      <c r="B15" s="418"/>
      <c r="C15" s="419" t="s">
        <v>25</v>
      </c>
      <c r="D15" s="420">
        <v>567</v>
      </c>
      <c r="E15" s="420">
        <v>510</v>
      </c>
      <c r="F15" s="420">
        <v>491</v>
      </c>
      <c r="G15" s="420">
        <v>481</v>
      </c>
      <c r="H15" s="420">
        <v>470</v>
      </c>
      <c r="I15" s="420">
        <v>521</v>
      </c>
      <c r="J15" s="420">
        <v>602</v>
      </c>
      <c r="K15" s="421">
        <v>583</v>
      </c>
      <c r="L15" s="422">
        <v>559</v>
      </c>
      <c r="M15" s="423">
        <v>486</v>
      </c>
      <c r="N15" s="424">
        <f t="shared" si="10"/>
        <v>-14.3</v>
      </c>
      <c r="O15" s="424">
        <f t="shared" si="1"/>
        <v>-4.7</v>
      </c>
      <c r="P15" s="424">
        <f t="shared" si="2"/>
        <v>-1</v>
      </c>
      <c r="Q15" s="424">
        <f t="shared" si="3"/>
        <v>1</v>
      </c>
      <c r="R15" s="424">
        <f t="shared" si="4"/>
        <v>3.4</v>
      </c>
      <c r="S15" s="424">
        <f t="shared" si="5"/>
        <v>-6.7</v>
      </c>
      <c r="T15" s="424">
        <f t="shared" si="6"/>
        <v>-19.3</v>
      </c>
      <c r="U15" s="424">
        <f t="shared" si="7"/>
        <v>-16.6</v>
      </c>
      <c r="V15" s="425">
        <f t="shared" si="8"/>
        <v>-13.1</v>
      </c>
    </row>
    <row r="16" spans="1:22" ht="18" customHeight="1">
      <c r="A16" s="426" t="s">
        <v>132</v>
      </c>
      <c r="B16" s="427"/>
      <c r="C16" s="428"/>
      <c r="D16" s="429">
        <v>6221</v>
      </c>
      <c r="E16" s="429">
        <v>5182</v>
      </c>
      <c r="F16" s="429">
        <v>4210</v>
      </c>
      <c r="G16" s="429">
        <v>5367</v>
      </c>
      <c r="H16" s="429">
        <v>6312</v>
      </c>
      <c r="I16" s="429">
        <v>6258</v>
      </c>
      <c r="J16" s="429">
        <v>6945</v>
      </c>
      <c r="K16" s="430">
        <v>6569</v>
      </c>
      <c r="L16" s="431">
        <v>5926</v>
      </c>
      <c r="M16" s="432">
        <v>3872</v>
      </c>
      <c r="N16" s="433">
        <f>M16/D16*100-100</f>
        <v>-37.75920270053046</v>
      </c>
      <c r="O16" s="433">
        <f>M16/E16*100-100</f>
        <v>-25.279814743342342</v>
      </c>
      <c r="P16" s="433">
        <f>M16/F16*100-100</f>
        <v>-8.02850356294536</v>
      </c>
      <c r="Q16" s="433">
        <f>M16/G16*100-100</f>
        <v>-27.855412707285268</v>
      </c>
      <c r="R16" s="433">
        <f>M16/H16*100-100</f>
        <v>-38.65652724968315</v>
      </c>
      <c r="S16" s="433">
        <f>M16/I16*100-100</f>
        <v>-38.12719718759987</v>
      </c>
      <c r="T16" s="433">
        <f>M16/J16*100-100</f>
        <v>-44.24766018718502</v>
      </c>
      <c r="U16" s="433">
        <f>M16/K16*100-100</f>
        <v>-41.056477393819456</v>
      </c>
      <c r="V16" s="434">
        <f>M16/L16*100-100</f>
        <v>-34.66081673979076</v>
      </c>
    </row>
    <row r="17" spans="1:22" ht="18" customHeight="1">
      <c r="A17" s="435" t="s">
        <v>162</v>
      </c>
      <c r="B17" s="384" t="s">
        <v>129</v>
      </c>
      <c r="C17" s="436" t="s">
        <v>11</v>
      </c>
      <c r="D17" s="387">
        <f aca="true" t="shared" si="14" ref="D17:K17">D18+D19</f>
        <v>6199</v>
      </c>
      <c r="E17" s="387">
        <f t="shared" si="14"/>
        <v>5090</v>
      </c>
      <c r="F17" s="387">
        <f t="shared" si="14"/>
        <v>4737</v>
      </c>
      <c r="G17" s="387">
        <f t="shared" si="14"/>
        <v>5167</v>
      </c>
      <c r="H17" s="387">
        <f t="shared" si="14"/>
        <v>5518</v>
      </c>
      <c r="I17" s="387">
        <f t="shared" si="14"/>
        <v>5502</v>
      </c>
      <c r="J17" s="387">
        <f t="shared" si="14"/>
        <v>5759</v>
      </c>
      <c r="K17" s="437">
        <f t="shared" si="14"/>
        <v>5740</v>
      </c>
      <c r="L17" s="438">
        <f>L18+L19</f>
        <v>5306</v>
      </c>
      <c r="M17" s="439">
        <f>M18+M19</f>
        <v>4550</v>
      </c>
      <c r="N17" s="433">
        <f aca="true" t="shared" si="15" ref="N17:N25">IF(D17=0,"－",ROUND(M17/D17*100-100,1))</f>
        <v>-26.6</v>
      </c>
      <c r="O17" s="433">
        <f aca="true" t="shared" si="16" ref="O17:O25">IF(E17=0,"－",ROUND(M17/E17*100-100,1))</f>
        <v>-10.6</v>
      </c>
      <c r="P17" s="433">
        <f aca="true" t="shared" si="17" ref="P17:P25">IF(F17=0,"－",ROUND(M17/F17*100-100,1))</f>
        <v>-3.9</v>
      </c>
      <c r="Q17" s="433">
        <f aca="true" t="shared" si="18" ref="Q17:Q25">IF(G17=0,"－",ROUND(M17/G17*100-100,1))</f>
        <v>-11.9</v>
      </c>
      <c r="R17" s="433">
        <f aca="true" t="shared" si="19" ref="R17:R25">IF(H17=0,"－",ROUND(M17/H17*100-100,1))</f>
        <v>-17.5</v>
      </c>
      <c r="S17" s="433">
        <f aca="true" t="shared" si="20" ref="S17:S25">IF(I17=0,"－",ROUND(M17/I17*100-100,1))</f>
        <v>-17.3</v>
      </c>
      <c r="T17" s="433">
        <f aca="true" t="shared" si="21" ref="T17:T25">IF(J17=0,"－",ROUND(M17/J17*100-100,1))</f>
        <v>-21</v>
      </c>
      <c r="U17" s="433">
        <f aca="true" t="shared" si="22" ref="U17:U25">IF(K17=0,"－",ROUND(M17/K17*100-100,1))</f>
        <v>-20.7</v>
      </c>
      <c r="V17" s="434">
        <f aca="true" t="shared" si="23" ref="V17:V25">IF(L17=0,"－",ROUND(M17/L17*100-100,1))</f>
        <v>-14.2</v>
      </c>
    </row>
    <row r="18" spans="1:22" ht="18" customHeight="1">
      <c r="A18" s="440"/>
      <c r="B18" s="393"/>
      <c r="C18" s="441" t="s">
        <v>24</v>
      </c>
      <c r="D18" s="395">
        <f aca="true" t="shared" si="24" ref="D18:K18">D21+D24</f>
        <v>4882</v>
      </c>
      <c r="E18" s="395">
        <f t="shared" si="24"/>
        <v>3804</v>
      </c>
      <c r="F18" s="395">
        <f t="shared" si="24"/>
        <v>3629</v>
      </c>
      <c r="G18" s="395">
        <f t="shared" si="24"/>
        <v>3950</v>
      </c>
      <c r="H18" s="395">
        <f t="shared" si="24"/>
        <v>4308</v>
      </c>
      <c r="I18" s="395">
        <f t="shared" si="24"/>
        <v>4222</v>
      </c>
      <c r="J18" s="395">
        <f t="shared" si="24"/>
        <v>4259</v>
      </c>
      <c r="K18" s="396">
        <f t="shared" si="24"/>
        <v>4136</v>
      </c>
      <c r="L18" s="397">
        <f>L21+L24</f>
        <v>3707</v>
      </c>
      <c r="M18" s="398">
        <f>M21+M24</f>
        <v>3202</v>
      </c>
      <c r="N18" s="442">
        <f t="shared" si="15"/>
        <v>-34.4</v>
      </c>
      <c r="O18" s="442">
        <f t="shared" si="16"/>
        <v>-15.8</v>
      </c>
      <c r="P18" s="442">
        <f t="shared" si="17"/>
        <v>-11.8</v>
      </c>
      <c r="Q18" s="442">
        <f t="shared" si="18"/>
        <v>-18.9</v>
      </c>
      <c r="R18" s="442">
        <f t="shared" si="19"/>
        <v>-25.7</v>
      </c>
      <c r="S18" s="442">
        <f t="shared" si="20"/>
        <v>-24.2</v>
      </c>
      <c r="T18" s="442">
        <f t="shared" si="21"/>
        <v>-24.8</v>
      </c>
      <c r="U18" s="442">
        <f t="shared" si="22"/>
        <v>-22.6</v>
      </c>
      <c r="V18" s="443">
        <f t="shared" si="23"/>
        <v>-13.6</v>
      </c>
    </row>
    <row r="19" spans="1:22" ht="18" customHeight="1">
      <c r="A19" s="440"/>
      <c r="B19" s="401"/>
      <c r="C19" s="441" t="s">
        <v>25</v>
      </c>
      <c r="D19" s="403">
        <f aca="true" t="shared" si="25" ref="D19:K19">D22+D25</f>
        <v>1317</v>
      </c>
      <c r="E19" s="403">
        <f t="shared" si="25"/>
        <v>1286</v>
      </c>
      <c r="F19" s="403">
        <f t="shared" si="25"/>
        <v>1108</v>
      </c>
      <c r="G19" s="403">
        <f t="shared" si="25"/>
        <v>1217</v>
      </c>
      <c r="H19" s="403">
        <f t="shared" si="25"/>
        <v>1210</v>
      </c>
      <c r="I19" s="403">
        <f t="shared" si="25"/>
        <v>1280</v>
      </c>
      <c r="J19" s="403">
        <f t="shared" si="25"/>
        <v>1500</v>
      </c>
      <c r="K19" s="404">
        <f t="shared" si="25"/>
        <v>1604</v>
      </c>
      <c r="L19" s="405">
        <f>L22+L25</f>
        <v>1599</v>
      </c>
      <c r="M19" s="406">
        <f>M22+M25</f>
        <v>1348</v>
      </c>
      <c r="N19" s="444">
        <f t="shared" si="15"/>
        <v>2.4</v>
      </c>
      <c r="O19" s="444">
        <f t="shared" si="16"/>
        <v>4.8</v>
      </c>
      <c r="P19" s="444">
        <f t="shared" si="17"/>
        <v>21.7</v>
      </c>
      <c r="Q19" s="444">
        <f t="shared" si="18"/>
        <v>10.8</v>
      </c>
      <c r="R19" s="444">
        <f t="shared" si="19"/>
        <v>11.4</v>
      </c>
      <c r="S19" s="444">
        <f t="shared" si="20"/>
        <v>5.3</v>
      </c>
      <c r="T19" s="444">
        <f t="shared" si="21"/>
        <v>-10.1</v>
      </c>
      <c r="U19" s="444">
        <f t="shared" si="22"/>
        <v>-16</v>
      </c>
      <c r="V19" s="445">
        <f t="shared" si="23"/>
        <v>-15.7</v>
      </c>
    </row>
    <row r="20" spans="1:22" ht="18" customHeight="1">
      <c r="A20" s="440"/>
      <c r="B20" s="409" t="s">
        <v>130</v>
      </c>
      <c r="C20" s="441" t="s">
        <v>11</v>
      </c>
      <c r="D20" s="403">
        <f aca="true" t="shared" si="26" ref="D20:K20">D21+D22</f>
        <v>3328</v>
      </c>
      <c r="E20" s="403">
        <f t="shared" si="26"/>
        <v>2754</v>
      </c>
      <c r="F20" s="403">
        <f t="shared" si="26"/>
        <v>2478</v>
      </c>
      <c r="G20" s="403">
        <f t="shared" si="26"/>
        <v>2854</v>
      </c>
      <c r="H20" s="403">
        <f t="shared" si="26"/>
        <v>3139</v>
      </c>
      <c r="I20" s="403">
        <f t="shared" si="26"/>
        <v>3119</v>
      </c>
      <c r="J20" s="403">
        <f t="shared" si="26"/>
        <v>3200</v>
      </c>
      <c r="K20" s="404">
        <f t="shared" si="26"/>
        <v>3272</v>
      </c>
      <c r="L20" s="405">
        <f>L21+L22</f>
        <v>3119</v>
      </c>
      <c r="M20" s="406">
        <f>M21+M22</f>
        <v>2581</v>
      </c>
      <c r="N20" s="444">
        <f t="shared" si="15"/>
        <v>-22.4</v>
      </c>
      <c r="O20" s="444">
        <f t="shared" si="16"/>
        <v>-6.3</v>
      </c>
      <c r="P20" s="444">
        <f t="shared" si="17"/>
        <v>4.2</v>
      </c>
      <c r="Q20" s="444">
        <f t="shared" si="18"/>
        <v>-9.6</v>
      </c>
      <c r="R20" s="444">
        <f t="shared" si="19"/>
        <v>-17.8</v>
      </c>
      <c r="S20" s="444">
        <f t="shared" si="20"/>
        <v>-17.2</v>
      </c>
      <c r="T20" s="444">
        <f t="shared" si="21"/>
        <v>-19.3</v>
      </c>
      <c r="U20" s="444">
        <f t="shared" si="22"/>
        <v>-21.1</v>
      </c>
      <c r="V20" s="445">
        <f t="shared" si="23"/>
        <v>-17.2</v>
      </c>
    </row>
    <row r="21" spans="1:22" ht="18" customHeight="1">
      <c r="A21" s="440"/>
      <c r="B21" s="393"/>
      <c r="C21" s="441" t="s">
        <v>24</v>
      </c>
      <c r="D21" s="412">
        <v>2578</v>
      </c>
      <c r="E21" s="412">
        <v>1978</v>
      </c>
      <c r="F21" s="412">
        <v>1858</v>
      </c>
      <c r="G21" s="412">
        <v>2117</v>
      </c>
      <c r="H21" s="412">
        <v>2399</v>
      </c>
      <c r="I21" s="412">
        <v>2360</v>
      </c>
      <c r="J21" s="412">
        <v>2302</v>
      </c>
      <c r="K21" s="413">
        <v>2251</v>
      </c>
      <c r="L21" s="414">
        <v>2078</v>
      </c>
      <c r="M21" s="415">
        <v>1716</v>
      </c>
      <c r="N21" s="444">
        <f t="shared" si="15"/>
        <v>-33.4</v>
      </c>
      <c r="O21" s="444">
        <f t="shared" si="16"/>
        <v>-13.2</v>
      </c>
      <c r="P21" s="444">
        <f t="shared" si="17"/>
        <v>-7.6</v>
      </c>
      <c r="Q21" s="444">
        <f t="shared" si="18"/>
        <v>-18.9</v>
      </c>
      <c r="R21" s="444">
        <f t="shared" si="19"/>
        <v>-28.5</v>
      </c>
      <c r="S21" s="444">
        <f t="shared" si="20"/>
        <v>-27.3</v>
      </c>
      <c r="T21" s="444">
        <f t="shared" si="21"/>
        <v>-25.5</v>
      </c>
      <c r="U21" s="444">
        <f t="shared" si="22"/>
        <v>-23.8</v>
      </c>
      <c r="V21" s="445">
        <f t="shared" si="23"/>
        <v>-17.4</v>
      </c>
    </row>
    <row r="22" spans="1:22" ht="18" customHeight="1">
      <c r="A22" s="440"/>
      <c r="B22" s="401"/>
      <c r="C22" s="441" t="s">
        <v>25</v>
      </c>
      <c r="D22" s="412">
        <v>750</v>
      </c>
      <c r="E22" s="412">
        <v>776</v>
      </c>
      <c r="F22" s="412">
        <v>620</v>
      </c>
      <c r="G22" s="412">
        <v>737</v>
      </c>
      <c r="H22" s="412">
        <v>740</v>
      </c>
      <c r="I22" s="412">
        <v>759</v>
      </c>
      <c r="J22" s="412">
        <v>898</v>
      </c>
      <c r="K22" s="413">
        <v>1021</v>
      </c>
      <c r="L22" s="414">
        <v>1041</v>
      </c>
      <c r="M22" s="415">
        <v>865</v>
      </c>
      <c r="N22" s="444">
        <f t="shared" si="15"/>
        <v>15.3</v>
      </c>
      <c r="O22" s="444">
        <f t="shared" si="16"/>
        <v>11.5</v>
      </c>
      <c r="P22" s="444">
        <f t="shared" si="17"/>
        <v>39.5</v>
      </c>
      <c r="Q22" s="444">
        <f t="shared" si="18"/>
        <v>17.4</v>
      </c>
      <c r="R22" s="444">
        <f t="shared" si="19"/>
        <v>16.9</v>
      </c>
      <c r="S22" s="444">
        <f t="shared" si="20"/>
        <v>14</v>
      </c>
      <c r="T22" s="444">
        <f t="shared" si="21"/>
        <v>-3.7</v>
      </c>
      <c r="U22" s="444">
        <f t="shared" si="22"/>
        <v>-15.3</v>
      </c>
      <c r="V22" s="445">
        <f t="shared" si="23"/>
        <v>-16.9</v>
      </c>
    </row>
    <row r="23" spans="1:22" ht="18" customHeight="1">
      <c r="A23" s="440"/>
      <c r="B23" s="409" t="s">
        <v>131</v>
      </c>
      <c r="C23" s="441" t="s">
        <v>11</v>
      </c>
      <c r="D23" s="403">
        <f aca="true" t="shared" si="27" ref="D23:K23">D24+D25</f>
        <v>2871</v>
      </c>
      <c r="E23" s="403">
        <f t="shared" si="27"/>
        <v>2336</v>
      </c>
      <c r="F23" s="403">
        <f t="shared" si="27"/>
        <v>2259</v>
      </c>
      <c r="G23" s="403">
        <f t="shared" si="27"/>
        <v>2313</v>
      </c>
      <c r="H23" s="403">
        <f t="shared" si="27"/>
        <v>2379</v>
      </c>
      <c r="I23" s="403">
        <f t="shared" si="27"/>
        <v>2383</v>
      </c>
      <c r="J23" s="403">
        <f t="shared" si="27"/>
        <v>2559</v>
      </c>
      <c r="K23" s="404">
        <f t="shared" si="27"/>
        <v>2468</v>
      </c>
      <c r="L23" s="405">
        <f>L24+L25</f>
        <v>2187</v>
      </c>
      <c r="M23" s="406">
        <f>M24+M25</f>
        <v>1969</v>
      </c>
      <c r="N23" s="444">
        <f t="shared" si="15"/>
        <v>-31.4</v>
      </c>
      <c r="O23" s="444">
        <f t="shared" si="16"/>
        <v>-15.7</v>
      </c>
      <c r="P23" s="444">
        <f t="shared" si="17"/>
        <v>-12.8</v>
      </c>
      <c r="Q23" s="444">
        <f t="shared" si="18"/>
        <v>-14.9</v>
      </c>
      <c r="R23" s="444">
        <f t="shared" si="19"/>
        <v>-17.2</v>
      </c>
      <c r="S23" s="444">
        <f t="shared" si="20"/>
        <v>-17.4</v>
      </c>
      <c r="T23" s="444">
        <f t="shared" si="21"/>
        <v>-23.1</v>
      </c>
      <c r="U23" s="444">
        <f t="shared" si="22"/>
        <v>-20.2</v>
      </c>
      <c r="V23" s="445">
        <f t="shared" si="23"/>
        <v>-10</v>
      </c>
    </row>
    <row r="24" spans="1:22" ht="18" customHeight="1">
      <c r="A24" s="440"/>
      <c r="B24" s="393"/>
      <c r="C24" s="446" t="s">
        <v>24</v>
      </c>
      <c r="D24" s="412">
        <v>2304</v>
      </c>
      <c r="E24" s="412">
        <v>1826</v>
      </c>
      <c r="F24" s="412">
        <v>1771</v>
      </c>
      <c r="G24" s="412">
        <v>1833</v>
      </c>
      <c r="H24" s="412">
        <v>1909</v>
      </c>
      <c r="I24" s="412">
        <v>1862</v>
      </c>
      <c r="J24" s="412">
        <v>1957</v>
      </c>
      <c r="K24" s="413">
        <v>1885</v>
      </c>
      <c r="L24" s="414">
        <v>1629</v>
      </c>
      <c r="M24" s="415">
        <v>1486</v>
      </c>
      <c r="N24" s="444">
        <f t="shared" si="15"/>
        <v>-35.5</v>
      </c>
      <c r="O24" s="444">
        <f t="shared" si="16"/>
        <v>-18.6</v>
      </c>
      <c r="P24" s="444">
        <f t="shared" si="17"/>
        <v>-16.1</v>
      </c>
      <c r="Q24" s="444">
        <f t="shared" si="18"/>
        <v>-18.9</v>
      </c>
      <c r="R24" s="444">
        <f t="shared" si="19"/>
        <v>-22.2</v>
      </c>
      <c r="S24" s="444">
        <f t="shared" si="20"/>
        <v>-20.2</v>
      </c>
      <c r="T24" s="444">
        <f t="shared" si="21"/>
        <v>-24.1</v>
      </c>
      <c r="U24" s="444">
        <f t="shared" si="22"/>
        <v>-21.2</v>
      </c>
      <c r="V24" s="445">
        <f t="shared" si="23"/>
        <v>-8.8</v>
      </c>
    </row>
    <row r="25" spans="1:22" ht="18" customHeight="1">
      <c r="A25" s="447"/>
      <c r="B25" s="418"/>
      <c r="C25" s="448" t="s">
        <v>25</v>
      </c>
      <c r="D25" s="420">
        <v>567</v>
      </c>
      <c r="E25" s="420">
        <v>510</v>
      </c>
      <c r="F25" s="420">
        <v>488</v>
      </c>
      <c r="G25" s="420">
        <v>480</v>
      </c>
      <c r="H25" s="420">
        <v>470</v>
      </c>
      <c r="I25" s="420">
        <v>521</v>
      </c>
      <c r="J25" s="420">
        <v>602</v>
      </c>
      <c r="K25" s="421">
        <v>583</v>
      </c>
      <c r="L25" s="422">
        <v>558</v>
      </c>
      <c r="M25" s="423">
        <v>483</v>
      </c>
      <c r="N25" s="449">
        <f t="shared" si="15"/>
        <v>-14.8</v>
      </c>
      <c r="O25" s="449">
        <f t="shared" si="16"/>
        <v>-5.3</v>
      </c>
      <c r="P25" s="449">
        <f t="shared" si="17"/>
        <v>-1</v>
      </c>
      <c r="Q25" s="449">
        <f t="shared" si="18"/>
        <v>0.6</v>
      </c>
      <c r="R25" s="449">
        <f t="shared" si="19"/>
        <v>2.8</v>
      </c>
      <c r="S25" s="449">
        <f t="shared" si="20"/>
        <v>-7.3</v>
      </c>
      <c r="T25" s="449">
        <f t="shared" si="21"/>
        <v>-19.8</v>
      </c>
      <c r="U25" s="449">
        <f t="shared" si="22"/>
        <v>-17.2</v>
      </c>
      <c r="V25" s="450">
        <f t="shared" si="23"/>
        <v>-13.4</v>
      </c>
    </row>
    <row r="26" spans="1:22" ht="18" customHeight="1">
      <c r="A26" s="451" t="s">
        <v>133</v>
      </c>
      <c r="B26" s="452"/>
      <c r="C26" s="453"/>
      <c r="D26" s="454">
        <f aca="true" t="shared" si="28" ref="D26:K26">ROUND(D16/D7,2)</f>
        <v>1</v>
      </c>
      <c r="E26" s="454">
        <f t="shared" si="28"/>
        <v>1.01</v>
      </c>
      <c r="F26" s="454">
        <f t="shared" si="28"/>
        <v>0.87</v>
      </c>
      <c r="G26" s="454">
        <f t="shared" si="28"/>
        <v>1.02</v>
      </c>
      <c r="H26" s="454">
        <f t="shared" si="28"/>
        <v>1.14</v>
      </c>
      <c r="I26" s="454">
        <f t="shared" si="28"/>
        <v>1.14</v>
      </c>
      <c r="J26" s="454">
        <f t="shared" si="28"/>
        <v>1.2</v>
      </c>
      <c r="K26" s="455">
        <f t="shared" si="28"/>
        <v>1.14</v>
      </c>
      <c r="L26" s="456">
        <f>ROUND(L16/L7,2)</f>
        <v>1.11</v>
      </c>
      <c r="M26" s="457">
        <f>ROUND(M16/M7,2)</f>
        <v>0.84</v>
      </c>
      <c r="N26" s="458">
        <f aca="true" t="shared" si="29" ref="N26:N35">M26-D26</f>
        <v>-0.16000000000000003</v>
      </c>
      <c r="O26" s="458">
        <f aca="true" t="shared" si="30" ref="O26:O35">M26-E26</f>
        <v>-0.17000000000000004</v>
      </c>
      <c r="P26" s="458">
        <f aca="true" t="shared" si="31" ref="P26:P35">M26-F26</f>
        <v>-0.030000000000000027</v>
      </c>
      <c r="Q26" s="458">
        <f aca="true" t="shared" si="32" ref="Q26:Q35">M26-G26</f>
        <v>-0.18000000000000005</v>
      </c>
      <c r="R26" s="458">
        <f aca="true" t="shared" si="33" ref="R26:R35">M26-H26</f>
        <v>-0.29999999999999993</v>
      </c>
      <c r="S26" s="458">
        <f aca="true" t="shared" si="34" ref="S26:S35">M26-I26</f>
        <v>-0.29999999999999993</v>
      </c>
      <c r="T26" s="458">
        <f aca="true" t="shared" si="35" ref="T26:T35">M26-J26</f>
        <v>-0.36</v>
      </c>
      <c r="U26" s="458">
        <f aca="true" t="shared" si="36" ref="U26:U35">M26-K26</f>
        <v>-0.29999999999999993</v>
      </c>
      <c r="V26" s="459">
        <f aca="true" t="shared" si="37" ref="V26:V35">M26-L26</f>
        <v>-0.27000000000000013</v>
      </c>
    </row>
    <row r="27" spans="1:22" ht="18" customHeight="1">
      <c r="A27" s="460" t="s">
        <v>163</v>
      </c>
      <c r="B27" s="384" t="s">
        <v>129</v>
      </c>
      <c r="C27" s="436" t="s">
        <v>11</v>
      </c>
      <c r="D27" s="461">
        <f aca="true" t="shared" si="38" ref="D27:J27">ROUND(D17/D7*100,1)</f>
        <v>100</v>
      </c>
      <c r="E27" s="461">
        <f t="shared" si="38"/>
        <v>99</v>
      </c>
      <c r="F27" s="461">
        <f t="shared" si="38"/>
        <v>97.9</v>
      </c>
      <c r="G27" s="461">
        <f t="shared" si="38"/>
        <v>98.5</v>
      </c>
      <c r="H27" s="461">
        <f t="shared" si="38"/>
        <v>99.7</v>
      </c>
      <c r="I27" s="461">
        <f t="shared" si="38"/>
        <v>100</v>
      </c>
      <c r="J27" s="461">
        <f t="shared" si="38"/>
        <v>99.9</v>
      </c>
      <c r="K27" s="462">
        <f>ROUNDDOWN(K17/K7*100,1)</f>
        <v>99.9</v>
      </c>
      <c r="L27" s="463">
        <f>ROUNDDOWN(L17/L7*100,1)</f>
        <v>99</v>
      </c>
      <c r="M27" s="464">
        <f aca="true" t="shared" si="39" ref="M27:M35">ROUND(M17/M7*100,1)</f>
        <v>98.6</v>
      </c>
      <c r="N27" s="433">
        <f t="shared" si="29"/>
        <v>-1.4000000000000057</v>
      </c>
      <c r="O27" s="433">
        <f t="shared" si="30"/>
        <v>-0.4000000000000057</v>
      </c>
      <c r="P27" s="433">
        <f t="shared" si="31"/>
        <v>0.6999999999999886</v>
      </c>
      <c r="Q27" s="433">
        <f t="shared" si="32"/>
        <v>0.09999999999999432</v>
      </c>
      <c r="R27" s="433">
        <f t="shared" si="33"/>
        <v>-1.1000000000000085</v>
      </c>
      <c r="S27" s="433">
        <f t="shared" si="34"/>
        <v>-1.4000000000000057</v>
      </c>
      <c r="T27" s="433">
        <f t="shared" si="35"/>
        <v>-1.3000000000000114</v>
      </c>
      <c r="U27" s="433">
        <f t="shared" si="36"/>
        <v>-1.3000000000000114</v>
      </c>
      <c r="V27" s="434">
        <f t="shared" si="37"/>
        <v>-0.4000000000000057</v>
      </c>
    </row>
    <row r="28" spans="1:22" ht="18" customHeight="1">
      <c r="A28" s="465"/>
      <c r="B28" s="393"/>
      <c r="C28" s="441" t="s">
        <v>24</v>
      </c>
      <c r="D28" s="466">
        <f aca="true" t="shared" si="40" ref="D28:J28">ROUND(D18/D8*100,1)</f>
        <v>100</v>
      </c>
      <c r="E28" s="466">
        <f t="shared" si="40"/>
        <v>98.6</v>
      </c>
      <c r="F28" s="466">
        <f t="shared" si="40"/>
        <v>97.4</v>
      </c>
      <c r="G28" s="466">
        <f t="shared" si="40"/>
        <v>98.2</v>
      </c>
      <c r="H28" s="466">
        <f t="shared" si="40"/>
        <v>99.6</v>
      </c>
      <c r="I28" s="466">
        <f t="shared" si="40"/>
        <v>100</v>
      </c>
      <c r="J28" s="466">
        <f t="shared" si="40"/>
        <v>99.8</v>
      </c>
      <c r="K28" s="467">
        <f aca="true" t="shared" si="41" ref="K28:L35">ROUNDDOWN(K18/K8*100,1)</f>
        <v>99.9</v>
      </c>
      <c r="L28" s="468">
        <f>ROUND(L18/L8*100,1)</f>
        <v>98.7</v>
      </c>
      <c r="M28" s="469">
        <f t="shared" si="39"/>
        <v>98.1</v>
      </c>
      <c r="N28" s="442">
        <f t="shared" si="29"/>
        <v>-1.9000000000000057</v>
      </c>
      <c r="O28" s="442">
        <f t="shared" si="30"/>
        <v>-0.5</v>
      </c>
      <c r="P28" s="442">
        <f t="shared" si="31"/>
        <v>0.6999999999999886</v>
      </c>
      <c r="Q28" s="442">
        <f t="shared" si="32"/>
        <v>-0.10000000000000853</v>
      </c>
      <c r="R28" s="442">
        <f t="shared" si="33"/>
        <v>-1.5</v>
      </c>
      <c r="S28" s="442">
        <f t="shared" si="34"/>
        <v>-1.9000000000000057</v>
      </c>
      <c r="T28" s="442">
        <f t="shared" si="35"/>
        <v>-1.7000000000000028</v>
      </c>
      <c r="U28" s="442">
        <f t="shared" si="36"/>
        <v>-1.8000000000000114</v>
      </c>
      <c r="V28" s="443">
        <f t="shared" si="37"/>
        <v>-0.6000000000000085</v>
      </c>
    </row>
    <row r="29" spans="1:22" ht="18" customHeight="1">
      <c r="A29" s="465"/>
      <c r="B29" s="401"/>
      <c r="C29" s="441" t="s">
        <v>25</v>
      </c>
      <c r="D29" s="470">
        <f aca="true" t="shared" si="42" ref="D29:J29">ROUND(D19/D9*100,1)</f>
        <v>100</v>
      </c>
      <c r="E29" s="470">
        <f t="shared" si="42"/>
        <v>99.9</v>
      </c>
      <c r="F29" s="470">
        <f t="shared" si="42"/>
        <v>99.6</v>
      </c>
      <c r="G29" s="470">
        <f t="shared" si="42"/>
        <v>99.8</v>
      </c>
      <c r="H29" s="470">
        <f t="shared" si="42"/>
        <v>99.8</v>
      </c>
      <c r="I29" s="470">
        <f t="shared" si="42"/>
        <v>100</v>
      </c>
      <c r="J29" s="470">
        <f t="shared" si="42"/>
        <v>100</v>
      </c>
      <c r="K29" s="471">
        <f t="shared" si="41"/>
        <v>100</v>
      </c>
      <c r="L29" s="468">
        <f>ROUND(L19/L9*100,1)</f>
        <v>99.8</v>
      </c>
      <c r="M29" s="472">
        <f t="shared" si="39"/>
        <v>99.7</v>
      </c>
      <c r="N29" s="444">
        <f t="shared" si="29"/>
        <v>-0.29999999999999716</v>
      </c>
      <c r="O29" s="444">
        <f t="shared" si="30"/>
        <v>-0.20000000000000284</v>
      </c>
      <c r="P29" s="444">
        <f t="shared" si="31"/>
        <v>0.10000000000000853</v>
      </c>
      <c r="Q29" s="444">
        <f t="shared" si="32"/>
        <v>-0.09999999999999432</v>
      </c>
      <c r="R29" s="444">
        <f t="shared" si="33"/>
        <v>-0.09999999999999432</v>
      </c>
      <c r="S29" s="444">
        <f t="shared" si="34"/>
        <v>-0.29999999999999716</v>
      </c>
      <c r="T29" s="444">
        <f t="shared" si="35"/>
        <v>-0.29999999999999716</v>
      </c>
      <c r="U29" s="444">
        <f t="shared" si="36"/>
        <v>-0.29999999999999716</v>
      </c>
      <c r="V29" s="445">
        <f t="shared" si="37"/>
        <v>-0.09999999999999432</v>
      </c>
    </row>
    <row r="30" spans="1:22" ht="18" customHeight="1">
      <c r="A30" s="465"/>
      <c r="B30" s="409" t="s">
        <v>130</v>
      </c>
      <c r="C30" s="441" t="s">
        <v>11</v>
      </c>
      <c r="D30" s="470">
        <f aca="true" t="shared" si="43" ref="D30:J30">ROUND(D20/D10*100,1)</f>
        <v>100</v>
      </c>
      <c r="E30" s="470">
        <f t="shared" si="43"/>
        <v>99</v>
      </c>
      <c r="F30" s="470">
        <f t="shared" si="43"/>
        <v>98.1</v>
      </c>
      <c r="G30" s="470">
        <f t="shared" si="43"/>
        <v>98.8</v>
      </c>
      <c r="H30" s="470">
        <f t="shared" si="43"/>
        <v>99.8</v>
      </c>
      <c r="I30" s="470">
        <f t="shared" si="43"/>
        <v>100</v>
      </c>
      <c r="J30" s="470">
        <f t="shared" si="43"/>
        <v>99.9</v>
      </c>
      <c r="K30" s="471">
        <f t="shared" si="41"/>
        <v>100</v>
      </c>
      <c r="L30" s="468">
        <f t="shared" si="41"/>
        <v>99.1</v>
      </c>
      <c r="M30" s="472">
        <f t="shared" si="39"/>
        <v>98.7</v>
      </c>
      <c r="N30" s="444">
        <f t="shared" si="29"/>
        <v>-1.2999999999999972</v>
      </c>
      <c r="O30" s="444">
        <f t="shared" si="30"/>
        <v>-0.29999999999999716</v>
      </c>
      <c r="P30" s="444">
        <f t="shared" si="31"/>
        <v>0.6000000000000085</v>
      </c>
      <c r="Q30" s="444">
        <f t="shared" si="32"/>
        <v>-0.09999999999999432</v>
      </c>
      <c r="R30" s="444">
        <f t="shared" si="33"/>
        <v>-1.0999999999999943</v>
      </c>
      <c r="S30" s="444">
        <f t="shared" si="34"/>
        <v>-1.2999999999999972</v>
      </c>
      <c r="T30" s="444">
        <f t="shared" si="35"/>
        <v>-1.2000000000000028</v>
      </c>
      <c r="U30" s="444">
        <f t="shared" si="36"/>
        <v>-1.2999999999999972</v>
      </c>
      <c r="V30" s="445">
        <f t="shared" si="37"/>
        <v>-0.3999999999999915</v>
      </c>
    </row>
    <row r="31" spans="1:22" ht="18" customHeight="1">
      <c r="A31" s="465"/>
      <c r="B31" s="393"/>
      <c r="C31" s="441" t="s">
        <v>24</v>
      </c>
      <c r="D31" s="470">
        <f aca="true" t="shared" si="44" ref="D31:J31">ROUND(D21/D11*100,1)</f>
        <v>100</v>
      </c>
      <c r="E31" s="470">
        <f t="shared" si="44"/>
        <v>98.7</v>
      </c>
      <c r="F31" s="470">
        <f t="shared" si="44"/>
        <v>97.6</v>
      </c>
      <c r="G31" s="470">
        <f t="shared" si="44"/>
        <v>98.5</v>
      </c>
      <c r="H31" s="470">
        <f t="shared" si="44"/>
        <v>99.8</v>
      </c>
      <c r="I31" s="470">
        <f t="shared" si="44"/>
        <v>100</v>
      </c>
      <c r="J31" s="470">
        <f t="shared" si="44"/>
        <v>99.8</v>
      </c>
      <c r="K31" s="471">
        <f t="shared" si="41"/>
        <v>100</v>
      </c>
      <c r="L31" s="468">
        <f t="shared" si="41"/>
        <v>98.8</v>
      </c>
      <c r="M31" s="472">
        <f t="shared" si="39"/>
        <v>98.1</v>
      </c>
      <c r="N31" s="444">
        <f t="shared" si="29"/>
        <v>-1.9000000000000057</v>
      </c>
      <c r="O31" s="444">
        <f t="shared" si="30"/>
        <v>-0.6000000000000085</v>
      </c>
      <c r="P31" s="444">
        <f t="shared" si="31"/>
        <v>0.5</v>
      </c>
      <c r="Q31" s="444">
        <f t="shared" si="32"/>
        <v>-0.4000000000000057</v>
      </c>
      <c r="R31" s="444">
        <f t="shared" si="33"/>
        <v>-1.7000000000000028</v>
      </c>
      <c r="S31" s="444">
        <f t="shared" si="34"/>
        <v>-1.9000000000000057</v>
      </c>
      <c r="T31" s="444">
        <f t="shared" si="35"/>
        <v>-1.7000000000000028</v>
      </c>
      <c r="U31" s="444">
        <f t="shared" si="36"/>
        <v>-1.9000000000000057</v>
      </c>
      <c r="V31" s="445">
        <f t="shared" si="37"/>
        <v>-0.7000000000000028</v>
      </c>
    </row>
    <row r="32" spans="1:22" ht="18" customHeight="1">
      <c r="A32" s="465"/>
      <c r="B32" s="401"/>
      <c r="C32" s="441" t="s">
        <v>25</v>
      </c>
      <c r="D32" s="470">
        <f aca="true" t="shared" si="45" ref="D32:J32">ROUND(D22/D12*100,1)</f>
        <v>100</v>
      </c>
      <c r="E32" s="470">
        <f t="shared" si="45"/>
        <v>99.9</v>
      </c>
      <c r="F32" s="470">
        <f t="shared" si="45"/>
        <v>99.7</v>
      </c>
      <c r="G32" s="470">
        <f t="shared" si="45"/>
        <v>99.7</v>
      </c>
      <c r="H32" s="470">
        <f t="shared" si="45"/>
        <v>99.7</v>
      </c>
      <c r="I32" s="470">
        <f t="shared" si="45"/>
        <v>100</v>
      </c>
      <c r="J32" s="470">
        <f t="shared" si="45"/>
        <v>100</v>
      </c>
      <c r="K32" s="471">
        <f t="shared" si="41"/>
        <v>100</v>
      </c>
      <c r="L32" s="468">
        <f t="shared" si="41"/>
        <v>99.7</v>
      </c>
      <c r="M32" s="472">
        <f t="shared" si="39"/>
        <v>99.9</v>
      </c>
      <c r="N32" s="444">
        <f t="shared" si="29"/>
        <v>-0.09999999999999432</v>
      </c>
      <c r="O32" s="444">
        <f t="shared" si="30"/>
        <v>0</v>
      </c>
      <c r="P32" s="444">
        <f t="shared" si="31"/>
        <v>0.20000000000000284</v>
      </c>
      <c r="Q32" s="444">
        <f t="shared" si="32"/>
        <v>0.20000000000000284</v>
      </c>
      <c r="R32" s="444">
        <f t="shared" si="33"/>
        <v>0.20000000000000284</v>
      </c>
      <c r="S32" s="444">
        <f t="shared" si="34"/>
        <v>-0.09999999999999432</v>
      </c>
      <c r="T32" s="444">
        <f t="shared" si="35"/>
        <v>-0.09999999999999432</v>
      </c>
      <c r="U32" s="444">
        <f t="shared" si="36"/>
        <v>-0.09999999999999432</v>
      </c>
      <c r="V32" s="445">
        <f t="shared" si="37"/>
        <v>0.20000000000000284</v>
      </c>
    </row>
    <row r="33" spans="1:22" ht="18" customHeight="1">
      <c r="A33" s="465"/>
      <c r="B33" s="409" t="s">
        <v>131</v>
      </c>
      <c r="C33" s="441" t="s">
        <v>11</v>
      </c>
      <c r="D33" s="470">
        <f aca="true" t="shared" si="46" ref="D33:J33">ROUND(D23/D13*100,1)</f>
        <v>100</v>
      </c>
      <c r="E33" s="470">
        <f t="shared" si="46"/>
        <v>98.9</v>
      </c>
      <c r="F33" s="470">
        <f t="shared" si="46"/>
        <v>97.6</v>
      </c>
      <c r="G33" s="470">
        <f t="shared" si="46"/>
        <v>98.2</v>
      </c>
      <c r="H33" s="470">
        <f t="shared" si="46"/>
        <v>99.5</v>
      </c>
      <c r="I33" s="470">
        <f t="shared" si="46"/>
        <v>100</v>
      </c>
      <c r="J33" s="470">
        <f t="shared" si="46"/>
        <v>99.9</v>
      </c>
      <c r="K33" s="471">
        <f t="shared" si="41"/>
        <v>99.9</v>
      </c>
      <c r="L33" s="468">
        <f t="shared" si="41"/>
        <v>98.8</v>
      </c>
      <c r="M33" s="472">
        <f t="shared" si="39"/>
        <v>98.5</v>
      </c>
      <c r="N33" s="444">
        <f t="shared" si="29"/>
        <v>-1.5</v>
      </c>
      <c r="O33" s="444">
        <f t="shared" si="30"/>
        <v>-0.4000000000000057</v>
      </c>
      <c r="P33" s="444">
        <f t="shared" si="31"/>
        <v>0.9000000000000057</v>
      </c>
      <c r="Q33" s="444">
        <f t="shared" si="32"/>
        <v>0.29999999999999716</v>
      </c>
      <c r="R33" s="444">
        <f t="shared" si="33"/>
        <v>-1</v>
      </c>
      <c r="S33" s="444">
        <f t="shared" si="34"/>
        <v>-1.5</v>
      </c>
      <c r="T33" s="444">
        <f t="shared" si="35"/>
        <v>-1.4000000000000057</v>
      </c>
      <c r="U33" s="444">
        <f t="shared" si="36"/>
        <v>-1.4000000000000057</v>
      </c>
      <c r="V33" s="445">
        <f t="shared" si="37"/>
        <v>-0.29999999999999716</v>
      </c>
    </row>
    <row r="34" spans="1:22" ht="18" customHeight="1">
      <c r="A34" s="465"/>
      <c r="B34" s="393"/>
      <c r="C34" s="441" t="s">
        <v>24</v>
      </c>
      <c r="D34" s="470">
        <f aca="true" t="shared" si="47" ref="D34:J34">ROUND(D24/D14*100,1)</f>
        <v>100</v>
      </c>
      <c r="E34" s="470">
        <f t="shared" si="47"/>
        <v>98.5</v>
      </c>
      <c r="F34" s="470">
        <f t="shared" si="47"/>
        <v>97.1</v>
      </c>
      <c r="G34" s="470">
        <f t="shared" si="47"/>
        <v>97.8</v>
      </c>
      <c r="H34" s="470">
        <f t="shared" si="47"/>
        <v>99.4</v>
      </c>
      <c r="I34" s="470">
        <f t="shared" si="47"/>
        <v>100</v>
      </c>
      <c r="J34" s="470">
        <f t="shared" si="47"/>
        <v>99.8</v>
      </c>
      <c r="K34" s="471">
        <f t="shared" si="41"/>
        <v>99.9</v>
      </c>
      <c r="L34" s="468">
        <f t="shared" si="41"/>
        <v>98.5</v>
      </c>
      <c r="M34" s="472">
        <f t="shared" si="39"/>
        <v>98.2</v>
      </c>
      <c r="N34" s="444">
        <f t="shared" si="29"/>
        <v>-1.7999999999999972</v>
      </c>
      <c r="O34" s="444">
        <f t="shared" si="30"/>
        <v>-0.29999999999999716</v>
      </c>
      <c r="P34" s="444">
        <f t="shared" si="31"/>
        <v>1.1000000000000085</v>
      </c>
      <c r="Q34" s="444">
        <f t="shared" si="32"/>
        <v>0.4000000000000057</v>
      </c>
      <c r="R34" s="444">
        <f t="shared" si="33"/>
        <v>-1.2000000000000028</v>
      </c>
      <c r="S34" s="444">
        <f t="shared" si="34"/>
        <v>-1.7999999999999972</v>
      </c>
      <c r="T34" s="444">
        <f t="shared" si="35"/>
        <v>-1.5999999999999943</v>
      </c>
      <c r="U34" s="444">
        <f t="shared" si="36"/>
        <v>-1.7000000000000028</v>
      </c>
      <c r="V34" s="445">
        <f t="shared" si="37"/>
        <v>-0.29999999999999716</v>
      </c>
    </row>
    <row r="35" spans="1:22" ht="18" customHeight="1" thickBot="1">
      <c r="A35" s="473"/>
      <c r="B35" s="418"/>
      <c r="C35" s="474" t="s">
        <v>25</v>
      </c>
      <c r="D35" s="475">
        <f aca="true" t="shared" si="48" ref="D35:J35">ROUND(D25/D15*100,1)</f>
        <v>100</v>
      </c>
      <c r="E35" s="475">
        <f t="shared" si="48"/>
        <v>100</v>
      </c>
      <c r="F35" s="475">
        <f t="shared" si="48"/>
        <v>99.4</v>
      </c>
      <c r="G35" s="475">
        <f t="shared" si="48"/>
        <v>99.8</v>
      </c>
      <c r="H35" s="475">
        <f t="shared" si="48"/>
        <v>100</v>
      </c>
      <c r="I35" s="475">
        <f t="shared" si="48"/>
        <v>100</v>
      </c>
      <c r="J35" s="475">
        <f t="shared" si="48"/>
        <v>100</v>
      </c>
      <c r="K35" s="476">
        <f t="shared" si="41"/>
        <v>100</v>
      </c>
      <c r="L35" s="477">
        <f t="shared" si="41"/>
        <v>99.8</v>
      </c>
      <c r="M35" s="478">
        <f t="shared" si="39"/>
        <v>99.4</v>
      </c>
      <c r="N35" s="479">
        <f t="shared" si="29"/>
        <v>-0.5999999999999943</v>
      </c>
      <c r="O35" s="479">
        <f t="shared" si="30"/>
        <v>-0.5999999999999943</v>
      </c>
      <c r="P35" s="479">
        <f t="shared" si="31"/>
        <v>0</v>
      </c>
      <c r="Q35" s="479">
        <f t="shared" si="32"/>
        <v>-0.3999999999999915</v>
      </c>
      <c r="R35" s="479">
        <f t="shared" si="33"/>
        <v>-0.5999999999999943</v>
      </c>
      <c r="S35" s="479">
        <f t="shared" si="34"/>
        <v>-0.5999999999999943</v>
      </c>
      <c r="T35" s="479">
        <f t="shared" si="35"/>
        <v>-0.5999999999999943</v>
      </c>
      <c r="U35" s="479">
        <f t="shared" si="36"/>
        <v>-0.5999999999999943</v>
      </c>
      <c r="V35" s="480">
        <f t="shared" si="37"/>
        <v>-0.3999999999999915</v>
      </c>
    </row>
    <row r="36" ht="7.5" customHeight="1"/>
    <row r="37" ht="13.5">
      <c r="A37" s="122" t="s">
        <v>136</v>
      </c>
    </row>
    <row r="38" ht="13.5">
      <c r="A38" s="122" t="s">
        <v>134</v>
      </c>
    </row>
    <row r="39" ht="13.5">
      <c r="A39" s="122" t="s">
        <v>135</v>
      </c>
    </row>
    <row r="40" spans="1:22" ht="13.5">
      <c r="A40" s="482" t="s">
        <v>137</v>
      </c>
      <c r="B40" s="482"/>
      <c r="C40" s="482"/>
      <c r="D40" s="482"/>
      <c r="E40" s="482"/>
      <c r="F40" s="482"/>
      <c r="G40" s="482"/>
      <c r="H40" s="482"/>
      <c r="I40" s="482"/>
      <c r="J40" s="482"/>
      <c r="K40" s="482"/>
      <c r="L40" s="482"/>
      <c r="M40" s="482"/>
      <c r="N40" s="482"/>
      <c r="O40" s="482"/>
      <c r="P40" s="482"/>
      <c r="Q40" s="482"/>
      <c r="R40" s="482"/>
      <c r="S40" s="482"/>
      <c r="T40" s="482"/>
      <c r="U40" s="482"/>
      <c r="V40" s="482"/>
    </row>
  </sheetData>
  <sheetProtection/>
  <mergeCells count="27">
    <mergeCell ref="A2:V3"/>
    <mergeCell ref="J5:J6"/>
    <mergeCell ref="K5:K6"/>
    <mergeCell ref="B33:B35"/>
    <mergeCell ref="A17:A25"/>
    <mergeCell ref="A27:A35"/>
    <mergeCell ref="A26:C26"/>
    <mergeCell ref="D5:D6"/>
    <mergeCell ref="E5:E6"/>
    <mergeCell ref="A5:C6"/>
    <mergeCell ref="A7:A15"/>
    <mergeCell ref="G5:G6"/>
    <mergeCell ref="H5:H6"/>
    <mergeCell ref="B23:B25"/>
    <mergeCell ref="B27:B29"/>
    <mergeCell ref="B30:B32"/>
    <mergeCell ref="L5:L6"/>
    <mergeCell ref="M5:M6"/>
    <mergeCell ref="I5:I6"/>
    <mergeCell ref="F5:F6"/>
    <mergeCell ref="A40:V40"/>
    <mergeCell ref="B7:B9"/>
    <mergeCell ref="B13:B15"/>
    <mergeCell ref="B10:B12"/>
    <mergeCell ref="B17:B19"/>
    <mergeCell ref="B20:B22"/>
    <mergeCell ref="A16:C16"/>
  </mergeCells>
  <printOptions/>
  <pageMargins left="0.787" right="0.22" top="0.26" bottom="0.25" header="0.2" footer="0.2"/>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dimension ref="A1:L67"/>
  <sheetViews>
    <sheetView view="pageBreakPreview" zoomScale="130" zoomScaleSheetLayoutView="130" zoomScalePageLayoutView="0" workbookViewId="0" topLeftCell="B1">
      <selection activeCell="O7" sqref="O7"/>
    </sheetView>
  </sheetViews>
  <sheetFormatPr defaultColWidth="9.00390625" defaultRowHeight="13.5"/>
  <cols>
    <col min="1" max="2" width="3.00390625" style="46" customWidth="1"/>
    <col min="3" max="3" width="31.00390625" style="46" customWidth="1"/>
    <col min="4" max="12" width="6.625" style="46" customWidth="1"/>
    <col min="13" max="239" width="9.00390625" style="46" customWidth="1"/>
    <col min="240" max="241" width="3.00390625" style="46" customWidth="1"/>
    <col min="242" max="242" width="31.00390625" style="46" customWidth="1"/>
    <col min="243" max="251" width="6.625" style="46" customWidth="1"/>
    <col min="252" max="253" width="3.00390625" style="46" customWidth="1"/>
    <col min="254" max="254" width="2.50390625" style="46" customWidth="1"/>
    <col min="255" max="255" width="27.375" style="46" customWidth="1"/>
    <col min="256" max="16384" width="6.50390625" style="46" customWidth="1"/>
  </cols>
  <sheetData>
    <row r="1" spans="5:12" ht="23.25" customHeight="1">
      <c r="E1" s="483"/>
      <c r="F1" s="484"/>
      <c r="H1" s="485"/>
      <c r="I1" s="486"/>
      <c r="J1" s="485"/>
      <c r="K1" s="485"/>
      <c r="L1" s="485"/>
    </row>
    <row r="2" spans="5:12" ht="15.75" customHeight="1">
      <c r="E2" s="483"/>
      <c r="F2" s="484"/>
      <c r="H2" s="485"/>
      <c r="I2" s="486"/>
      <c r="J2" s="485"/>
      <c r="K2" s="485"/>
      <c r="L2" s="485"/>
    </row>
    <row r="3" spans="1:12" ht="27.75" customHeight="1">
      <c r="A3" s="487" t="s">
        <v>205</v>
      </c>
      <c r="B3" s="487"/>
      <c r="C3" s="487"/>
      <c r="D3" s="487"/>
      <c r="E3" s="487"/>
      <c r="F3" s="487"/>
      <c r="G3" s="487"/>
      <c r="H3" s="487"/>
      <c r="I3" s="487"/>
      <c r="J3" s="487"/>
      <c r="K3" s="487"/>
      <c r="L3" s="487"/>
    </row>
    <row r="4" spans="3:12" ht="8.25" customHeight="1">
      <c r="C4" s="126"/>
      <c r="D4" s="126"/>
      <c r="E4" s="488"/>
      <c r="F4" s="489"/>
      <c r="G4" s="126"/>
      <c r="H4" s="490"/>
      <c r="I4" s="491"/>
      <c r="J4" s="490"/>
      <c r="K4" s="490"/>
      <c r="L4" s="490"/>
    </row>
    <row r="5" spans="5:12" ht="15.75" customHeight="1" thickBot="1">
      <c r="E5" s="483"/>
      <c r="F5" s="484"/>
      <c r="G5" s="492" t="s">
        <v>10</v>
      </c>
      <c r="H5" s="492"/>
      <c r="I5" s="492"/>
      <c r="J5" s="492"/>
      <c r="K5" s="492"/>
      <c r="L5" s="492"/>
    </row>
    <row r="6" spans="1:12" ht="19.5" customHeight="1">
      <c r="A6" s="493"/>
      <c r="B6" s="494"/>
      <c r="C6" s="494"/>
      <c r="D6" s="495" t="s">
        <v>138</v>
      </c>
      <c r="E6" s="495"/>
      <c r="F6" s="495"/>
      <c r="G6" s="495" t="s">
        <v>139</v>
      </c>
      <c r="H6" s="495"/>
      <c r="I6" s="495"/>
      <c r="J6" s="496" t="s">
        <v>11</v>
      </c>
      <c r="K6" s="496"/>
      <c r="L6" s="497"/>
    </row>
    <row r="7" spans="1:12" ht="29.25" customHeight="1">
      <c r="A7" s="498"/>
      <c r="B7" s="499"/>
      <c r="C7" s="499"/>
      <c r="D7" s="500"/>
      <c r="E7" s="501" t="s">
        <v>140</v>
      </c>
      <c r="F7" s="502" t="s">
        <v>141</v>
      </c>
      <c r="G7" s="503"/>
      <c r="H7" s="504" t="s">
        <v>140</v>
      </c>
      <c r="I7" s="505" t="s">
        <v>141</v>
      </c>
      <c r="J7" s="506"/>
      <c r="K7" s="504" t="s">
        <v>140</v>
      </c>
      <c r="L7" s="507" t="s">
        <v>141</v>
      </c>
    </row>
    <row r="8" spans="1:12" ht="13.5" customHeight="1">
      <c r="A8" s="508" t="s">
        <v>42</v>
      </c>
      <c r="B8" s="509" t="s">
        <v>168</v>
      </c>
      <c r="C8" s="510"/>
      <c r="D8" s="511">
        <v>58</v>
      </c>
      <c r="E8" s="512">
        <v>21</v>
      </c>
      <c r="F8" s="513">
        <v>56.756756756756744</v>
      </c>
      <c r="G8" s="514">
        <v>0</v>
      </c>
      <c r="H8" s="515">
        <v>-2</v>
      </c>
      <c r="I8" s="516" t="s">
        <v>227</v>
      </c>
      <c r="J8" s="517">
        <v>58</v>
      </c>
      <c r="K8" s="515">
        <v>19</v>
      </c>
      <c r="L8" s="518">
        <v>48.71794871794873</v>
      </c>
    </row>
    <row r="9" spans="1:12" ht="13.5" customHeight="1">
      <c r="A9" s="519"/>
      <c r="B9" s="509" t="s">
        <v>169</v>
      </c>
      <c r="C9" s="510"/>
      <c r="D9" s="511">
        <v>0</v>
      </c>
      <c r="E9" s="512">
        <v>-3</v>
      </c>
      <c r="F9" s="520" t="s">
        <v>227</v>
      </c>
      <c r="G9" s="514">
        <v>1</v>
      </c>
      <c r="H9" s="515">
        <v>-2</v>
      </c>
      <c r="I9" s="516">
        <v>-66.66666666666667</v>
      </c>
      <c r="J9" s="517">
        <v>1</v>
      </c>
      <c r="K9" s="515">
        <v>-5</v>
      </c>
      <c r="L9" s="518">
        <v>-83.33333333333334</v>
      </c>
    </row>
    <row r="10" spans="1:12" ht="13.5" customHeight="1">
      <c r="A10" s="519"/>
      <c r="B10" s="509" t="s">
        <v>170</v>
      </c>
      <c r="C10" s="510"/>
      <c r="D10" s="511">
        <v>431</v>
      </c>
      <c r="E10" s="512">
        <v>-88</v>
      </c>
      <c r="F10" s="513">
        <v>-16.955684007707134</v>
      </c>
      <c r="G10" s="514">
        <v>299</v>
      </c>
      <c r="H10" s="515">
        <v>-467</v>
      </c>
      <c r="I10" s="516">
        <v>-60.96605744125326</v>
      </c>
      <c r="J10" s="517">
        <v>730</v>
      </c>
      <c r="K10" s="515">
        <v>-555</v>
      </c>
      <c r="L10" s="518">
        <v>-43.190661478599225</v>
      </c>
    </row>
    <row r="11" spans="1:12" ht="13.5" customHeight="1">
      <c r="A11" s="519"/>
      <c r="B11" s="521" t="s">
        <v>171</v>
      </c>
      <c r="C11" s="522"/>
      <c r="D11" s="523">
        <v>1303</v>
      </c>
      <c r="E11" s="524">
        <v>-1439</v>
      </c>
      <c r="F11" s="525">
        <v>-52.4799416484318</v>
      </c>
      <c r="G11" s="526">
        <v>487</v>
      </c>
      <c r="H11" s="527">
        <v>-791</v>
      </c>
      <c r="I11" s="528">
        <v>-61.89358372456964</v>
      </c>
      <c r="J11" s="529">
        <v>1790</v>
      </c>
      <c r="K11" s="527">
        <v>-2230</v>
      </c>
      <c r="L11" s="530">
        <v>-55.472636815920396</v>
      </c>
    </row>
    <row r="12" spans="1:12" ht="13.5" customHeight="1">
      <c r="A12" s="519"/>
      <c r="B12" s="531"/>
      <c r="C12" s="532" t="s">
        <v>40</v>
      </c>
      <c r="D12" s="523">
        <v>150</v>
      </c>
      <c r="E12" s="533">
        <v>-4</v>
      </c>
      <c r="F12" s="534">
        <v>-2.597402597402592</v>
      </c>
      <c r="G12" s="526">
        <v>122</v>
      </c>
      <c r="H12" s="535">
        <v>-123</v>
      </c>
      <c r="I12" s="536">
        <v>-50.204081632653065</v>
      </c>
      <c r="J12" s="529">
        <v>272</v>
      </c>
      <c r="K12" s="535">
        <v>-127</v>
      </c>
      <c r="L12" s="537">
        <v>-31.8295739348371</v>
      </c>
    </row>
    <row r="13" spans="1:12" ht="13.5" customHeight="1">
      <c r="A13" s="519"/>
      <c r="B13" s="538"/>
      <c r="C13" s="532" t="s">
        <v>172</v>
      </c>
      <c r="D13" s="523">
        <v>83</v>
      </c>
      <c r="E13" s="533">
        <v>69</v>
      </c>
      <c r="F13" s="534">
        <v>492.8571428571429</v>
      </c>
      <c r="G13" s="526">
        <v>7</v>
      </c>
      <c r="H13" s="535">
        <v>7</v>
      </c>
      <c r="I13" s="536" t="s">
        <v>227</v>
      </c>
      <c r="J13" s="529">
        <v>90</v>
      </c>
      <c r="K13" s="535">
        <v>76</v>
      </c>
      <c r="L13" s="537">
        <v>542.8571428571429</v>
      </c>
    </row>
    <row r="14" spans="1:12" ht="13.5" customHeight="1">
      <c r="A14" s="519"/>
      <c r="B14" s="538"/>
      <c r="C14" s="532" t="s">
        <v>173</v>
      </c>
      <c r="D14" s="523">
        <v>53</v>
      </c>
      <c r="E14" s="533">
        <v>-81</v>
      </c>
      <c r="F14" s="534">
        <v>-60.44776119402985</v>
      </c>
      <c r="G14" s="526">
        <v>24</v>
      </c>
      <c r="H14" s="535">
        <v>-58</v>
      </c>
      <c r="I14" s="536">
        <v>-70.73170731707317</v>
      </c>
      <c r="J14" s="529">
        <v>77</v>
      </c>
      <c r="K14" s="535">
        <v>-139</v>
      </c>
      <c r="L14" s="537">
        <v>-64.35185185185185</v>
      </c>
    </row>
    <row r="15" spans="1:12" ht="13.5" customHeight="1">
      <c r="A15" s="519"/>
      <c r="B15" s="538"/>
      <c r="C15" s="532" t="s">
        <v>174</v>
      </c>
      <c r="D15" s="523">
        <v>64</v>
      </c>
      <c r="E15" s="533">
        <v>-20</v>
      </c>
      <c r="F15" s="534">
        <v>-23.80952380952381</v>
      </c>
      <c r="G15" s="526">
        <v>20</v>
      </c>
      <c r="H15" s="535">
        <v>-30</v>
      </c>
      <c r="I15" s="536">
        <v>-60</v>
      </c>
      <c r="J15" s="529">
        <v>84</v>
      </c>
      <c r="K15" s="535">
        <v>-50</v>
      </c>
      <c r="L15" s="537">
        <v>-37.31343283582089</v>
      </c>
    </row>
    <row r="16" spans="1:12" ht="13.5" customHeight="1">
      <c r="A16" s="519"/>
      <c r="B16" s="538"/>
      <c r="C16" s="532" t="s">
        <v>175</v>
      </c>
      <c r="D16" s="523">
        <v>9</v>
      </c>
      <c r="E16" s="533">
        <v>-5</v>
      </c>
      <c r="F16" s="534">
        <v>-35.71428571428571</v>
      </c>
      <c r="G16" s="526">
        <v>35</v>
      </c>
      <c r="H16" s="535">
        <v>-18</v>
      </c>
      <c r="I16" s="536">
        <v>-33.9622641509434</v>
      </c>
      <c r="J16" s="529">
        <v>44</v>
      </c>
      <c r="K16" s="535">
        <v>-23</v>
      </c>
      <c r="L16" s="537">
        <v>-34.32835820895522</v>
      </c>
    </row>
    <row r="17" spans="1:12" ht="13.5" customHeight="1">
      <c r="A17" s="519"/>
      <c r="B17" s="538"/>
      <c r="C17" s="532" t="s">
        <v>176</v>
      </c>
      <c r="D17" s="523">
        <v>88</v>
      </c>
      <c r="E17" s="533">
        <v>-95</v>
      </c>
      <c r="F17" s="534">
        <v>-51.91256830601093</v>
      </c>
      <c r="G17" s="526">
        <v>13</v>
      </c>
      <c r="H17" s="535">
        <v>-39</v>
      </c>
      <c r="I17" s="536">
        <v>-75</v>
      </c>
      <c r="J17" s="529">
        <v>101</v>
      </c>
      <c r="K17" s="535">
        <v>-134</v>
      </c>
      <c r="L17" s="537">
        <v>-57.02127659574468</v>
      </c>
    </row>
    <row r="18" spans="1:12" ht="13.5" customHeight="1">
      <c r="A18" s="519"/>
      <c r="B18" s="538"/>
      <c r="C18" s="539" t="s">
        <v>177</v>
      </c>
      <c r="D18" s="523">
        <v>80</v>
      </c>
      <c r="E18" s="540" t="s">
        <v>227</v>
      </c>
      <c r="F18" s="536" t="s">
        <v>227</v>
      </c>
      <c r="G18" s="526">
        <v>29</v>
      </c>
      <c r="H18" s="540" t="s">
        <v>227</v>
      </c>
      <c r="I18" s="536" t="s">
        <v>227</v>
      </c>
      <c r="J18" s="529">
        <v>109</v>
      </c>
      <c r="K18" s="540" t="s">
        <v>227</v>
      </c>
      <c r="L18" s="537" t="s">
        <v>227</v>
      </c>
    </row>
    <row r="19" spans="1:12" ht="13.5" customHeight="1">
      <c r="A19" s="519"/>
      <c r="B19" s="538"/>
      <c r="C19" s="541" t="s">
        <v>178</v>
      </c>
      <c r="D19" s="523">
        <v>74</v>
      </c>
      <c r="E19" s="540" t="s">
        <v>227</v>
      </c>
      <c r="F19" s="536" t="s">
        <v>227</v>
      </c>
      <c r="G19" s="526">
        <v>18</v>
      </c>
      <c r="H19" s="540" t="s">
        <v>227</v>
      </c>
      <c r="I19" s="536" t="s">
        <v>227</v>
      </c>
      <c r="J19" s="529">
        <v>92</v>
      </c>
      <c r="K19" s="540" t="s">
        <v>227</v>
      </c>
      <c r="L19" s="537" t="s">
        <v>227</v>
      </c>
    </row>
    <row r="20" spans="1:12" ht="13.5" customHeight="1">
      <c r="A20" s="519"/>
      <c r="B20" s="538"/>
      <c r="C20" s="541" t="s">
        <v>179</v>
      </c>
      <c r="D20" s="523">
        <v>65</v>
      </c>
      <c r="E20" s="540" t="s">
        <v>227</v>
      </c>
      <c r="F20" s="536" t="s">
        <v>227</v>
      </c>
      <c r="G20" s="526">
        <v>14</v>
      </c>
      <c r="H20" s="540" t="s">
        <v>227</v>
      </c>
      <c r="I20" s="536" t="s">
        <v>227</v>
      </c>
      <c r="J20" s="529">
        <v>79</v>
      </c>
      <c r="K20" s="540" t="s">
        <v>227</v>
      </c>
      <c r="L20" s="537" t="s">
        <v>227</v>
      </c>
    </row>
    <row r="21" spans="1:12" ht="13.5" customHeight="1">
      <c r="A21" s="519"/>
      <c r="B21" s="538"/>
      <c r="C21" s="532" t="s">
        <v>180</v>
      </c>
      <c r="D21" s="523">
        <v>89</v>
      </c>
      <c r="E21" s="533">
        <v>-243</v>
      </c>
      <c r="F21" s="534">
        <v>-73.19277108433735</v>
      </c>
      <c r="G21" s="526">
        <v>15</v>
      </c>
      <c r="H21" s="535">
        <v>-25</v>
      </c>
      <c r="I21" s="543">
        <v>-62.5</v>
      </c>
      <c r="J21" s="529">
        <v>104</v>
      </c>
      <c r="K21" s="535">
        <v>-268</v>
      </c>
      <c r="L21" s="537">
        <v>-72.04301075268818</v>
      </c>
    </row>
    <row r="22" spans="1:12" ht="13.5" customHeight="1">
      <c r="A22" s="519"/>
      <c r="B22" s="538"/>
      <c r="C22" s="532" t="s">
        <v>181</v>
      </c>
      <c r="D22" s="523">
        <v>137</v>
      </c>
      <c r="E22" s="533">
        <v>-139</v>
      </c>
      <c r="F22" s="534">
        <v>-50.36231884057971</v>
      </c>
      <c r="G22" s="526">
        <v>54</v>
      </c>
      <c r="H22" s="535">
        <v>-83</v>
      </c>
      <c r="I22" s="536">
        <v>-60.583941605839414</v>
      </c>
      <c r="J22" s="529">
        <v>191</v>
      </c>
      <c r="K22" s="535">
        <v>-222</v>
      </c>
      <c r="L22" s="537">
        <v>-53.753026634382564</v>
      </c>
    </row>
    <row r="23" spans="1:12" ht="13.5" customHeight="1">
      <c r="A23" s="519"/>
      <c r="B23" s="538"/>
      <c r="C23" s="532" t="s">
        <v>182</v>
      </c>
      <c r="D23" s="523">
        <v>83</v>
      </c>
      <c r="E23" s="533">
        <v>-138</v>
      </c>
      <c r="F23" s="534">
        <v>-62.44343891402715</v>
      </c>
      <c r="G23" s="526">
        <v>20</v>
      </c>
      <c r="H23" s="535">
        <v>-13</v>
      </c>
      <c r="I23" s="536">
        <v>-39.39393939393939</v>
      </c>
      <c r="J23" s="529">
        <v>103</v>
      </c>
      <c r="K23" s="535">
        <v>-151</v>
      </c>
      <c r="L23" s="537">
        <v>-59.44881889763779</v>
      </c>
    </row>
    <row r="24" spans="1:12" ht="13.5" customHeight="1">
      <c r="A24" s="519"/>
      <c r="B24" s="538"/>
      <c r="C24" s="532" t="s">
        <v>183</v>
      </c>
      <c r="D24" s="544">
        <v>121</v>
      </c>
      <c r="E24" s="533">
        <v>-165</v>
      </c>
      <c r="F24" s="534">
        <v>-57.69230769230769</v>
      </c>
      <c r="G24" s="545">
        <v>48</v>
      </c>
      <c r="H24" s="535">
        <v>-115</v>
      </c>
      <c r="I24" s="536">
        <v>-70.5521472392638</v>
      </c>
      <c r="J24" s="529">
        <v>169</v>
      </c>
      <c r="K24" s="535">
        <v>-280</v>
      </c>
      <c r="L24" s="537">
        <v>-62.360801781737194</v>
      </c>
    </row>
    <row r="25" spans="1:12" ht="13.5" customHeight="1">
      <c r="A25" s="519"/>
      <c r="B25" s="509" t="s">
        <v>184</v>
      </c>
      <c r="C25" s="546"/>
      <c r="D25" s="511">
        <v>53</v>
      </c>
      <c r="E25" s="512">
        <v>-3</v>
      </c>
      <c r="F25" s="513">
        <v>-5.357142857142861</v>
      </c>
      <c r="G25" s="514">
        <v>49</v>
      </c>
      <c r="H25" s="515">
        <v>-41</v>
      </c>
      <c r="I25" s="516">
        <v>-45.55555555555556</v>
      </c>
      <c r="J25" s="517">
        <v>102</v>
      </c>
      <c r="K25" s="515">
        <v>-44</v>
      </c>
      <c r="L25" s="518">
        <v>-30.13698630136986</v>
      </c>
    </row>
    <row r="26" spans="1:12" ht="13.5" customHeight="1">
      <c r="A26" s="519"/>
      <c r="B26" s="509" t="s">
        <v>185</v>
      </c>
      <c r="C26" s="547"/>
      <c r="D26" s="511">
        <v>33</v>
      </c>
      <c r="E26" s="512">
        <v>4</v>
      </c>
      <c r="F26" s="513">
        <v>13.793103448275872</v>
      </c>
      <c r="G26" s="514">
        <v>49</v>
      </c>
      <c r="H26" s="515">
        <v>-170</v>
      </c>
      <c r="I26" s="516">
        <v>-77.62557077625571</v>
      </c>
      <c r="J26" s="517">
        <v>82</v>
      </c>
      <c r="K26" s="515">
        <v>-166</v>
      </c>
      <c r="L26" s="518">
        <v>-66.93548387096774</v>
      </c>
    </row>
    <row r="27" spans="1:12" ht="13.5" customHeight="1">
      <c r="A27" s="519"/>
      <c r="B27" s="548" t="s">
        <v>186</v>
      </c>
      <c r="C27" s="549"/>
      <c r="D27" s="550">
        <v>55</v>
      </c>
      <c r="E27" s="512">
        <v>-31</v>
      </c>
      <c r="F27" s="513">
        <v>-36.04651162790697</v>
      </c>
      <c r="G27" s="551">
        <v>142</v>
      </c>
      <c r="H27" s="515">
        <v>-88</v>
      </c>
      <c r="I27" s="516">
        <v>-38.26086956521739</v>
      </c>
      <c r="J27" s="517">
        <v>197</v>
      </c>
      <c r="K27" s="515">
        <v>-119</v>
      </c>
      <c r="L27" s="518">
        <v>-37.65822784810127</v>
      </c>
    </row>
    <row r="28" spans="1:12" ht="13.5" customHeight="1">
      <c r="A28" s="519"/>
      <c r="B28" s="552" t="s">
        <v>187</v>
      </c>
      <c r="C28" s="553"/>
      <c r="D28" s="554">
        <v>442</v>
      </c>
      <c r="E28" s="524">
        <v>-202</v>
      </c>
      <c r="F28" s="525">
        <v>-31.366459627329192</v>
      </c>
      <c r="G28" s="555">
        <v>171</v>
      </c>
      <c r="H28" s="527">
        <v>-119</v>
      </c>
      <c r="I28" s="528">
        <v>-41.0344827586207</v>
      </c>
      <c r="J28" s="556">
        <v>613</v>
      </c>
      <c r="K28" s="527">
        <v>-321</v>
      </c>
      <c r="L28" s="530">
        <v>-34.36830835117773</v>
      </c>
    </row>
    <row r="29" spans="1:12" ht="13.5" customHeight="1">
      <c r="A29" s="519"/>
      <c r="B29" s="557"/>
      <c r="C29" s="532" t="s">
        <v>188</v>
      </c>
      <c r="D29" s="544">
        <v>121</v>
      </c>
      <c r="E29" s="533">
        <v>-13</v>
      </c>
      <c r="F29" s="534">
        <v>-9.701492537313428</v>
      </c>
      <c r="G29" s="545">
        <v>50</v>
      </c>
      <c r="H29" s="535">
        <v>-18</v>
      </c>
      <c r="I29" s="536">
        <v>-26.470588235294116</v>
      </c>
      <c r="J29" s="558">
        <v>171</v>
      </c>
      <c r="K29" s="535">
        <v>-31</v>
      </c>
      <c r="L29" s="537">
        <v>-15.346534653465355</v>
      </c>
    </row>
    <row r="30" spans="1:12" ht="13.5" customHeight="1">
      <c r="A30" s="519"/>
      <c r="B30" s="559" t="s">
        <v>189</v>
      </c>
      <c r="C30" s="560" t="s">
        <v>190</v>
      </c>
      <c r="D30" s="550">
        <v>321</v>
      </c>
      <c r="E30" s="561">
        <v>-189</v>
      </c>
      <c r="F30" s="562">
        <v>-37.05882352941177</v>
      </c>
      <c r="G30" s="551">
        <v>121</v>
      </c>
      <c r="H30" s="563">
        <v>-101</v>
      </c>
      <c r="I30" s="564">
        <v>-45.4954954954955</v>
      </c>
      <c r="J30" s="565">
        <v>442</v>
      </c>
      <c r="K30" s="563">
        <v>-290</v>
      </c>
      <c r="L30" s="566">
        <v>-39.61748633879781</v>
      </c>
    </row>
    <row r="31" spans="1:12" ht="13.5" customHeight="1">
      <c r="A31" s="519"/>
      <c r="B31" s="509" t="s">
        <v>191</v>
      </c>
      <c r="C31" s="547"/>
      <c r="D31" s="567">
        <v>35</v>
      </c>
      <c r="E31" s="512">
        <v>-15</v>
      </c>
      <c r="F31" s="513">
        <v>-30</v>
      </c>
      <c r="G31" s="568">
        <v>0</v>
      </c>
      <c r="H31" s="515">
        <v>-2</v>
      </c>
      <c r="I31" s="516" t="s">
        <v>227</v>
      </c>
      <c r="J31" s="517">
        <v>35</v>
      </c>
      <c r="K31" s="515">
        <v>-17</v>
      </c>
      <c r="L31" s="518">
        <v>-32.69230769230769</v>
      </c>
    </row>
    <row r="32" spans="1:12" ht="13.5" customHeight="1">
      <c r="A32" s="519"/>
      <c r="B32" s="509" t="s">
        <v>192</v>
      </c>
      <c r="C32" s="547"/>
      <c r="D32" s="567">
        <v>13</v>
      </c>
      <c r="E32" s="512">
        <v>11</v>
      </c>
      <c r="F32" s="513">
        <v>550</v>
      </c>
      <c r="G32" s="568">
        <v>27</v>
      </c>
      <c r="H32" s="515">
        <v>11</v>
      </c>
      <c r="I32" s="516">
        <v>68.75</v>
      </c>
      <c r="J32" s="517">
        <v>40</v>
      </c>
      <c r="K32" s="515">
        <v>22</v>
      </c>
      <c r="L32" s="518">
        <v>122.22222222222223</v>
      </c>
    </row>
    <row r="33" spans="1:12" ht="13.5" customHeight="1">
      <c r="A33" s="519"/>
      <c r="B33" s="509" t="s">
        <v>193</v>
      </c>
      <c r="C33" s="547"/>
      <c r="D33" s="567">
        <v>33</v>
      </c>
      <c r="E33" s="569" t="s">
        <v>227</v>
      </c>
      <c r="F33" s="516" t="s">
        <v>227</v>
      </c>
      <c r="G33" s="568">
        <v>35</v>
      </c>
      <c r="H33" s="569" t="s">
        <v>227</v>
      </c>
      <c r="I33" s="516" t="s">
        <v>227</v>
      </c>
      <c r="J33" s="517">
        <v>68</v>
      </c>
      <c r="K33" s="569" t="s">
        <v>227</v>
      </c>
      <c r="L33" s="518" t="s">
        <v>227</v>
      </c>
    </row>
    <row r="34" spans="1:12" ht="13.5" customHeight="1">
      <c r="A34" s="519"/>
      <c r="B34" s="573" t="s">
        <v>194</v>
      </c>
      <c r="C34" s="522"/>
      <c r="D34" s="574">
        <v>339</v>
      </c>
      <c r="E34" s="575">
        <v>-66</v>
      </c>
      <c r="F34" s="576">
        <v>-16.296296296296305</v>
      </c>
      <c r="G34" s="577">
        <v>146</v>
      </c>
      <c r="H34" s="578">
        <v>-200</v>
      </c>
      <c r="I34" s="571">
        <v>-57.80346820809248</v>
      </c>
      <c r="J34" s="579">
        <v>485</v>
      </c>
      <c r="K34" s="578">
        <v>-266</v>
      </c>
      <c r="L34" s="580">
        <v>-35.41944074567243</v>
      </c>
    </row>
    <row r="35" spans="1:12" ht="13.5" customHeight="1">
      <c r="A35" s="519"/>
      <c r="B35" s="557"/>
      <c r="C35" s="532" t="s">
        <v>195</v>
      </c>
      <c r="D35" s="581">
        <v>243</v>
      </c>
      <c r="E35" s="533">
        <v>-62</v>
      </c>
      <c r="F35" s="534">
        <v>-20.32786885245902</v>
      </c>
      <c r="G35" s="581">
        <v>36</v>
      </c>
      <c r="H35" s="535">
        <v>-58</v>
      </c>
      <c r="I35" s="536">
        <v>-61.702127659574465</v>
      </c>
      <c r="J35" s="558">
        <v>279</v>
      </c>
      <c r="K35" s="535">
        <v>-120</v>
      </c>
      <c r="L35" s="537">
        <v>-30.075187969924812</v>
      </c>
    </row>
    <row r="36" spans="1:12" ht="13.5" customHeight="1">
      <c r="A36" s="519"/>
      <c r="B36" s="557"/>
      <c r="C36" s="560" t="s">
        <v>196</v>
      </c>
      <c r="D36" s="570">
        <v>96</v>
      </c>
      <c r="E36" s="575">
        <v>-4</v>
      </c>
      <c r="F36" s="576">
        <v>-4</v>
      </c>
      <c r="G36" s="572">
        <v>110</v>
      </c>
      <c r="H36" s="578">
        <v>-142</v>
      </c>
      <c r="I36" s="571">
        <v>-56.34920634920635</v>
      </c>
      <c r="J36" s="579">
        <v>206</v>
      </c>
      <c r="K36" s="578">
        <v>-146</v>
      </c>
      <c r="L36" s="580">
        <v>-41.47727272727273</v>
      </c>
    </row>
    <row r="37" spans="1:12" ht="13.5" customHeight="1">
      <c r="A37" s="519"/>
      <c r="B37" s="509" t="s">
        <v>197</v>
      </c>
      <c r="C37" s="582"/>
      <c r="D37" s="567">
        <v>152</v>
      </c>
      <c r="E37" s="569" t="s">
        <v>227</v>
      </c>
      <c r="F37" s="516" t="s">
        <v>227</v>
      </c>
      <c r="G37" s="568">
        <v>141</v>
      </c>
      <c r="H37" s="569" t="s">
        <v>227</v>
      </c>
      <c r="I37" s="516" t="s">
        <v>227</v>
      </c>
      <c r="J37" s="517">
        <v>293</v>
      </c>
      <c r="K37" s="569" t="s">
        <v>227</v>
      </c>
      <c r="L37" s="518" t="s">
        <v>227</v>
      </c>
    </row>
    <row r="38" spans="1:12" ht="13.5" customHeight="1">
      <c r="A38" s="519"/>
      <c r="B38" s="509" t="s">
        <v>198</v>
      </c>
      <c r="C38" s="582"/>
      <c r="D38" s="567">
        <v>7</v>
      </c>
      <c r="E38" s="512">
        <v>3</v>
      </c>
      <c r="F38" s="513">
        <v>75</v>
      </c>
      <c r="G38" s="568">
        <v>37</v>
      </c>
      <c r="H38" s="515">
        <v>24</v>
      </c>
      <c r="I38" s="516">
        <v>184.61538461538464</v>
      </c>
      <c r="J38" s="517">
        <v>44</v>
      </c>
      <c r="K38" s="515">
        <v>27</v>
      </c>
      <c r="L38" s="518">
        <v>158.8235294117647</v>
      </c>
    </row>
    <row r="39" spans="1:12" ht="13.5" customHeight="1">
      <c r="A39" s="519"/>
      <c r="B39" s="509" t="s">
        <v>199</v>
      </c>
      <c r="C39" s="582"/>
      <c r="D39" s="567">
        <v>430</v>
      </c>
      <c r="E39" s="512">
        <v>-78</v>
      </c>
      <c r="F39" s="513">
        <v>-15.354330708661408</v>
      </c>
      <c r="G39" s="568">
        <v>124</v>
      </c>
      <c r="H39" s="515">
        <v>-18</v>
      </c>
      <c r="I39" s="516">
        <v>-12.676056338028175</v>
      </c>
      <c r="J39" s="517">
        <v>554</v>
      </c>
      <c r="K39" s="515">
        <v>-96</v>
      </c>
      <c r="L39" s="518">
        <v>-14.769230769230774</v>
      </c>
    </row>
    <row r="40" spans="1:12" ht="13.5" customHeight="1">
      <c r="A40" s="519"/>
      <c r="B40" s="509" t="s">
        <v>200</v>
      </c>
      <c r="C40" s="582"/>
      <c r="D40" s="567">
        <v>83</v>
      </c>
      <c r="E40" s="512">
        <v>-24</v>
      </c>
      <c r="F40" s="513">
        <v>-22.429906542056074</v>
      </c>
      <c r="G40" s="568">
        <v>5</v>
      </c>
      <c r="H40" s="515">
        <v>-8</v>
      </c>
      <c r="I40" s="516">
        <v>-61.53846153846153</v>
      </c>
      <c r="J40" s="517">
        <v>88</v>
      </c>
      <c r="K40" s="515">
        <v>-32</v>
      </c>
      <c r="L40" s="518">
        <v>-26.66666666666667</v>
      </c>
    </row>
    <row r="41" spans="1:12" ht="13.5" customHeight="1">
      <c r="A41" s="519"/>
      <c r="B41" s="509" t="s">
        <v>201</v>
      </c>
      <c r="C41" s="582"/>
      <c r="D41" s="567">
        <v>257</v>
      </c>
      <c r="E41" s="512">
        <v>-408</v>
      </c>
      <c r="F41" s="513">
        <v>-61.35338345864662</v>
      </c>
      <c r="G41" s="568">
        <v>94</v>
      </c>
      <c r="H41" s="515">
        <v>-554</v>
      </c>
      <c r="I41" s="516">
        <v>-85.49382716049382</v>
      </c>
      <c r="J41" s="517">
        <v>351</v>
      </c>
      <c r="K41" s="515">
        <v>-962</v>
      </c>
      <c r="L41" s="518">
        <v>-73.26732673267327</v>
      </c>
    </row>
    <row r="42" spans="1:12" ht="13.5" customHeight="1">
      <c r="A42" s="583"/>
      <c r="B42" s="573" t="s">
        <v>202</v>
      </c>
      <c r="C42" s="542"/>
      <c r="D42" s="570">
        <v>148</v>
      </c>
      <c r="E42" s="512">
        <v>79</v>
      </c>
      <c r="F42" s="516">
        <v>114.49275362318843</v>
      </c>
      <c r="G42" s="572">
        <v>0</v>
      </c>
      <c r="H42" s="515">
        <v>0</v>
      </c>
      <c r="I42" s="516" t="s">
        <v>227</v>
      </c>
      <c r="J42" s="517">
        <v>148</v>
      </c>
      <c r="K42" s="515">
        <v>79</v>
      </c>
      <c r="L42" s="518">
        <v>114.49275362318843</v>
      </c>
    </row>
    <row r="43" spans="1:12" ht="13.5" customHeight="1" thickBot="1">
      <c r="A43" s="584" t="s">
        <v>41</v>
      </c>
      <c r="B43" s="585"/>
      <c r="C43" s="585"/>
      <c r="D43" s="586">
        <v>3872</v>
      </c>
      <c r="E43" s="587">
        <v>-2054</v>
      </c>
      <c r="F43" s="588">
        <v>-34.66081673979076</v>
      </c>
      <c r="G43" s="586">
        <v>1807</v>
      </c>
      <c r="H43" s="589">
        <v>-2251</v>
      </c>
      <c r="I43" s="590">
        <v>-55.47067520946279</v>
      </c>
      <c r="J43" s="586">
        <v>5679</v>
      </c>
      <c r="K43" s="589">
        <v>-4305</v>
      </c>
      <c r="L43" s="591">
        <v>-43.11899038461539</v>
      </c>
    </row>
    <row r="44" spans="1:12" ht="5.25" customHeight="1" thickBot="1">
      <c r="A44" s="113"/>
      <c r="B44" s="592"/>
      <c r="C44" s="593"/>
      <c r="D44" s="572"/>
      <c r="E44" s="594"/>
      <c r="F44" s="595"/>
      <c r="G44" s="572"/>
      <c r="H44" s="596"/>
      <c r="I44" s="597"/>
      <c r="J44" s="579"/>
      <c r="K44" s="596"/>
      <c r="L44" s="597"/>
    </row>
    <row r="45" spans="1:12" ht="13.5" customHeight="1">
      <c r="A45" s="598" t="s">
        <v>43</v>
      </c>
      <c r="B45" s="599" t="s">
        <v>89</v>
      </c>
      <c r="C45" s="600"/>
      <c r="D45" s="601">
        <v>543</v>
      </c>
      <c r="E45" s="602">
        <v>-226</v>
      </c>
      <c r="F45" s="603">
        <v>-29.388816644993497</v>
      </c>
      <c r="G45" s="604">
        <v>384</v>
      </c>
      <c r="H45" s="605">
        <v>-487</v>
      </c>
      <c r="I45" s="606">
        <v>-55.91274397244547</v>
      </c>
      <c r="J45" s="607">
        <v>927</v>
      </c>
      <c r="K45" s="605">
        <v>-713</v>
      </c>
      <c r="L45" s="608">
        <v>-43.47560975609757</v>
      </c>
    </row>
    <row r="46" spans="1:12" ht="13.5" customHeight="1">
      <c r="A46" s="519"/>
      <c r="B46" s="509" t="s">
        <v>88</v>
      </c>
      <c r="C46" s="547"/>
      <c r="D46" s="567">
        <v>549</v>
      </c>
      <c r="E46" s="512">
        <v>-10</v>
      </c>
      <c r="F46" s="562">
        <v>-1.7889087656529483</v>
      </c>
      <c r="G46" s="568">
        <v>103</v>
      </c>
      <c r="H46" s="515">
        <v>-186</v>
      </c>
      <c r="I46" s="564">
        <v>-64.3598615916955</v>
      </c>
      <c r="J46" s="517">
        <v>652</v>
      </c>
      <c r="K46" s="515">
        <v>-196</v>
      </c>
      <c r="L46" s="566">
        <v>-23.113207547169807</v>
      </c>
    </row>
    <row r="47" spans="1:12" ht="13.5" customHeight="1">
      <c r="A47" s="519"/>
      <c r="B47" s="509" t="s">
        <v>44</v>
      </c>
      <c r="C47" s="547"/>
      <c r="D47" s="567">
        <v>383</v>
      </c>
      <c r="E47" s="512">
        <v>-180</v>
      </c>
      <c r="F47" s="562">
        <v>-31.971580817051517</v>
      </c>
      <c r="G47" s="568">
        <v>128</v>
      </c>
      <c r="H47" s="515">
        <v>-129</v>
      </c>
      <c r="I47" s="564">
        <v>-50.19455252918288</v>
      </c>
      <c r="J47" s="517">
        <v>511</v>
      </c>
      <c r="K47" s="515">
        <v>-309</v>
      </c>
      <c r="L47" s="566">
        <v>-37.68292682926829</v>
      </c>
    </row>
    <row r="48" spans="1:12" ht="13.5" customHeight="1">
      <c r="A48" s="519"/>
      <c r="B48" s="509" t="s">
        <v>143</v>
      </c>
      <c r="C48" s="547"/>
      <c r="D48" s="567">
        <v>416</v>
      </c>
      <c r="E48" s="512">
        <v>-287</v>
      </c>
      <c r="F48" s="562">
        <v>-40.82503556187766</v>
      </c>
      <c r="G48" s="568">
        <v>321</v>
      </c>
      <c r="H48" s="515">
        <v>-311</v>
      </c>
      <c r="I48" s="564">
        <v>-49.20886075949367</v>
      </c>
      <c r="J48" s="517">
        <v>737</v>
      </c>
      <c r="K48" s="515">
        <v>-598</v>
      </c>
      <c r="L48" s="566">
        <v>-44.7940074906367</v>
      </c>
    </row>
    <row r="49" spans="1:12" ht="13.5" customHeight="1">
      <c r="A49" s="519"/>
      <c r="B49" s="509" t="s">
        <v>45</v>
      </c>
      <c r="C49" s="547"/>
      <c r="D49" s="567">
        <v>1750</v>
      </c>
      <c r="E49" s="512">
        <v>-1459</v>
      </c>
      <c r="F49" s="562">
        <v>-45.46587722031785</v>
      </c>
      <c r="G49" s="568">
        <v>771</v>
      </c>
      <c r="H49" s="515">
        <v>-1091</v>
      </c>
      <c r="I49" s="564">
        <v>-58.59291084854995</v>
      </c>
      <c r="J49" s="517">
        <v>2521</v>
      </c>
      <c r="K49" s="515">
        <v>-2550</v>
      </c>
      <c r="L49" s="566">
        <v>-50.285939656872415</v>
      </c>
    </row>
    <row r="50" spans="1:12" ht="13.5" customHeight="1">
      <c r="A50" s="583"/>
      <c r="B50" s="548" t="s">
        <v>46</v>
      </c>
      <c r="C50" s="609"/>
      <c r="D50" s="610">
        <v>231</v>
      </c>
      <c r="E50" s="512">
        <v>108</v>
      </c>
      <c r="F50" s="562">
        <v>87.80487804878047</v>
      </c>
      <c r="G50" s="611">
        <v>100</v>
      </c>
      <c r="H50" s="515">
        <v>-47</v>
      </c>
      <c r="I50" s="564">
        <v>-31.972789115646265</v>
      </c>
      <c r="J50" s="517">
        <v>331</v>
      </c>
      <c r="K50" s="515">
        <v>61</v>
      </c>
      <c r="L50" s="566">
        <v>22.59259259259258</v>
      </c>
    </row>
    <row r="51" spans="1:12" ht="13.5" customHeight="1" thickBot="1">
      <c r="A51" s="584" t="s">
        <v>41</v>
      </c>
      <c r="B51" s="585"/>
      <c r="C51" s="585"/>
      <c r="D51" s="612">
        <v>3872</v>
      </c>
      <c r="E51" s="587">
        <v>-2054</v>
      </c>
      <c r="F51" s="613">
        <v>-34.66081673979076</v>
      </c>
      <c r="G51" s="614">
        <v>1807</v>
      </c>
      <c r="H51" s="589">
        <v>-2251</v>
      </c>
      <c r="I51" s="615">
        <v>-55.47067520946279</v>
      </c>
      <c r="J51" s="616">
        <v>5679</v>
      </c>
      <c r="K51" s="589">
        <v>-4305</v>
      </c>
      <c r="L51" s="617">
        <v>-43.11899038461539</v>
      </c>
    </row>
    <row r="52" spans="1:12" ht="5.25" customHeight="1" thickBot="1">
      <c r="A52" s="113"/>
      <c r="B52" s="70"/>
      <c r="C52" s="70"/>
      <c r="D52" s="618"/>
      <c r="E52" s="594"/>
      <c r="F52" s="595"/>
      <c r="G52" s="619"/>
      <c r="H52" s="596"/>
      <c r="I52" s="597"/>
      <c r="J52" s="579"/>
      <c r="K52" s="596"/>
      <c r="L52" s="597"/>
    </row>
    <row r="53" spans="1:12" ht="13.5" customHeight="1">
      <c r="A53" s="598" t="s">
        <v>47</v>
      </c>
      <c r="B53" s="599"/>
      <c r="C53" s="620" t="s">
        <v>48</v>
      </c>
      <c r="D53" s="601">
        <v>1203</v>
      </c>
      <c r="E53" s="602">
        <v>-247</v>
      </c>
      <c r="F53" s="603">
        <v>-17.034482758620697</v>
      </c>
      <c r="G53" s="604">
        <v>533</v>
      </c>
      <c r="H53" s="605">
        <v>-383</v>
      </c>
      <c r="I53" s="606">
        <v>-41.81222707423581</v>
      </c>
      <c r="J53" s="607">
        <v>1736</v>
      </c>
      <c r="K53" s="605">
        <v>-630</v>
      </c>
      <c r="L53" s="608">
        <v>-26.62721893491124</v>
      </c>
    </row>
    <row r="54" spans="1:12" ht="13.5" customHeight="1">
      <c r="A54" s="519"/>
      <c r="B54" s="509"/>
      <c r="C54" s="621" t="s">
        <v>49</v>
      </c>
      <c r="D54" s="567">
        <v>1289</v>
      </c>
      <c r="E54" s="512">
        <v>-501</v>
      </c>
      <c r="F54" s="562">
        <v>-27.988826815642454</v>
      </c>
      <c r="G54" s="568">
        <v>429</v>
      </c>
      <c r="H54" s="515">
        <v>-733</v>
      </c>
      <c r="I54" s="564">
        <v>-63.08089500860585</v>
      </c>
      <c r="J54" s="517">
        <v>1718</v>
      </c>
      <c r="K54" s="515">
        <v>-1234</v>
      </c>
      <c r="L54" s="566">
        <v>-41.80216802168022</v>
      </c>
    </row>
    <row r="55" spans="1:12" ht="13.5" customHeight="1">
      <c r="A55" s="519"/>
      <c r="B55" s="509"/>
      <c r="C55" s="621" t="s">
        <v>50</v>
      </c>
      <c r="D55" s="567">
        <v>877</v>
      </c>
      <c r="E55" s="512">
        <v>-734</v>
      </c>
      <c r="F55" s="562">
        <v>-45.56176288019863</v>
      </c>
      <c r="G55" s="568">
        <v>335</v>
      </c>
      <c r="H55" s="515">
        <v>-436</v>
      </c>
      <c r="I55" s="564">
        <v>-56.54993514915694</v>
      </c>
      <c r="J55" s="517">
        <v>1212</v>
      </c>
      <c r="K55" s="515">
        <v>-1170</v>
      </c>
      <c r="L55" s="566">
        <v>-49.11838790931989</v>
      </c>
    </row>
    <row r="56" spans="1:12" ht="13.5" customHeight="1">
      <c r="A56" s="519"/>
      <c r="B56" s="509"/>
      <c r="C56" s="621" t="s">
        <v>51</v>
      </c>
      <c r="D56" s="567">
        <v>186</v>
      </c>
      <c r="E56" s="512">
        <v>-153</v>
      </c>
      <c r="F56" s="562">
        <v>-45.13274336283186</v>
      </c>
      <c r="G56" s="568">
        <v>131</v>
      </c>
      <c r="H56" s="515">
        <v>-168</v>
      </c>
      <c r="I56" s="564">
        <v>-56.187290969899664</v>
      </c>
      <c r="J56" s="517">
        <v>317</v>
      </c>
      <c r="K56" s="515">
        <v>-321</v>
      </c>
      <c r="L56" s="566">
        <v>-50.313479623824456</v>
      </c>
    </row>
    <row r="57" spans="1:12" ht="13.5" customHeight="1">
      <c r="A57" s="519"/>
      <c r="B57" s="509"/>
      <c r="C57" s="621" t="s">
        <v>52</v>
      </c>
      <c r="D57" s="567">
        <v>146</v>
      </c>
      <c r="E57" s="512">
        <v>-228</v>
      </c>
      <c r="F57" s="562">
        <v>-60.962566844919785</v>
      </c>
      <c r="G57" s="568">
        <v>108</v>
      </c>
      <c r="H57" s="515">
        <v>-207</v>
      </c>
      <c r="I57" s="564">
        <v>-65.71428571428572</v>
      </c>
      <c r="J57" s="517">
        <v>254</v>
      </c>
      <c r="K57" s="515">
        <v>-435</v>
      </c>
      <c r="L57" s="566">
        <v>-63.13497822931785</v>
      </c>
    </row>
    <row r="58" spans="1:12" ht="13.5" customHeight="1">
      <c r="A58" s="583"/>
      <c r="B58" s="548"/>
      <c r="C58" s="622" t="s">
        <v>90</v>
      </c>
      <c r="D58" s="610">
        <v>171</v>
      </c>
      <c r="E58" s="512">
        <v>-191</v>
      </c>
      <c r="F58" s="562">
        <v>-52.76243093922652</v>
      </c>
      <c r="G58" s="611">
        <v>271</v>
      </c>
      <c r="H58" s="515">
        <v>-324</v>
      </c>
      <c r="I58" s="564">
        <v>-54.45378151260504</v>
      </c>
      <c r="J58" s="517">
        <v>442</v>
      </c>
      <c r="K58" s="515">
        <v>-515</v>
      </c>
      <c r="L58" s="566">
        <v>-53.81400208986416</v>
      </c>
    </row>
    <row r="59" spans="1:12" ht="13.5" customHeight="1" thickBot="1">
      <c r="A59" s="584" t="s">
        <v>41</v>
      </c>
      <c r="B59" s="585"/>
      <c r="C59" s="585"/>
      <c r="D59" s="612">
        <v>3872</v>
      </c>
      <c r="E59" s="587">
        <v>-2054</v>
      </c>
      <c r="F59" s="613">
        <v>-34.66081673979076</v>
      </c>
      <c r="G59" s="614">
        <v>1807</v>
      </c>
      <c r="H59" s="589">
        <v>-2251</v>
      </c>
      <c r="I59" s="615">
        <v>-55.47067520946279</v>
      </c>
      <c r="J59" s="623">
        <v>5679</v>
      </c>
      <c r="K59" s="589">
        <v>-4305</v>
      </c>
      <c r="L59" s="617">
        <v>-43.11899038461539</v>
      </c>
    </row>
    <row r="60" spans="2:12" s="113" customFormat="1" ht="2.25" customHeight="1">
      <c r="B60" s="70"/>
      <c r="C60" s="70"/>
      <c r="D60" s="372"/>
      <c r="E60" s="624"/>
      <c r="F60" s="625"/>
      <c r="G60" s="372"/>
      <c r="H60" s="626"/>
      <c r="I60" s="627"/>
      <c r="J60" s="579"/>
      <c r="K60" s="626"/>
      <c r="L60" s="626"/>
    </row>
    <row r="61" spans="1:12" ht="14.25" customHeight="1">
      <c r="A61" s="628" t="s">
        <v>203</v>
      </c>
      <c r="B61" s="98"/>
      <c r="C61" s="98"/>
      <c r="D61" s="98"/>
      <c r="E61" s="629"/>
      <c r="F61" s="630"/>
      <c r="G61" s="98"/>
      <c r="H61" s="631"/>
      <c r="I61" s="632"/>
      <c r="J61" s="631"/>
      <c r="K61" s="631"/>
      <c r="L61" s="631"/>
    </row>
    <row r="62" spans="1:12" s="72" customFormat="1" ht="11.25" customHeight="1">
      <c r="A62" s="633" t="s">
        <v>204</v>
      </c>
      <c r="B62" s="117"/>
      <c r="C62" s="99"/>
      <c r="D62" s="99"/>
      <c r="E62" s="634"/>
      <c r="F62" s="635"/>
      <c r="G62" s="99"/>
      <c r="H62" s="636"/>
      <c r="I62" s="637"/>
      <c r="J62" s="636"/>
      <c r="K62" s="638"/>
      <c r="L62" s="636"/>
    </row>
    <row r="63" spans="1:12" ht="11.25" customHeight="1">
      <c r="A63" s="633"/>
      <c r="B63" s="639" t="s">
        <v>91</v>
      </c>
      <c r="C63" s="99"/>
      <c r="D63" s="99"/>
      <c r="E63" s="634"/>
      <c r="F63" s="635"/>
      <c r="G63" s="99"/>
      <c r="H63" s="636"/>
      <c r="I63" s="637"/>
      <c r="J63" s="636"/>
      <c r="K63" s="638"/>
      <c r="L63" s="636"/>
    </row>
    <row r="64" spans="1:12" ht="11.25" customHeight="1">
      <c r="A64" s="633" t="s">
        <v>142</v>
      </c>
      <c r="B64" s="70"/>
      <c r="C64" s="70"/>
      <c r="D64" s="372"/>
      <c r="E64" s="624"/>
      <c r="F64" s="625"/>
      <c r="G64" s="372"/>
      <c r="H64" s="626"/>
      <c r="I64" s="627"/>
      <c r="J64" s="626"/>
      <c r="K64" s="626"/>
      <c r="L64" s="626"/>
    </row>
    <row r="65" spans="1:12" ht="11.25" customHeight="1">
      <c r="A65" s="633"/>
      <c r="B65" s="70"/>
      <c r="C65" s="70"/>
      <c r="D65" s="372"/>
      <c r="E65" s="624"/>
      <c r="F65" s="625"/>
      <c r="G65" s="372"/>
      <c r="H65" s="626"/>
      <c r="I65" s="627"/>
      <c r="J65" s="626"/>
      <c r="K65" s="626"/>
      <c r="L65" s="626"/>
    </row>
    <row r="66" spans="1:12" ht="11.25" customHeight="1">
      <c r="A66" s="633"/>
      <c r="B66" s="70"/>
      <c r="C66" s="70"/>
      <c r="D66" s="372"/>
      <c r="E66" s="372"/>
      <c r="F66" s="372"/>
      <c r="G66" s="372"/>
      <c r="H66" s="372"/>
      <c r="I66" s="372"/>
      <c r="J66" s="372"/>
      <c r="K66" s="372"/>
      <c r="L66" s="372"/>
    </row>
    <row r="67" spans="2:12" ht="12" customHeight="1">
      <c r="B67" s="70"/>
      <c r="C67" s="70"/>
      <c r="D67" s="372"/>
      <c r="E67" s="372"/>
      <c r="F67" s="372"/>
      <c r="G67" s="372"/>
      <c r="H67" s="372"/>
      <c r="I67" s="372"/>
      <c r="J67" s="372"/>
      <c r="K67" s="372"/>
      <c r="L67" s="372"/>
    </row>
  </sheetData>
  <sheetProtection/>
  <mergeCells count="12">
    <mergeCell ref="A53:A58"/>
    <mergeCell ref="A59:C59"/>
    <mergeCell ref="A43:C43"/>
    <mergeCell ref="A45:A50"/>
    <mergeCell ref="A51:C51"/>
    <mergeCell ref="A8:A42"/>
    <mergeCell ref="A3:L3"/>
    <mergeCell ref="G5:L5"/>
    <mergeCell ref="A6:C7"/>
    <mergeCell ref="D6:F6"/>
    <mergeCell ref="G6:I6"/>
    <mergeCell ref="J6:L6"/>
  </mergeCells>
  <printOptions horizontalCentered="1" verticalCentered="1"/>
  <pageMargins left="0.35433070866141736" right="0.1968503937007874" top="0.3937007874015748" bottom="0.3937007874015748" header="0.5118110236220472" footer="0.5118110236220472"/>
  <pageSetup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dimension ref="A1:U31"/>
  <sheetViews>
    <sheetView tabSelected="1" view="pageBreakPreview" zoomScale="130" zoomScaleSheetLayoutView="130" zoomScalePageLayoutView="0" workbookViewId="0" topLeftCell="D1">
      <selection activeCell="E3" sqref="E3"/>
    </sheetView>
  </sheetViews>
  <sheetFormatPr defaultColWidth="9.00390625" defaultRowHeight="13.5"/>
  <cols>
    <col min="1" max="1" width="4.25390625" style="46" customWidth="1"/>
    <col min="2" max="2" width="16.875" style="46" customWidth="1"/>
    <col min="3" max="10" width="6.625" style="46" customWidth="1"/>
    <col min="11" max="11" width="7.375" style="100" customWidth="1"/>
    <col min="12" max="12" width="6.625" style="46" customWidth="1"/>
    <col min="13" max="21" width="5.75390625" style="46" customWidth="1"/>
    <col min="22" max="16384" width="9.00390625" style="46" customWidth="1"/>
  </cols>
  <sheetData>
    <row r="1" spans="2:21" ht="27.75" customHeight="1">
      <c r="B1" s="125" t="s">
        <v>117</v>
      </c>
      <c r="C1" s="125"/>
      <c r="D1" s="125"/>
      <c r="E1" s="125"/>
      <c r="F1" s="125"/>
      <c r="G1" s="125"/>
      <c r="H1" s="125"/>
      <c r="I1" s="125"/>
      <c r="J1" s="125"/>
      <c r="K1" s="125"/>
      <c r="L1" s="125"/>
      <c r="M1" s="125"/>
      <c r="N1" s="125"/>
      <c r="O1" s="125"/>
      <c r="P1" s="125"/>
      <c r="Q1" s="125"/>
      <c r="R1" s="125"/>
      <c r="S1" s="125"/>
      <c r="T1" s="125"/>
      <c r="U1" s="125"/>
    </row>
    <row r="2" spans="2:12" ht="9" customHeight="1">
      <c r="B2" s="126"/>
      <c r="C2" s="126"/>
      <c r="D2" s="126"/>
      <c r="E2" s="126"/>
      <c r="F2" s="126"/>
      <c r="G2" s="126"/>
      <c r="H2" s="126"/>
      <c r="I2" s="126"/>
      <c r="J2" s="126"/>
      <c r="K2" s="126"/>
      <c r="L2" s="126"/>
    </row>
    <row r="3" spans="11:21" ht="15.75" customHeight="1" thickBot="1">
      <c r="K3" s="127"/>
      <c r="L3" s="128"/>
      <c r="M3" s="129"/>
      <c r="N3" s="129"/>
      <c r="O3" s="130" t="s">
        <v>10</v>
      </c>
      <c r="P3" s="130"/>
      <c r="Q3" s="130"/>
      <c r="R3" s="130"/>
      <c r="S3" s="130"/>
      <c r="T3" s="130"/>
      <c r="U3" s="130"/>
    </row>
    <row r="4" spans="1:21" ht="14.25" customHeight="1">
      <c r="A4" s="131"/>
      <c r="B4" s="132"/>
      <c r="C4" s="133" t="s">
        <v>3</v>
      </c>
      <c r="D4" s="133" t="s">
        <v>4</v>
      </c>
      <c r="E4" s="133" t="s">
        <v>5</v>
      </c>
      <c r="F4" s="133" t="s">
        <v>6</v>
      </c>
      <c r="G4" s="133" t="s">
        <v>7</v>
      </c>
      <c r="H4" s="133" t="s">
        <v>8</v>
      </c>
      <c r="I4" s="133" t="s">
        <v>9</v>
      </c>
      <c r="J4" s="134" t="s">
        <v>120</v>
      </c>
      <c r="K4" s="135" t="s">
        <v>144</v>
      </c>
      <c r="L4" s="136" t="s">
        <v>154</v>
      </c>
      <c r="M4" s="137"/>
      <c r="N4" s="137"/>
      <c r="O4" s="137"/>
      <c r="P4" s="137"/>
      <c r="Q4" s="137"/>
      <c r="R4" s="137"/>
      <c r="S4" s="137"/>
      <c r="T4" s="137"/>
      <c r="U4" s="138"/>
    </row>
    <row r="5" spans="1:21" ht="30.75" customHeight="1">
      <c r="A5" s="139"/>
      <c r="B5" s="140"/>
      <c r="C5" s="141"/>
      <c r="D5" s="141"/>
      <c r="E5" s="141"/>
      <c r="F5" s="141"/>
      <c r="G5" s="141"/>
      <c r="H5" s="141"/>
      <c r="I5" s="141"/>
      <c r="J5" s="142"/>
      <c r="K5" s="143"/>
      <c r="L5" s="640"/>
      <c r="M5" s="145" t="s">
        <v>34</v>
      </c>
      <c r="N5" s="145" t="s">
        <v>35</v>
      </c>
      <c r="O5" s="145" t="s">
        <v>36</v>
      </c>
      <c r="P5" s="145" t="s">
        <v>37</v>
      </c>
      <c r="Q5" s="145" t="s">
        <v>38</v>
      </c>
      <c r="R5" s="145" t="s">
        <v>39</v>
      </c>
      <c r="S5" s="146" t="s">
        <v>121</v>
      </c>
      <c r="T5" s="146" t="s">
        <v>145</v>
      </c>
      <c r="U5" s="641" t="s">
        <v>155</v>
      </c>
    </row>
    <row r="6" spans="1:21" ht="18" customHeight="1">
      <c r="A6" s="149" t="s">
        <v>18</v>
      </c>
      <c r="B6" s="150"/>
      <c r="C6" s="151">
        <v>27551</v>
      </c>
      <c r="D6" s="151">
        <v>26949</v>
      </c>
      <c r="E6" s="151">
        <v>25467</v>
      </c>
      <c r="F6" s="151">
        <v>25180</v>
      </c>
      <c r="G6" s="151">
        <v>23696</v>
      </c>
      <c r="H6" s="151">
        <v>22958</v>
      </c>
      <c r="I6" s="152">
        <v>23790</v>
      </c>
      <c r="J6" s="152">
        <v>22364</v>
      </c>
      <c r="K6" s="152">
        <v>21947</v>
      </c>
      <c r="L6" s="154">
        <v>21694</v>
      </c>
      <c r="M6" s="642">
        <f>L6/C6*100-100</f>
        <v>-21.258756487967773</v>
      </c>
      <c r="N6" s="643">
        <f>L6/D6*100-100</f>
        <v>-19.49979591079446</v>
      </c>
      <c r="O6" s="643">
        <f>L6/E6*100-100</f>
        <v>-14.815251109278677</v>
      </c>
      <c r="P6" s="643">
        <f>L6/F6*100-100</f>
        <v>-13.844320889594925</v>
      </c>
      <c r="Q6" s="643">
        <f>L6/G6*100-100</f>
        <v>-8.448683322079674</v>
      </c>
      <c r="R6" s="643">
        <f>L6/H6*100-100</f>
        <v>-5.505706071957491</v>
      </c>
      <c r="S6" s="643">
        <f>L6/I6*100-100</f>
        <v>-8.810424548129475</v>
      </c>
      <c r="T6" s="643">
        <f>L6/J6*100-100</f>
        <v>-2.9958862457521036</v>
      </c>
      <c r="U6" s="644">
        <f>L6/K6*100-100</f>
        <v>-1.1527771449400888</v>
      </c>
    </row>
    <row r="7" spans="1:21" ht="18" customHeight="1">
      <c r="A7" s="157" t="s">
        <v>20</v>
      </c>
      <c r="B7" s="158" t="s">
        <v>13</v>
      </c>
      <c r="C7" s="159">
        <f aca="true" t="shared" si="0" ref="C7:L7">SUM(C8:C9)</f>
        <v>90</v>
      </c>
      <c r="D7" s="159">
        <f t="shared" si="0"/>
        <v>65</v>
      </c>
      <c r="E7" s="159">
        <f t="shared" si="0"/>
        <v>69</v>
      </c>
      <c r="F7" s="159">
        <f t="shared" si="0"/>
        <v>54</v>
      </c>
      <c r="G7" s="159">
        <f t="shared" si="0"/>
        <v>54</v>
      </c>
      <c r="H7" s="159">
        <f t="shared" si="0"/>
        <v>42</v>
      </c>
      <c r="I7" s="159">
        <f t="shared" si="0"/>
        <v>40</v>
      </c>
      <c r="J7" s="159">
        <f t="shared" si="0"/>
        <v>19</v>
      </c>
      <c r="K7" s="159">
        <f t="shared" si="0"/>
        <v>24</v>
      </c>
      <c r="L7" s="645">
        <f t="shared" si="0"/>
        <v>19</v>
      </c>
      <c r="M7" s="163">
        <f aca="true" t="shared" si="1" ref="M7:M12">L7/C7*100-100</f>
        <v>-78.88888888888889</v>
      </c>
      <c r="N7" s="163">
        <f aca="true" t="shared" si="2" ref="N7:N12">L7/D7*100-100</f>
        <v>-70.76923076923077</v>
      </c>
      <c r="O7" s="163">
        <f aca="true" t="shared" si="3" ref="O7:O12">L7/E7*100-100</f>
        <v>-72.46376811594203</v>
      </c>
      <c r="P7" s="163">
        <f aca="true" t="shared" si="4" ref="P7:P12">L7/F7*100-100</f>
        <v>-64.81481481481481</v>
      </c>
      <c r="Q7" s="163">
        <f aca="true" t="shared" si="5" ref="Q7:Q12">L7/G7*100-100</f>
        <v>-64.81481481481481</v>
      </c>
      <c r="R7" s="163">
        <f aca="true" t="shared" si="6" ref="R7:R12">L7/H7*100-100</f>
        <v>-54.76190476190476</v>
      </c>
      <c r="S7" s="163">
        <f aca="true" t="shared" si="7" ref="S7:S12">L7/I7*100-100</f>
        <v>-52.5</v>
      </c>
      <c r="T7" s="163">
        <f aca="true" t="shared" si="8" ref="T7:T12">L7/J7*100-100</f>
        <v>0</v>
      </c>
      <c r="U7" s="164">
        <f aca="true" t="shared" si="9" ref="U7:U12">L7/K7*100-100</f>
        <v>-20.833333333333343</v>
      </c>
    </row>
    <row r="8" spans="1:21" ht="18" customHeight="1">
      <c r="A8" s="165"/>
      <c r="B8" s="166" t="s">
        <v>28</v>
      </c>
      <c r="C8" s="167">
        <v>70</v>
      </c>
      <c r="D8" s="167">
        <v>41</v>
      </c>
      <c r="E8" s="167">
        <v>48</v>
      </c>
      <c r="F8" s="167">
        <v>31</v>
      </c>
      <c r="G8" s="167">
        <v>40</v>
      </c>
      <c r="H8" s="167">
        <v>31</v>
      </c>
      <c r="I8" s="168">
        <v>29</v>
      </c>
      <c r="J8" s="168">
        <v>13</v>
      </c>
      <c r="K8" s="168">
        <v>13</v>
      </c>
      <c r="L8" s="170">
        <v>19</v>
      </c>
      <c r="M8" s="171">
        <f t="shared" si="1"/>
        <v>-72.85714285714286</v>
      </c>
      <c r="N8" s="171">
        <f t="shared" si="2"/>
        <v>-53.65853658536585</v>
      </c>
      <c r="O8" s="171">
        <f t="shared" si="3"/>
        <v>-60.41666666666667</v>
      </c>
      <c r="P8" s="171">
        <f t="shared" si="4"/>
        <v>-38.70967741935484</v>
      </c>
      <c r="Q8" s="171">
        <f t="shared" si="5"/>
        <v>-52.5</v>
      </c>
      <c r="R8" s="171">
        <f t="shared" si="6"/>
        <v>-38.70967741935484</v>
      </c>
      <c r="S8" s="171">
        <f t="shared" si="7"/>
        <v>-34.48275862068965</v>
      </c>
      <c r="T8" s="171">
        <f t="shared" si="8"/>
        <v>46.15384615384613</v>
      </c>
      <c r="U8" s="172">
        <f t="shared" si="9"/>
        <v>46.15384615384613</v>
      </c>
    </row>
    <row r="9" spans="1:21" ht="18" customHeight="1">
      <c r="A9" s="173"/>
      <c r="B9" s="174" t="s">
        <v>29</v>
      </c>
      <c r="C9" s="175">
        <v>20</v>
      </c>
      <c r="D9" s="175">
        <v>24</v>
      </c>
      <c r="E9" s="175">
        <v>21</v>
      </c>
      <c r="F9" s="175">
        <v>23</v>
      </c>
      <c r="G9" s="175">
        <v>14</v>
      </c>
      <c r="H9" s="175">
        <v>11</v>
      </c>
      <c r="I9" s="176">
        <v>11</v>
      </c>
      <c r="J9" s="176">
        <v>6</v>
      </c>
      <c r="K9" s="176">
        <v>11</v>
      </c>
      <c r="L9" s="178">
        <v>0</v>
      </c>
      <c r="M9" s="646" t="s">
        <v>224</v>
      </c>
      <c r="N9" s="646" t="s">
        <v>224</v>
      </c>
      <c r="O9" s="646" t="s">
        <v>224</v>
      </c>
      <c r="P9" s="646" t="s">
        <v>224</v>
      </c>
      <c r="Q9" s="646" t="s">
        <v>224</v>
      </c>
      <c r="R9" s="646" t="s">
        <v>224</v>
      </c>
      <c r="S9" s="646" t="s">
        <v>224</v>
      </c>
      <c r="T9" s="646" t="s">
        <v>224</v>
      </c>
      <c r="U9" s="647" t="s">
        <v>224</v>
      </c>
    </row>
    <row r="10" spans="1:21" ht="18" customHeight="1">
      <c r="A10" s="181" t="s">
        <v>12</v>
      </c>
      <c r="B10" s="182" t="s">
        <v>14</v>
      </c>
      <c r="C10" s="183">
        <f>SUM(C11:C12)</f>
        <v>365</v>
      </c>
      <c r="D10" s="183">
        <f aca="true" t="shared" si="10" ref="D10:J10">SUM(D11:D12)</f>
        <v>382</v>
      </c>
      <c r="E10" s="183">
        <f t="shared" si="10"/>
        <v>354</v>
      </c>
      <c r="F10" s="183">
        <f t="shared" si="10"/>
        <v>366</v>
      </c>
      <c r="G10" s="183">
        <f t="shared" si="10"/>
        <v>371</v>
      </c>
      <c r="H10" s="183">
        <f t="shared" si="10"/>
        <v>316</v>
      </c>
      <c r="I10" s="183">
        <f t="shared" si="10"/>
        <v>357</v>
      </c>
      <c r="J10" s="183">
        <f t="shared" si="10"/>
        <v>467</v>
      </c>
      <c r="K10" s="184">
        <f>K11+K12</f>
        <v>450</v>
      </c>
      <c r="L10" s="648">
        <f>L11+L12</f>
        <v>110</v>
      </c>
      <c r="M10" s="163">
        <f t="shared" si="1"/>
        <v>-69.86301369863014</v>
      </c>
      <c r="N10" s="163">
        <f t="shared" si="2"/>
        <v>-71.20418848167539</v>
      </c>
      <c r="O10" s="163">
        <f t="shared" si="3"/>
        <v>-68.92655367231637</v>
      </c>
      <c r="P10" s="163">
        <f t="shared" si="4"/>
        <v>-69.94535519125682</v>
      </c>
      <c r="Q10" s="163">
        <f t="shared" si="5"/>
        <v>-70.35040431266846</v>
      </c>
      <c r="R10" s="163">
        <f t="shared" si="6"/>
        <v>-65.18987341772151</v>
      </c>
      <c r="S10" s="163">
        <f t="shared" si="7"/>
        <v>-69.187675070028</v>
      </c>
      <c r="T10" s="163">
        <f t="shared" si="8"/>
        <v>-76.44539614561027</v>
      </c>
      <c r="U10" s="164">
        <f t="shared" si="9"/>
        <v>-75.55555555555556</v>
      </c>
    </row>
    <row r="11" spans="1:21" ht="18" customHeight="1">
      <c r="A11" s="187"/>
      <c r="B11" s="188" t="s">
        <v>26</v>
      </c>
      <c r="C11" s="189">
        <v>102</v>
      </c>
      <c r="D11" s="189">
        <v>65</v>
      </c>
      <c r="E11" s="189">
        <v>48</v>
      </c>
      <c r="F11" s="189">
        <v>36</v>
      </c>
      <c r="G11" s="189">
        <v>31</v>
      </c>
      <c r="H11" s="189">
        <v>28</v>
      </c>
      <c r="I11" s="190">
        <v>27</v>
      </c>
      <c r="J11" s="190">
        <v>35</v>
      </c>
      <c r="K11" s="190">
        <v>25</v>
      </c>
      <c r="L11" s="192">
        <v>12</v>
      </c>
      <c r="M11" s="171">
        <f t="shared" si="1"/>
        <v>-88.23529411764706</v>
      </c>
      <c r="N11" s="171">
        <f t="shared" si="2"/>
        <v>-81.53846153846153</v>
      </c>
      <c r="O11" s="171">
        <f t="shared" si="3"/>
        <v>-75</v>
      </c>
      <c r="P11" s="171">
        <f t="shared" si="4"/>
        <v>-66.66666666666667</v>
      </c>
      <c r="Q11" s="171">
        <f t="shared" si="5"/>
        <v>-61.29032258064516</v>
      </c>
      <c r="R11" s="171">
        <f t="shared" si="6"/>
        <v>-57.142857142857146</v>
      </c>
      <c r="S11" s="171">
        <f t="shared" si="7"/>
        <v>-55.55555555555556</v>
      </c>
      <c r="T11" s="171">
        <f t="shared" si="8"/>
        <v>-65.71428571428572</v>
      </c>
      <c r="U11" s="172">
        <f t="shared" si="9"/>
        <v>-52</v>
      </c>
    </row>
    <row r="12" spans="1:21" ht="18" customHeight="1">
      <c r="A12" s="193"/>
      <c r="B12" s="194" t="s">
        <v>27</v>
      </c>
      <c r="C12" s="195">
        <v>263</v>
      </c>
      <c r="D12" s="195">
        <v>317</v>
      </c>
      <c r="E12" s="195">
        <v>306</v>
      </c>
      <c r="F12" s="195">
        <v>330</v>
      </c>
      <c r="G12" s="195">
        <v>340</v>
      </c>
      <c r="H12" s="195">
        <v>288</v>
      </c>
      <c r="I12" s="196">
        <v>330</v>
      </c>
      <c r="J12" s="196">
        <v>432</v>
      </c>
      <c r="K12" s="196">
        <v>425</v>
      </c>
      <c r="L12" s="198">
        <v>98</v>
      </c>
      <c r="M12" s="649">
        <f t="shared" si="1"/>
        <v>-62.73764258555133</v>
      </c>
      <c r="N12" s="179">
        <f t="shared" si="2"/>
        <v>-69.08517350157729</v>
      </c>
      <c r="O12" s="179">
        <f t="shared" si="3"/>
        <v>-67.97385620915033</v>
      </c>
      <c r="P12" s="179">
        <f t="shared" si="4"/>
        <v>-70.3030303030303</v>
      </c>
      <c r="Q12" s="179">
        <f t="shared" si="5"/>
        <v>-71.1764705882353</v>
      </c>
      <c r="R12" s="179">
        <f t="shared" si="6"/>
        <v>-65.97222222222223</v>
      </c>
      <c r="S12" s="179">
        <f t="shared" si="7"/>
        <v>-70.3030303030303</v>
      </c>
      <c r="T12" s="179">
        <f t="shared" si="8"/>
        <v>-77.31481481481481</v>
      </c>
      <c r="U12" s="180">
        <f t="shared" si="9"/>
        <v>-76.94117647058823</v>
      </c>
    </row>
    <row r="13" spans="1:21" ht="18.75" customHeight="1">
      <c r="A13" s="199" t="s">
        <v>113</v>
      </c>
      <c r="B13" s="182" t="s">
        <v>19</v>
      </c>
      <c r="C13" s="183">
        <f>C14+C15</f>
        <v>89</v>
      </c>
      <c r="D13" s="183">
        <f aca="true" t="shared" si="11" ref="D13:J13">D14+D15</f>
        <v>60</v>
      </c>
      <c r="E13" s="183">
        <f t="shared" si="11"/>
        <v>66</v>
      </c>
      <c r="F13" s="183">
        <f t="shared" si="11"/>
        <v>50</v>
      </c>
      <c r="G13" s="183">
        <f t="shared" si="11"/>
        <v>35</v>
      </c>
      <c r="H13" s="183">
        <f t="shared" si="11"/>
        <v>28</v>
      </c>
      <c r="I13" s="183">
        <f t="shared" si="11"/>
        <v>33</v>
      </c>
      <c r="J13" s="183">
        <f t="shared" si="11"/>
        <v>19</v>
      </c>
      <c r="K13" s="184">
        <f>K14+K15</f>
        <v>14</v>
      </c>
      <c r="L13" s="650">
        <f>L14+L15</f>
        <v>12</v>
      </c>
      <c r="M13" s="202">
        <f>IF(C13=0,"－",L13/C13*100-100)</f>
        <v>-86.51685393258427</v>
      </c>
      <c r="N13" s="651">
        <f>IF(D13=0,"－",L13/D13*100-100)</f>
        <v>-80</v>
      </c>
      <c r="O13" s="651">
        <f>IF(E13=0,"－",L13/E13*100-100)</f>
        <v>-81.81818181818181</v>
      </c>
      <c r="P13" s="651">
        <f>IF(F13=0,"－",L13/F13*100-100)</f>
        <v>-76</v>
      </c>
      <c r="Q13" s="651">
        <f>IF(G13=0,"－",L13/G13*100-100)</f>
        <v>-65.71428571428572</v>
      </c>
      <c r="R13" s="651">
        <f>IF(H13=0,"－",L13/H13*100-100)</f>
        <v>-57.142857142857146</v>
      </c>
      <c r="S13" s="651">
        <f>IF(I13=0,"－",L13/I13*100-100)</f>
        <v>-63.63636363636363</v>
      </c>
      <c r="T13" s="651">
        <f>IF(J13=0,"－",L13/J13*100-100)</f>
        <v>-36.8421052631579</v>
      </c>
      <c r="U13" s="652">
        <f>IF(K13=0,"－",L13/K13*100-100)</f>
        <v>-14.285714285714292</v>
      </c>
    </row>
    <row r="14" spans="1:21" ht="18.75" customHeight="1">
      <c r="A14" s="200"/>
      <c r="B14" s="188" t="s">
        <v>22</v>
      </c>
      <c r="C14" s="189">
        <v>69</v>
      </c>
      <c r="D14" s="189">
        <v>37</v>
      </c>
      <c r="E14" s="189">
        <v>45</v>
      </c>
      <c r="F14" s="189">
        <v>28</v>
      </c>
      <c r="G14" s="189">
        <v>22</v>
      </c>
      <c r="H14" s="189">
        <v>19</v>
      </c>
      <c r="I14" s="190">
        <v>22</v>
      </c>
      <c r="J14" s="190">
        <v>13</v>
      </c>
      <c r="K14" s="190">
        <v>4</v>
      </c>
      <c r="L14" s="192">
        <v>12</v>
      </c>
      <c r="M14" s="204">
        <f>IF(C14=0,"－",L14/C14*100-100)</f>
        <v>-82.6086956521739</v>
      </c>
      <c r="N14" s="204">
        <f>IF(D14=0,"－",L14/D14*100-100)</f>
        <v>-67.56756756756756</v>
      </c>
      <c r="O14" s="204">
        <f>IF(E14=0,"－",L14/E14*100-100)</f>
        <v>-73.33333333333333</v>
      </c>
      <c r="P14" s="204">
        <f>IF(F14=0,"－",L14/F14*100-100)</f>
        <v>-57.142857142857146</v>
      </c>
      <c r="Q14" s="204">
        <f>IF(G14=0,"－",L14/G14*100-100)</f>
        <v>-45.45454545454546</v>
      </c>
      <c r="R14" s="204">
        <f>IF(H14=0,"－",L14/H14*100-100)</f>
        <v>-36.8421052631579</v>
      </c>
      <c r="S14" s="204">
        <f>IF(I14=0,"－",L14/I14*100-100)</f>
        <v>-45.45454545454546</v>
      </c>
      <c r="T14" s="204">
        <f>IF(J14=0,"－",L14/J14*100-100)</f>
        <v>-7.692307692307693</v>
      </c>
      <c r="U14" s="653">
        <f>IF(K14=0,"－",L14/K14*100-100)</f>
        <v>200</v>
      </c>
    </row>
    <row r="15" spans="1:21" ht="18.75" customHeight="1">
      <c r="A15" s="201"/>
      <c r="B15" s="194" t="s">
        <v>23</v>
      </c>
      <c r="C15" s="195">
        <v>20</v>
      </c>
      <c r="D15" s="195">
        <v>23</v>
      </c>
      <c r="E15" s="195">
        <v>21</v>
      </c>
      <c r="F15" s="195">
        <v>22</v>
      </c>
      <c r="G15" s="195">
        <v>13</v>
      </c>
      <c r="H15" s="195">
        <v>9</v>
      </c>
      <c r="I15" s="196">
        <v>11</v>
      </c>
      <c r="J15" s="196">
        <v>6</v>
      </c>
      <c r="K15" s="196">
        <v>10</v>
      </c>
      <c r="L15" s="198">
        <v>0</v>
      </c>
      <c r="M15" s="646" t="s">
        <v>224</v>
      </c>
      <c r="N15" s="646" t="s">
        <v>224</v>
      </c>
      <c r="O15" s="646" t="s">
        <v>224</v>
      </c>
      <c r="P15" s="646" t="s">
        <v>224</v>
      </c>
      <c r="Q15" s="646" t="s">
        <v>224</v>
      </c>
      <c r="R15" s="646" t="s">
        <v>224</v>
      </c>
      <c r="S15" s="646" t="s">
        <v>224</v>
      </c>
      <c r="T15" s="646" t="s">
        <v>224</v>
      </c>
      <c r="U15" s="647" t="s">
        <v>224</v>
      </c>
    </row>
    <row r="16" spans="1:21" ht="18" customHeight="1">
      <c r="A16" s="199" t="s">
        <v>165</v>
      </c>
      <c r="B16" s="182" t="s">
        <v>11</v>
      </c>
      <c r="C16" s="183">
        <f aca="true" t="shared" si="12" ref="C16:K16">C17+C18</f>
        <v>1</v>
      </c>
      <c r="D16" s="183">
        <f t="shared" si="12"/>
        <v>5</v>
      </c>
      <c r="E16" s="183">
        <f t="shared" si="12"/>
        <v>3</v>
      </c>
      <c r="F16" s="183">
        <f t="shared" si="12"/>
        <v>4</v>
      </c>
      <c r="G16" s="183">
        <f t="shared" si="12"/>
        <v>19</v>
      </c>
      <c r="H16" s="183">
        <f t="shared" si="12"/>
        <v>14</v>
      </c>
      <c r="I16" s="183">
        <f t="shared" si="12"/>
        <v>7</v>
      </c>
      <c r="J16" s="184">
        <f>J17+J18</f>
        <v>0</v>
      </c>
      <c r="K16" s="184">
        <f t="shared" si="12"/>
        <v>10</v>
      </c>
      <c r="L16" s="650">
        <f>L17+L18</f>
        <v>7</v>
      </c>
      <c r="M16" s="202">
        <f>IF(C16=0,"－",L16/C16*100-100)</f>
        <v>600</v>
      </c>
      <c r="N16" s="651">
        <f>IF(D16=0,"－",L16/D16*100-100)</f>
        <v>40</v>
      </c>
      <c r="O16" s="651">
        <f>IF(E16=0,"－",L16/E16*100-100)</f>
        <v>133.33333333333334</v>
      </c>
      <c r="P16" s="651">
        <f>IF(F16=0,"－",L16/F16*100-100)</f>
        <v>75</v>
      </c>
      <c r="Q16" s="651">
        <f>IF(G16=0,"－",L16/G16*100-100)</f>
        <v>-63.15789473684211</v>
      </c>
      <c r="R16" s="651">
        <f>IF(H16=0,"－",L16/H16*100-100)</f>
        <v>-50</v>
      </c>
      <c r="S16" s="651">
        <f>IF(I16=0,"－",L16/I16*100-100)</f>
        <v>0</v>
      </c>
      <c r="T16" s="651" t="str">
        <f>IF(J16=0,"－",L16/J16*100-100)</f>
        <v>－</v>
      </c>
      <c r="U16" s="652">
        <f>IF(K16=0,"－",L16/K16*100-100)</f>
        <v>-30</v>
      </c>
    </row>
    <row r="17" spans="1:21" ht="18" customHeight="1">
      <c r="A17" s="200"/>
      <c r="B17" s="188" t="s">
        <v>24</v>
      </c>
      <c r="C17" s="189">
        <f aca="true" t="shared" si="13" ref="C17:I17">C8-C14</f>
        <v>1</v>
      </c>
      <c r="D17" s="189">
        <f t="shared" si="13"/>
        <v>4</v>
      </c>
      <c r="E17" s="189">
        <f t="shared" si="13"/>
        <v>3</v>
      </c>
      <c r="F17" s="189">
        <f t="shared" si="13"/>
        <v>3</v>
      </c>
      <c r="G17" s="189">
        <f t="shared" si="13"/>
        <v>18</v>
      </c>
      <c r="H17" s="189">
        <f t="shared" si="13"/>
        <v>12</v>
      </c>
      <c r="I17" s="189">
        <f t="shared" si="13"/>
        <v>7</v>
      </c>
      <c r="J17" s="190">
        <f>J8-J14</f>
        <v>0</v>
      </c>
      <c r="K17" s="190">
        <f>K8-K14</f>
        <v>9</v>
      </c>
      <c r="L17" s="192">
        <f>L8-L14</f>
        <v>7</v>
      </c>
      <c r="M17" s="204">
        <f>IF(C17=0,"－",L17/C17*100-100)</f>
        <v>600</v>
      </c>
      <c r="N17" s="204">
        <f>IF(D17=0,"－",L17/D17*100-100)</f>
        <v>75</v>
      </c>
      <c r="O17" s="204">
        <f>IF(E17=0,"－",L17/E17*100-100)</f>
        <v>133.33333333333334</v>
      </c>
      <c r="P17" s="204">
        <f>IF(F17=0,"－",L17/F17*100-100)</f>
        <v>133.33333333333334</v>
      </c>
      <c r="Q17" s="204">
        <f>IF(G17=0,"－",L17/G17*100-100)</f>
        <v>-61.11111111111111</v>
      </c>
      <c r="R17" s="204">
        <f>IF(H17=0,"－",L17/H17*100-100)</f>
        <v>-41.666666666666664</v>
      </c>
      <c r="S17" s="204">
        <f>IF(I17=0,"－",L17/I17*100-100)</f>
        <v>0</v>
      </c>
      <c r="T17" s="204" t="str">
        <f>IF(J17=0,"－",L17/J17*100-100)</f>
        <v>－</v>
      </c>
      <c r="U17" s="653">
        <f>IF(K17=0,"－",L17/K17*100-100)</f>
        <v>-22.222222222222214</v>
      </c>
    </row>
    <row r="18" spans="1:21" ht="18" customHeight="1">
      <c r="A18" s="201"/>
      <c r="B18" s="194" t="s">
        <v>25</v>
      </c>
      <c r="C18" s="195">
        <f aca="true" t="shared" si="14" ref="C18:K18">C9-C15</f>
        <v>0</v>
      </c>
      <c r="D18" s="195">
        <f t="shared" si="14"/>
        <v>1</v>
      </c>
      <c r="E18" s="195">
        <f t="shared" si="14"/>
        <v>0</v>
      </c>
      <c r="F18" s="195">
        <f t="shared" si="14"/>
        <v>1</v>
      </c>
      <c r="G18" s="195">
        <f t="shared" si="14"/>
        <v>1</v>
      </c>
      <c r="H18" s="195">
        <f t="shared" si="14"/>
        <v>2</v>
      </c>
      <c r="I18" s="195">
        <f t="shared" si="14"/>
        <v>0</v>
      </c>
      <c r="J18" s="196">
        <f t="shared" si="14"/>
        <v>0</v>
      </c>
      <c r="K18" s="196">
        <f t="shared" si="14"/>
        <v>1</v>
      </c>
      <c r="L18" s="198">
        <f>L9-L15</f>
        <v>0</v>
      </c>
      <c r="M18" s="646" t="s">
        <v>224</v>
      </c>
      <c r="N18" s="646" t="s">
        <v>224</v>
      </c>
      <c r="O18" s="646" t="s">
        <v>224</v>
      </c>
      <c r="P18" s="646" t="s">
        <v>224</v>
      </c>
      <c r="Q18" s="646" t="s">
        <v>224</v>
      </c>
      <c r="R18" s="646" t="s">
        <v>224</v>
      </c>
      <c r="S18" s="646" t="s">
        <v>224</v>
      </c>
      <c r="T18" s="646" t="s">
        <v>224</v>
      </c>
      <c r="U18" s="647" t="s">
        <v>224</v>
      </c>
    </row>
    <row r="19" spans="1:21" ht="18" customHeight="1">
      <c r="A19" s="181" t="s">
        <v>15</v>
      </c>
      <c r="B19" s="182" t="s">
        <v>16</v>
      </c>
      <c r="C19" s="208">
        <f aca="true" t="shared" si="15" ref="C19:J19">C10/C7</f>
        <v>4.055555555555555</v>
      </c>
      <c r="D19" s="208">
        <f t="shared" si="15"/>
        <v>5.876923076923077</v>
      </c>
      <c r="E19" s="208">
        <f t="shared" si="15"/>
        <v>5.130434782608695</v>
      </c>
      <c r="F19" s="208">
        <f t="shared" si="15"/>
        <v>6.777777777777778</v>
      </c>
      <c r="G19" s="208">
        <f t="shared" si="15"/>
        <v>6.87037037037037</v>
      </c>
      <c r="H19" s="208">
        <f t="shared" si="15"/>
        <v>7.523809523809524</v>
      </c>
      <c r="I19" s="208">
        <f>I10/I7</f>
        <v>8.925</v>
      </c>
      <c r="J19" s="209">
        <f t="shared" si="15"/>
        <v>24.57894736842105</v>
      </c>
      <c r="K19" s="209">
        <f aca="true" t="shared" si="16" ref="K19:L21">ROUND(K10/K7,2)</f>
        <v>18.75</v>
      </c>
      <c r="L19" s="654">
        <f t="shared" si="16"/>
        <v>5.79</v>
      </c>
      <c r="M19" s="212">
        <f>L19-C19</f>
        <v>1.7344444444444447</v>
      </c>
      <c r="N19" s="212">
        <f>L19-D19</f>
        <v>-0.08692307692307732</v>
      </c>
      <c r="O19" s="212">
        <f>L19-E19</f>
        <v>0.6595652173913047</v>
      </c>
      <c r="P19" s="212">
        <f>L19-F19</f>
        <v>-0.9877777777777776</v>
      </c>
      <c r="Q19" s="212">
        <f>L19-G19</f>
        <v>-1.0803703703703702</v>
      </c>
      <c r="R19" s="212">
        <f>L19-H19</f>
        <v>-1.7338095238095237</v>
      </c>
      <c r="S19" s="212">
        <f>L19-I19</f>
        <v>-3.1350000000000007</v>
      </c>
      <c r="T19" s="212">
        <f>L19-J19</f>
        <v>-18.788947368421052</v>
      </c>
      <c r="U19" s="213">
        <f>L19-K19</f>
        <v>-12.96</v>
      </c>
    </row>
    <row r="20" spans="1:21" ht="18" customHeight="1">
      <c r="A20" s="187"/>
      <c r="B20" s="188" t="s">
        <v>31</v>
      </c>
      <c r="C20" s="214">
        <f aca="true" t="shared" si="17" ref="C20:J20">C11/C8</f>
        <v>1.457142857142857</v>
      </c>
      <c r="D20" s="214">
        <f t="shared" si="17"/>
        <v>1.5853658536585367</v>
      </c>
      <c r="E20" s="214">
        <f t="shared" si="17"/>
        <v>1</v>
      </c>
      <c r="F20" s="214">
        <f t="shared" si="17"/>
        <v>1.1612903225806452</v>
      </c>
      <c r="G20" s="214">
        <f t="shared" si="17"/>
        <v>0.775</v>
      </c>
      <c r="H20" s="214">
        <f t="shared" si="17"/>
        <v>0.9032258064516129</v>
      </c>
      <c r="I20" s="214">
        <f t="shared" si="17"/>
        <v>0.9310344827586207</v>
      </c>
      <c r="J20" s="215">
        <f t="shared" si="17"/>
        <v>2.6923076923076925</v>
      </c>
      <c r="K20" s="215">
        <f t="shared" si="16"/>
        <v>1.92</v>
      </c>
      <c r="L20" s="655">
        <f t="shared" si="16"/>
        <v>0.63</v>
      </c>
      <c r="M20" s="218">
        <f>L20-C20</f>
        <v>-0.8271428571428571</v>
      </c>
      <c r="N20" s="218">
        <f>L20-D20</f>
        <v>-0.9553658536585367</v>
      </c>
      <c r="O20" s="218">
        <f>L20-E20</f>
        <v>-0.37</v>
      </c>
      <c r="P20" s="218">
        <f>L20-F20</f>
        <v>-0.5312903225806452</v>
      </c>
      <c r="Q20" s="218">
        <f>L20-G20</f>
        <v>-0.14500000000000002</v>
      </c>
      <c r="R20" s="218">
        <f>L20-H20</f>
        <v>-0.2732258064516129</v>
      </c>
      <c r="S20" s="218">
        <f>L20-I20</f>
        <v>-0.30103448275862066</v>
      </c>
      <c r="T20" s="218">
        <f>L20-J20</f>
        <v>-2.0623076923076926</v>
      </c>
      <c r="U20" s="219">
        <f>L20-K20</f>
        <v>-1.29</v>
      </c>
    </row>
    <row r="21" spans="1:21" ht="18" customHeight="1">
      <c r="A21" s="187"/>
      <c r="B21" s="188" t="s">
        <v>30</v>
      </c>
      <c r="C21" s="214">
        <f aca="true" t="shared" si="18" ref="C21:J21">C12/C9</f>
        <v>13.15</v>
      </c>
      <c r="D21" s="214">
        <f t="shared" si="18"/>
        <v>13.208333333333334</v>
      </c>
      <c r="E21" s="214">
        <f t="shared" si="18"/>
        <v>14.571428571428571</v>
      </c>
      <c r="F21" s="214">
        <f t="shared" si="18"/>
        <v>14.347826086956522</v>
      </c>
      <c r="G21" s="214">
        <f t="shared" si="18"/>
        <v>24.285714285714285</v>
      </c>
      <c r="H21" s="214">
        <f t="shared" si="18"/>
        <v>26.181818181818183</v>
      </c>
      <c r="I21" s="214">
        <f t="shared" si="18"/>
        <v>30</v>
      </c>
      <c r="J21" s="215">
        <f t="shared" si="18"/>
        <v>72</v>
      </c>
      <c r="K21" s="215">
        <f t="shared" si="16"/>
        <v>38.64</v>
      </c>
      <c r="L21" s="656" t="s">
        <v>212</v>
      </c>
      <c r="M21" s="657" t="s">
        <v>224</v>
      </c>
      <c r="N21" s="658" t="s">
        <v>224</v>
      </c>
      <c r="O21" s="658" t="s">
        <v>224</v>
      </c>
      <c r="P21" s="658" t="s">
        <v>224</v>
      </c>
      <c r="Q21" s="658" t="s">
        <v>224</v>
      </c>
      <c r="R21" s="658" t="s">
        <v>224</v>
      </c>
      <c r="S21" s="658" t="s">
        <v>224</v>
      </c>
      <c r="T21" s="658" t="s">
        <v>224</v>
      </c>
      <c r="U21" s="659" t="s">
        <v>224</v>
      </c>
    </row>
    <row r="22" spans="1:21" ht="18" customHeight="1">
      <c r="A22" s="193"/>
      <c r="B22" s="220" t="s">
        <v>17</v>
      </c>
      <c r="C22" s="221">
        <f aca="true" t="shared" si="19" ref="C22:J22">C11/C7</f>
        <v>1.1333333333333333</v>
      </c>
      <c r="D22" s="221">
        <f t="shared" si="19"/>
        <v>1</v>
      </c>
      <c r="E22" s="221">
        <f t="shared" si="19"/>
        <v>0.6956521739130435</v>
      </c>
      <c r="F22" s="221">
        <f t="shared" si="19"/>
        <v>0.6666666666666666</v>
      </c>
      <c r="G22" s="221">
        <f t="shared" si="19"/>
        <v>0.5740740740740741</v>
      </c>
      <c r="H22" s="221">
        <f t="shared" si="19"/>
        <v>0.6666666666666666</v>
      </c>
      <c r="I22" s="221">
        <f t="shared" si="19"/>
        <v>0.675</v>
      </c>
      <c r="J22" s="222">
        <f t="shared" si="19"/>
        <v>1.8421052631578947</v>
      </c>
      <c r="K22" s="222">
        <f>ROUND(K11/K7,2)</f>
        <v>1.04</v>
      </c>
      <c r="L22" s="660">
        <f>ROUND(L11/L7,2)</f>
        <v>0.63</v>
      </c>
      <c r="M22" s="661">
        <f>L22-C22</f>
        <v>-0.5033333333333333</v>
      </c>
      <c r="N22" s="661">
        <f>L22-D22</f>
        <v>-0.37</v>
      </c>
      <c r="O22" s="661">
        <f>L22-E22</f>
        <v>-0.06565217391304345</v>
      </c>
      <c r="P22" s="661">
        <f>L22-F22</f>
        <v>-0.036666666666666625</v>
      </c>
      <c r="Q22" s="661">
        <f>L22-G22</f>
        <v>0.055925925925925934</v>
      </c>
      <c r="R22" s="661">
        <f>L22-H22</f>
        <v>-0.036666666666666625</v>
      </c>
      <c r="S22" s="661">
        <f>L22-I22</f>
        <v>-0.04500000000000004</v>
      </c>
      <c r="T22" s="661">
        <f>L22-J22</f>
        <v>-1.2121052631578948</v>
      </c>
      <c r="U22" s="226">
        <f>L22-K22</f>
        <v>-0.41000000000000003</v>
      </c>
    </row>
    <row r="23" spans="1:21" ht="18.75" customHeight="1">
      <c r="A23" s="199" t="s">
        <v>109</v>
      </c>
      <c r="B23" s="182" t="s">
        <v>21</v>
      </c>
      <c r="C23" s="227">
        <f aca="true" t="shared" si="20" ref="C23:L23">C13/C7*100</f>
        <v>98.88888888888889</v>
      </c>
      <c r="D23" s="227">
        <f t="shared" si="20"/>
        <v>92.3076923076923</v>
      </c>
      <c r="E23" s="227">
        <f t="shared" si="20"/>
        <v>95.65217391304348</v>
      </c>
      <c r="F23" s="227">
        <f t="shared" si="20"/>
        <v>92.5925925925926</v>
      </c>
      <c r="G23" s="227">
        <f t="shared" si="20"/>
        <v>64.81481481481481</v>
      </c>
      <c r="H23" s="227">
        <f t="shared" si="20"/>
        <v>66.66666666666666</v>
      </c>
      <c r="I23" s="227">
        <f t="shared" si="20"/>
        <v>82.5</v>
      </c>
      <c r="J23" s="229">
        <f t="shared" si="20"/>
        <v>100</v>
      </c>
      <c r="K23" s="229">
        <f t="shared" si="20"/>
        <v>58.333333333333336</v>
      </c>
      <c r="L23" s="662">
        <f t="shared" si="20"/>
        <v>63.1578947368421</v>
      </c>
      <c r="M23" s="202">
        <f>IF($L$23="","-",$L$23-C23)</f>
        <v>-35.73099415204678</v>
      </c>
      <c r="N23" s="202">
        <f aca="true" t="shared" si="21" ref="N23:U23">IF($L$23="","-",$L$23-D23)</f>
        <v>-29.149797570850204</v>
      </c>
      <c r="O23" s="202">
        <f t="shared" si="21"/>
        <v>-32.49427917620138</v>
      </c>
      <c r="P23" s="202">
        <f t="shared" si="21"/>
        <v>-29.434697855750493</v>
      </c>
      <c r="Q23" s="202">
        <f t="shared" si="21"/>
        <v>-1.656920077972707</v>
      </c>
      <c r="R23" s="202">
        <f t="shared" si="21"/>
        <v>-3.5087719298245545</v>
      </c>
      <c r="S23" s="202">
        <f t="shared" si="21"/>
        <v>-19.342105263157897</v>
      </c>
      <c r="T23" s="202">
        <f t="shared" si="21"/>
        <v>-36.8421052631579</v>
      </c>
      <c r="U23" s="663">
        <f t="shared" si="21"/>
        <v>4.824561403508767</v>
      </c>
    </row>
    <row r="24" spans="1:21" ht="18.75" customHeight="1">
      <c r="A24" s="200"/>
      <c r="B24" s="188" t="s">
        <v>32</v>
      </c>
      <c r="C24" s="233">
        <f aca="true" t="shared" si="22" ref="C24:L24">C14/C8*100</f>
        <v>98.57142857142858</v>
      </c>
      <c r="D24" s="233">
        <f t="shared" si="22"/>
        <v>90.2439024390244</v>
      </c>
      <c r="E24" s="233">
        <f t="shared" si="22"/>
        <v>93.75</v>
      </c>
      <c r="F24" s="233">
        <f t="shared" si="22"/>
        <v>90.32258064516128</v>
      </c>
      <c r="G24" s="233">
        <f t="shared" si="22"/>
        <v>55.00000000000001</v>
      </c>
      <c r="H24" s="233">
        <f t="shared" si="22"/>
        <v>61.29032258064516</v>
      </c>
      <c r="I24" s="233">
        <f t="shared" si="22"/>
        <v>75.86206896551724</v>
      </c>
      <c r="J24" s="234">
        <f t="shared" si="22"/>
        <v>100</v>
      </c>
      <c r="K24" s="234">
        <f t="shared" si="22"/>
        <v>30.76923076923077</v>
      </c>
      <c r="L24" s="664">
        <f t="shared" si="22"/>
        <v>63.1578947368421</v>
      </c>
      <c r="M24" s="204">
        <f>IF($L$24="","-",$L$24-C24)</f>
        <v>-35.41353383458648</v>
      </c>
      <c r="N24" s="657" t="s">
        <v>225</v>
      </c>
      <c r="O24" s="204">
        <f aca="true" t="shared" si="23" ref="O24:U24">IF($L$24="","-",$L$24-E24)</f>
        <v>-30.592105263157897</v>
      </c>
      <c r="P24" s="204">
        <f t="shared" si="23"/>
        <v>-27.16468590831918</v>
      </c>
      <c r="Q24" s="204">
        <f t="shared" si="23"/>
        <v>8.157894736842096</v>
      </c>
      <c r="R24" s="204">
        <f t="shared" si="23"/>
        <v>1.8675721561969425</v>
      </c>
      <c r="S24" s="204">
        <f t="shared" si="23"/>
        <v>-12.704174228675136</v>
      </c>
      <c r="T24" s="204">
        <f t="shared" si="23"/>
        <v>-36.8421052631579</v>
      </c>
      <c r="U24" s="653">
        <f t="shared" si="23"/>
        <v>32.388663967611336</v>
      </c>
    </row>
    <row r="25" spans="1:21" ht="18.75" customHeight="1" thickBot="1">
      <c r="A25" s="201"/>
      <c r="B25" s="194" t="s">
        <v>33</v>
      </c>
      <c r="C25" s="238">
        <f aca="true" t="shared" si="24" ref="C25:K25">C15/C9*100</f>
        <v>100</v>
      </c>
      <c r="D25" s="238">
        <f t="shared" si="24"/>
        <v>95.83333333333334</v>
      </c>
      <c r="E25" s="238">
        <f t="shared" si="24"/>
        <v>100</v>
      </c>
      <c r="F25" s="238">
        <f t="shared" si="24"/>
        <v>95.65217391304348</v>
      </c>
      <c r="G25" s="238">
        <f t="shared" si="24"/>
        <v>92.85714285714286</v>
      </c>
      <c r="H25" s="238">
        <f t="shared" si="24"/>
        <v>81.81818181818183</v>
      </c>
      <c r="I25" s="238">
        <f t="shared" si="24"/>
        <v>100</v>
      </c>
      <c r="J25" s="240">
        <f t="shared" si="24"/>
        <v>100</v>
      </c>
      <c r="K25" s="240">
        <f t="shared" si="24"/>
        <v>90.9090909090909</v>
      </c>
      <c r="L25" s="665" t="s">
        <v>212</v>
      </c>
      <c r="M25" s="666" t="s">
        <v>212</v>
      </c>
      <c r="N25" s="666" t="s">
        <v>212</v>
      </c>
      <c r="O25" s="666" t="s">
        <v>212</v>
      </c>
      <c r="P25" s="666" t="s">
        <v>212</v>
      </c>
      <c r="Q25" s="666" t="s">
        <v>212</v>
      </c>
      <c r="R25" s="666" t="s">
        <v>212</v>
      </c>
      <c r="S25" s="666" t="s">
        <v>212</v>
      </c>
      <c r="T25" s="666" t="s">
        <v>212</v>
      </c>
      <c r="U25" s="667" t="s">
        <v>212</v>
      </c>
    </row>
    <row r="26" spans="1:21" ht="7.5" customHeight="1">
      <c r="A26" s="70"/>
      <c r="B26" s="70"/>
      <c r="C26" s="372"/>
      <c r="D26" s="372"/>
      <c r="E26" s="372"/>
      <c r="F26" s="372"/>
      <c r="G26" s="372"/>
      <c r="H26" s="372"/>
      <c r="I26" s="372"/>
      <c r="J26" s="372"/>
      <c r="K26" s="372"/>
      <c r="L26" s="372"/>
      <c r="M26" s="668"/>
      <c r="N26" s="668"/>
      <c r="O26" s="668"/>
      <c r="P26" s="668"/>
      <c r="Q26" s="668"/>
      <c r="R26" s="668"/>
      <c r="S26" s="668"/>
      <c r="T26" s="668"/>
      <c r="U26" s="668"/>
    </row>
    <row r="27" spans="1:21" s="72" customFormat="1" ht="12.75" customHeight="1">
      <c r="A27" s="122" t="s">
        <v>118</v>
      </c>
      <c r="B27" s="98"/>
      <c r="C27" s="98"/>
      <c r="D27" s="98"/>
      <c r="E27" s="98"/>
      <c r="F27" s="98"/>
      <c r="G27" s="98"/>
      <c r="H27" s="98"/>
      <c r="I27" s="98"/>
      <c r="J27" s="98"/>
      <c r="K27" s="98"/>
      <c r="L27" s="98"/>
      <c r="M27" s="98"/>
      <c r="N27" s="98"/>
      <c r="O27" s="98"/>
      <c r="P27" s="98"/>
      <c r="Q27" s="98"/>
      <c r="R27" s="98"/>
      <c r="S27" s="98"/>
      <c r="T27" s="98"/>
      <c r="U27" s="98"/>
    </row>
    <row r="28" spans="1:21" s="72" customFormat="1" ht="12.75" customHeight="1">
      <c r="A28" s="122" t="s">
        <v>100</v>
      </c>
      <c r="B28" s="117"/>
      <c r="C28" s="98"/>
      <c r="D28" s="98"/>
      <c r="E28" s="98"/>
      <c r="F28" s="98"/>
      <c r="G28" s="98"/>
      <c r="H28" s="98"/>
      <c r="I28" s="98"/>
      <c r="J28" s="98"/>
      <c r="K28" s="98"/>
      <c r="L28" s="98"/>
      <c r="M28" s="98"/>
      <c r="N28" s="98"/>
      <c r="O28" s="98"/>
      <c r="P28" s="98"/>
      <c r="Q28" s="98"/>
      <c r="R28" s="98"/>
      <c r="S28" s="98"/>
      <c r="T28" s="98"/>
      <c r="U28" s="98"/>
    </row>
    <row r="29" spans="1:21" s="72" customFormat="1" ht="12.75" customHeight="1">
      <c r="A29" s="122" t="s">
        <v>96</v>
      </c>
      <c r="B29" s="117"/>
      <c r="C29" s="98"/>
      <c r="D29" s="98"/>
      <c r="E29" s="98"/>
      <c r="F29" s="98"/>
      <c r="G29" s="98"/>
      <c r="H29" s="98"/>
      <c r="I29" s="98"/>
      <c r="J29" s="98"/>
      <c r="K29" s="98"/>
      <c r="L29" s="98"/>
      <c r="M29" s="98"/>
      <c r="N29" s="98"/>
      <c r="O29" s="98"/>
      <c r="P29" s="98"/>
      <c r="Q29" s="98"/>
      <c r="R29" s="98"/>
      <c r="S29" s="98"/>
      <c r="T29" s="98"/>
      <c r="U29" s="98"/>
    </row>
    <row r="30" spans="1:21" ht="12.75" customHeight="1">
      <c r="A30" s="122" t="s">
        <v>99</v>
      </c>
      <c r="B30" s="117"/>
      <c r="C30" s="99"/>
      <c r="D30" s="99"/>
      <c r="E30" s="99"/>
      <c r="F30" s="99"/>
      <c r="G30" s="99"/>
      <c r="H30" s="99"/>
      <c r="I30" s="99"/>
      <c r="J30" s="99"/>
      <c r="K30" s="99"/>
      <c r="L30" s="99"/>
      <c r="M30" s="99"/>
      <c r="N30" s="99"/>
      <c r="O30" s="99"/>
      <c r="P30" s="99"/>
      <c r="Q30" s="99"/>
      <c r="R30" s="99"/>
      <c r="S30" s="99"/>
      <c r="T30" s="99"/>
      <c r="U30" s="99"/>
    </row>
    <row r="31" spans="1:21" ht="12.75" customHeight="1">
      <c r="A31" s="122" t="s">
        <v>101</v>
      </c>
      <c r="B31" s="117"/>
      <c r="C31" s="99"/>
      <c r="D31" s="99"/>
      <c r="E31" s="99"/>
      <c r="F31" s="99"/>
      <c r="G31" s="99"/>
      <c r="H31" s="99"/>
      <c r="I31" s="99"/>
      <c r="J31" s="99"/>
      <c r="K31" s="99"/>
      <c r="L31" s="99"/>
      <c r="M31" s="99"/>
      <c r="N31" s="99"/>
      <c r="O31" s="99"/>
      <c r="P31" s="99"/>
      <c r="Q31" s="99"/>
      <c r="R31" s="99"/>
      <c r="S31" s="99"/>
      <c r="T31" s="99"/>
      <c r="U31" s="99"/>
    </row>
  </sheetData>
  <sheetProtection/>
  <mergeCells count="20">
    <mergeCell ref="B1:U1"/>
    <mergeCell ref="O3:U3"/>
    <mergeCell ref="A4:B5"/>
    <mergeCell ref="C4:C5"/>
    <mergeCell ref="D4:D5"/>
    <mergeCell ref="E4:E5"/>
    <mergeCell ref="F4:F5"/>
    <mergeCell ref="G4:G5"/>
    <mergeCell ref="H4:H5"/>
    <mergeCell ref="I4:I5"/>
    <mergeCell ref="J4:J5"/>
    <mergeCell ref="K4:K5"/>
    <mergeCell ref="L4:L5"/>
    <mergeCell ref="A6:B6"/>
    <mergeCell ref="A19:A22"/>
    <mergeCell ref="A23:A25"/>
    <mergeCell ref="A7:A9"/>
    <mergeCell ref="A10:A12"/>
    <mergeCell ref="A13:A15"/>
    <mergeCell ref="A16:A18"/>
  </mergeCells>
  <printOptions horizontalCentered="1"/>
  <pageMargins left="0.5905511811023623" right="0.5905511811023623" top="0.7874015748031497" bottom="0.3937007874015748" header="0.5118110236220472" footer="0.5118110236220472"/>
  <pageSetup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職業安定局</dc:creator>
  <cp:keywords/>
  <dc:description/>
  <cp:lastModifiedBy>k3</cp:lastModifiedBy>
  <cp:lastPrinted>2010-07-20T01:38:51Z</cp:lastPrinted>
  <dcterms:created xsi:type="dcterms:W3CDTF">2006-09-27T05:40:06Z</dcterms:created>
  <dcterms:modified xsi:type="dcterms:W3CDTF">2010-07-20T01:40:00Z</dcterms:modified>
  <cp:category/>
  <cp:version/>
  <cp:contentType/>
  <cp:contentStatus/>
</cp:coreProperties>
</file>