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1A30D0C7-98A5-42DC-B0AF-FAA3AAF120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札書別紙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" l="1"/>
  <c r="H9" i="2"/>
  <c r="U6" i="2" l="1"/>
  <c r="P6" i="2"/>
  <c r="U26" i="2"/>
  <c r="U24" i="2"/>
  <c r="U22" i="2"/>
  <c r="U20" i="2"/>
  <c r="U18" i="2"/>
  <c r="U16" i="2"/>
  <c r="U14" i="2"/>
  <c r="U12" i="2"/>
  <c r="U10" i="2"/>
  <c r="U8" i="2"/>
  <c r="P26" i="2"/>
  <c r="P24" i="2"/>
  <c r="P22" i="2"/>
  <c r="P20" i="2"/>
  <c r="P18" i="2"/>
  <c r="P16" i="2"/>
  <c r="P14" i="2"/>
  <c r="P12" i="2"/>
  <c r="P10" i="2"/>
  <c r="P8" i="2"/>
  <c r="S26" i="2"/>
  <c r="S24" i="2"/>
  <c r="S22" i="2"/>
  <c r="S20" i="2"/>
  <c r="S18" i="2"/>
  <c r="S16" i="2"/>
  <c r="S14" i="2"/>
  <c r="S12" i="2"/>
  <c r="S10" i="2"/>
  <c r="S8" i="2"/>
  <c r="N8" i="2"/>
  <c r="N26" i="2"/>
  <c r="N24" i="2"/>
  <c r="N22" i="2"/>
  <c r="N20" i="2"/>
  <c r="N18" i="2"/>
  <c r="N16" i="2"/>
  <c r="N14" i="2"/>
  <c r="N12" i="2"/>
  <c r="N10" i="2"/>
  <c r="K8" i="2"/>
  <c r="K10" i="2"/>
  <c r="K12" i="2"/>
  <c r="K14" i="2"/>
  <c r="K16" i="2"/>
  <c r="K18" i="2"/>
  <c r="K20" i="2"/>
  <c r="K22" i="2"/>
  <c r="K24" i="2"/>
  <c r="K26" i="2"/>
  <c r="N28" i="2" l="1"/>
  <c r="S28" i="2"/>
  <c r="K28" i="2"/>
  <c r="U28" i="2"/>
  <c r="P28" i="2"/>
  <c r="H27" i="2" l="1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0" i="2"/>
  <c r="H8" i="2"/>
  <c r="H29" i="2" l="1"/>
  <c r="H28" i="2"/>
  <c r="F35" i="2" l="1"/>
  <c r="F3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5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当該タイトルは仮称ですので、自社の呼称に訂正しても差し支えありません</t>
        </r>
      </text>
    </comment>
    <comment ref="T5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当該タイトルは仮称ですので、自社の呼称に訂正しても差し支えありません
</t>
        </r>
      </text>
    </comment>
    <comment ref="F33" authorId="0" shapeId="0" xr:uid="{00000000-0006-0000-0000-000003000000}">
      <text>
        <r>
          <rPr>
            <b/>
            <sz val="11"/>
            <color indexed="81"/>
            <rFont val="MS P ゴシック"/>
            <family val="3"/>
            <charset val="128"/>
          </rPr>
          <t>この金額を入札書に記入してください。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43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 xml:space="preserve">当該タイトルは仮称ですので、自社の呼称に訂正しても差し支えありません
</t>
        </r>
      </text>
    </comment>
    <comment ref="D46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 xml:space="preserve">当該タイトルは仮称ですので、自社の呼称に訂正しても差し支えありません
</t>
        </r>
      </text>
    </comment>
  </commentList>
</comments>
</file>

<file path=xl/sharedStrings.xml><?xml version="1.0" encoding="utf-8"?>
<sst xmlns="http://schemas.openxmlformats.org/spreadsheetml/2006/main" count="104" uniqueCount="70">
  <si>
    <t>低圧電力</t>
    <rPh sb="0" eb="2">
      <t>テイアツ</t>
    </rPh>
    <rPh sb="2" eb="4">
      <t>デンリョク</t>
    </rPh>
    <phoneticPr fontId="1"/>
  </si>
  <si>
    <t>予定契約電力</t>
    <rPh sb="0" eb="2">
      <t>ヨテイ</t>
    </rPh>
    <rPh sb="2" eb="4">
      <t>ケイヤク</t>
    </rPh>
    <rPh sb="4" eb="6">
      <t>デンリョク</t>
    </rPh>
    <phoneticPr fontId="1"/>
  </si>
  <si>
    <t>予定契約容量</t>
    <rPh sb="0" eb="2">
      <t>ヨテイ</t>
    </rPh>
    <rPh sb="2" eb="4">
      <t>ケイヤク</t>
    </rPh>
    <rPh sb="4" eb="6">
      <t>ヨウリョウ</t>
    </rPh>
    <phoneticPr fontId="1"/>
  </si>
  <si>
    <t>久留米労働基準監督署</t>
    <rPh sb="0" eb="3">
      <t>クルメ</t>
    </rPh>
    <rPh sb="3" eb="5">
      <t>ロウドウ</t>
    </rPh>
    <rPh sb="5" eb="7">
      <t>キジュン</t>
    </rPh>
    <rPh sb="7" eb="10">
      <t>カントクショ</t>
    </rPh>
    <phoneticPr fontId="1"/>
  </si>
  <si>
    <t>田川労働基準監督署</t>
    <rPh sb="0" eb="2">
      <t>タガワ</t>
    </rPh>
    <rPh sb="2" eb="4">
      <t>ロウドウ</t>
    </rPh>
    <rPh sb="4" eb="6">
      <t>キジュン</t>
    </rPh>
    <rPh sb="6" eb="9">
      <t>カントクショ</t>
    </rPh>
    <phoneticPr fontId="1"/>
  </si>
  <si>
    <t>直方労働基準監督署</t>
    <rPh sb="0" eb="2">
      <t>ノオガタ</t>
    </rPh>
    <rPh sb="2" eb="4">
      <t>ロウドウ</t>
    </rPh>
    <rPh sb="4" eb="6">
      <t>キジュン</t>
    </rPh>
    <rPh sb="6" eb="9">
      <t>カントクショ</t>
    </rPh>
    <phoneticPr fontId="1"/>
  </si>
  <si>
    <t>行橋労働基準監督署</t>
    <rPh sb="0" eb="2">
      <t>ユクハシ</t>
    </rPh>
    <rPh sb="2" eb="4">
      <t>ロウドウ</t>
    </rPh>
    <rPh sb="4" eb="6">
      <t>キジュン</t>
    </rPh>
    <rPh sb="6" eb="9">
      <t>カントクショ</t>
    </rPh>
    <phoneticPr fontId="1"/>
  </si>
  <si>
    <t>福岡中央公共職業安定所　那の川詰所</t>
    <rPh sb="0" eb="2">
      <t>フクオカ</t>
    </rPh>
    <rPh sb="2" eb="4">
      <t>チュウオウ</t>
    </rPh>
    <rPh sb="4" eb="6">
      <t>コウキョウ</t>
    </rPh>
    <rPh sb="6" eb="8">
      <t>ショクギョウ</t>
    </rPh>
    <rPh sb="8" eb="10">
      <t>アンテイ</t>
    </rPh>
    <rPh sb="10" eb="11">
      <t>ショ</t>
    </rPh>
    <rPh sb="12" eb="13">
      <t>ナ</t>
    </rPh>
    <rPh sb="14" eb="15">
      <t>カワ</t>
    </rPh>
    <rPh sb="15" eb="17">
      <t>ツメショ</t>
    </rPh>
    <phoneticPr fontId="1"/>
  </si>
  <si>
    <t>久留米公共職業安定所　大川出張所</t>
    <rPh sb="0" eb="3">
      <t>クルメ</t>
    </rPh>
    <rPh sb="3" eb="5">
      <t>コウキョウ</t>
    </rPh>
    <rPh sb="5" eb="7">
      <t>ショクギョウ</t>
    </rPh>
    <rPh sb="7" eb="9">
      <t>アンテイ</t>
    </rPh>
    <rPh sb="9" eb="10">
      <t>ショ</t>
    </rPh>
    <rPh sb="11" eb="13">
      <t>オオカワ</t>
    </rPh>
    <rPh sb="13" eb="15">
      <t>シュッチョウ</t>
    </rPh>
    <rPh sb="15" eb="16">
      <t>ショ</t>
    </rPh>
    <phoneticPr fontId="1"/>
  </si>
  <si>
    <t>朝倉公共職業安定所</t>
    <rPh sb="0" eb="2">
      <t>アサクラ</t>
    </rPh>
    <rPh sb="2" eb="4">
      <t>コウキョウ</t>
    </rPh>
    <rPh sb="4" eb="6">
      <t>ショクギョウ</t>
    </rPh>
    <rPh sb="6" eb="8">
      <t>アンテイ</t>
    </rPh>
    <rPh sb="8" eb="9">
      <t>ショ</t>
    </rPh>
    <phoneticPr fontId="1"/>
  </si>
  <si>
    <t>入　札　書　別　紙</t>
    <rPh sb="0" eb="1">
      <t>イ</t>
    </rPh>
    <rPh sb="2" eb="3">
      <t>サツ</t>
    </rPh>
    <rPh sb="4" eb="5">
      <t>ショ</t>
    </rPh>
    <rPh sb="6" eb="7">
      <t>ベツ</t>
    </rPh>
    <rPh sb="8" eb="9">
      <t>カミ</t>
    </rPh>
    <phoneticPr fontId="1"/>
  </si>
  <si>
    <t>需要官署名・場所</t>
    <phoneticPr fontId="1"/>
  </si>
  <si>
    <t>契約種別</t>
    <phoneticPr fontId="1"/>
  </si>
  <si>
    <t>小計</t>
    <rPh sb="0" eb="1">
      <t>ショウ</t>
    </rPh>
    <rPh sb="1" eb="2">
      <t>ケイ</t>
    </rPh>
    <phoneticPr fontId="1"/>
  </si>
  <si>
    <t>低圧電力料金</t>
    <rPh sb="0" eb="2">
      <t>テイアツ</t>
    </rPh>
    <rPh sb="2" eb="4">
      <t>デンリョク</t>
    </rPh>
    <rPh sb="4" eb="6">
      <t>リョウキン</t>
    </rPh>
    <phoneticPr fontId="1"/>
  </si>
  <si>
    <t>夏季（7～9月）</t>
    <rPh sb="0" eb="2">
      <t>カキ</t>
    </rPh>
    <rPh sb="6" eb="7">
      <t>ガツ</t>
    </rPh>
    <phoneticPr fontId="1"/>
  </si>
  <si>
    <t>夏季以外</t>
    <rPh sb="0" eb="2">
      <t>カキ</t>
    </rPh>
    <rPh sb="2" eb="4">
      <t>イガイ</t>
    </rPh>
    <phoneticPr fontId="1"/>
  </si>
  <si>
    <t>従量電灯料金</t>
    <rPh sb="0" eb="2">
      <t>ジュウリョウ</t>
    </rPh>
    <rPh sb="2" eb="4">
      <t>デントウ</t>
    </rPh>
    <rPh sb="4" eb="6">
      <t>リョウキン</t>
    </rPh>
    <phoneticPr fontId="1"/>
  </si>
  <si>
    <t>①月額単価（円）</t>
    <rPh sb="1" eb="3">
      <t>ゲツガク</t>
    </rPh>
    <rPh sb="3" eb="4">
      <t>タン</t>
    </rPh>
    <rPh sb="4" eb="5">
      <t>アタイ</t>
    </rPh>
    <rPh sb="6" eb="7">
      <t>エン</t>
    </rPh>
    <phoneticPr fontId="1"/>
  </si>
  <si>
    <t>②月数</t>
    <rPh sb="1" eb="3">
      <t>ツキスウ</t>
    </rPh>
    <phoneticPr fontId="1"/>
  </si>
  <si>
    <t>④単価(円)</t>
    <rPh sb="1" eb="3">
      <t>タンカ</t>
    </rPh>
    <rPh sb="4" eb="5">
      <t>エン</t>
    </rPh>
    <phoneticPr fontId="1"/>
  </si>
  <si>
    <t>⑤使用量(kWh)</t>
    <rPh sb="1" eb="3">
      <t>シヨウ</t>
    </rPh>
    <rPh sb="3" eb="4">
      <t>リョウ</t>
    </rPh>
    <phoneticPr fontId="1"/>
  </si>
  <si>
    <t>⑥小計(円)［④×⑤］</t>
    <rPh sb="1" eb="3">
      <t>ショウケイ</t>
    </rPh>
    <phoneticPr fontId="1"/>
  </si>
  <si>
    <t>⑦単価(円)</t>
    <rPh sb="1" eb="3">
      <t>タンカ</t>
    </rPh>
    <rPh sb="4" eb="5">
      <t>エン</t>
    </rPh>
    <phoneticPr fontId="1"/>
  </si>
  <si>
    <t>⑧使用量(kWh)</t>
    <rPh sb="1" eb="3">
      <t>シヨウ</t>
    </rPh>
    <rPh sb="3" eb="4">
      <t>リョウ</t>
    </rPh>
    <phoneticPr fontId="1"/>
  </si>
  <si>
    <t>⑩単価(円)</t>
    <rPh sb="1" eb="3">
      <t>タンカ</t>
    </rPh>
    <rPh sb="4" eb="5">
      <t>エン</t>
    </rPh>
    <phoneticPr fontId="1"/>
  </si>
  <si>
    <t>Ｃ</t>
    <phoneticPr fontId="1"/>
  </si>
  <si>
    <t>Ｄ</t>
    <phoneticPr fontId="1"/>
  </si>
  <si>
    <t>Ｅ</t>
    <phoneticPr fontId="1"/>
  </si>
  <si>
    <t>Ｆ</t>
    <phoneticPr fontId="1"/>
  </si>
  <si>
    <t>円（消費税及び地方消費税を除く）</t>
    <rPh sb="0" eb="1">
      <t>エン</t>
    </rPh>
    <rPh sb="2" eb="5">
      <t>ショウヒゼイ</t>
    </rPh>
    <rPh sb="5" eb="6">
      <t>オヨ</t>
    </rPh>
    <rPh sb="7" eb="9">
      <t>チホウ</t>
    </rPh>
    <rPh sb="9" eb="12">
      <t>ショウヒゼイ</t>
    </rPh>
    <rPh sb="13" eb="14">
      <t>ノゾ</t>
    </rPh>
    <phoneticPr fontId="1"/>
  </si>
  <si>
    <t>北九州東労働基準監督署　門司支署</t>
    <rPh sb="0" eb="3">
      <t>キタキュウシュウ</t>
    </rPh>
    <rPh sb="3" eb="4">
      <t>ヒガシ</t>
    </rPh>
    <rPh sb="4" eb="6">
      <t>ロウドウ</t>
    </rPh>
    <rPh sb="6" eb="8">
      <t>キジュン</t>
    </rPh>
    <rPh sb="8" eb="11">
      <t>カントクショ</t>
    </rPh>
    <rPh sb="12" eb="14">
      <t>モジ</t>
    </rPh>
    <rPh sb="14" eb="16">
      <t>シショ</t>
    </rPh>
    <phoneticPr fontId="1"/>
  </si>
  <si>
    <t>基本料金単価(円/kW・月)</t>
    <rPh sb="0" eb="2">
      <t>キホン</t>
    </rPh>
    <rPh sb="2" eb="4">
      <t>リョウキン</t>
    </rPh>
    <rPh sb="4" eb="6">
      <t>タンカ</t>
    </rPh>
    <rPh sb="7" eb="8">
      <t>エン</t>
    </rPh>
    <rPh sb="12" eb="13">
      <t>ツキ</t>
    </rPh>
    <phoneticPr fontId="1"/>
  </si>
  <si>
    <t>夏季（7～9月）</t>
    <phoneticPr fontId="1"/>
  </si>
  <si>
    <t>夏季以外</t>
    <phoneticPr fontId="1"/>
  </si>
  <si>
    <t>　　　　　円　　　銭</t>
    <rPh sb="5" eb="6">
      <t>エン</t>
    </rPh>
    <rPh sb="9" eb="10">
      <t>セン</t>
    </rPh>
    <phoneticPr fontId="1"/>
  </si>
  <si>
    <t>基本料金単価(円/kVA・月)</t>
    <rPh sb="0" eb="2">
      <t>キホン</t>
    </rPh>
    <rPh sb="2" eb="4">
      <t>リョウキン</t>
    </rPh>
    <rPh sb="4" eb="6">
      <t>タンカ</t>
    </rPh>
    <rPh sb="7" eb="8">
      <t>エン</t>
    </rPh>
    <rPh sb="13" eb="14">
      <t>ツキ</t>
    </rPh>
    <phoneticPr fontId="1"/>
  </si>
  <si>
    <t>円（消費税及び地方消費税を含む）</t>
    <rPh sb="0" eb="1">
      <t>エン</t>
    </rPh>
    <rPh sb="2" eb="5">
      <t>ショウヒゼイ</t>
    </rPh>
    <rPh sb="5" eb="6">
      <t>オヨ</t>
    </rPh>
    <rPh sb="7" eb="9">
      <t>チホウ</t>
    </rPh>
    <rPh sb="9" eb="12">
      <t>ショウヒゼイ</t>
    </rPh>
    <rPh sb="13" eb="14">
      <t>フク</t>
    </rPh>
    <phoneticPr fontId="1"/>
  </si>
  <si>
    <t>基本料金（税込）</t>
    <rPh sb="0" eb="2">
      <t>キホン</t>
    </rPh>
    <rPh sb="2" eb="4">
      <t>リョウキン</t>
    </rPh>
    <rPh sb="5" eb="7">
      <t>ゼイコ</t>
    </rPh>
    <phoneticPr fontId="1"/>
  </si>
  <si>
    <t>低圧電力料金（税込）</t>
    <rPh sb="0" eb="2">
      <t>テイアツ</t>
    </rPh>
    <rPh sb="2" eb="4">
      <t>デンリョク</t>
    </rPh>
    <rPh sb="4" eb="6">
      <t>リョウキン</t>
    </rPh>
    <phoneticPr fontId="1"/>
  </si>
  <si>
    <t>※内容は例示であるため、任意様式での提出可</t>
    <rPh sb="1" eb="3">
      <t>ナイヨウ</t>
    </rPh>
    <rPh sb="4" eb="6">
      <t>レイジ</t>
    </rPh>
    <rPh sb="12" eb="14">
      <t>ニンイ</t>
    </rPh>
    <rPh sb="14" eb="16">
      <t>ヨウシキ</t>
    </rPh>
    <rPh sb="18" eb="20">
      <t>テイシュツ</t>
    </rPh>
    <rPh sb="20" eb="21">
      <t>カ</t>
    </rPh>
    <phoneticPr fontId="1"/>
  </si>
  <si>
    <t>（税込）</t>
    <rPh sb="1" eb="3">
      <t>ゼイコミ</t>
    </rPh>
    <phoneticPr fontId="1"/>
  </si>
  <si>
    <t>＊契約単価内訳</t>
    <phoneticPr fontId="1"/>
  </si>
  <si>
    <t>行橋公共職業安定所　　豊前出張所</t>
    <rPh sb="0" eb="2">
      <t>ユクハシ</t>
    </rPh>
    <rPh sb="2" eb="4">
      <t>コウキョウ</t>
    </rPh>
    <rPh sb="4" eb="6">
      <t>ショクギョウ</t>
    </rPh>
    <rPh sb="6" eb="8">
      <t>アンテイ</t>
    </rPh>
    <rPh sb="8" eb="9">
      <t>ショ</t>
    </rPh>
    <rPh sb="11" eb="13">
      <t>ブゼン</t>
    </rPh>
    <rPh sb="13" eb="15">
      <t>シュッチョウ</t>
    </rPh>
    <rPh sb="15" eb="16">
      <t>ショ</t>
    </rPh>
    <phoneticPr fontId="1"/>
  </si>
  <si>
    <t>小倉公共職業安定所　　門司出張所港湾労働課</t>
    <rPh sb="0" eb="2">
      <t>コクラ</t>
    </rPh>
    <rPh sb="2" eb="4">
      <t>コウキョウ</t>
    </rPh>
    <rPh sb="4" eb="6">
      <t>ショクギョウ</t>
    </rPh>
    <rPh sb="6" eb="8">
      <t>アンテイ</t>
    </rPh>
    <rPh sb="8" eb="9">
      <t>ショ</t>
    </rPh>
    <rPh sb="11" eb="13">
      <t>モジ</t>
    </rPh>
    <rPh sb="13" eb="15">
      <t>シュッチョウ</t>
    </rPh>
    <rPh sb="15" eb="16">
      <t>トコロ</t>
    </rPh>
    <rPh sb="16" eb="18">
      <t>コウワン</t>
    </rPh>
    <rPh sb="18" eb="20">
      <t>ロウドウ</t>
    </rPh>
    <rPh sb="20" eb="21">
      <t>カ</t>
    </rPh>
    <phoneticPr fontId="1"/>
  </si>
  <si>
    <t>⑫単価(円)</t>
    <rPh sb="1" eb="3">
      <t>タンカ</t>
    </rPh>
    <rPh sb="4" eb="5">
      <t>エン</t>
    </rPh>
    <phoneticPr fontId="1"/>
  </si>
  <si>
    <t>⑬使用量(kWh)</t>
    <phoneticPr fontId="1"/>
  </si>
  <si>
    <t>⑭小計(円)
[⑫×⑬]</t>
    <phoneticPr fontId="1"/>
  </si>
  <si>
    <t>⑮単価(円)</t>
    <rPh sb="1" eb="3">
      <t>タンカ</t>
    </rPh>
    <rPh sb="4" eb="5">
      <t>エン</t>
    </rPh>
    <phoneticPr fontId="1"/>
  </si>
  <si>
    <t>再エネ料金</t>
    <rPh sb="0" eb="1">
      <t>サイ</t>
    </rPh>
    <rPh sb="3" eb="5">
      <t>リョウキン</t>
    </rPh>
    <phoneticPr fontId="1"/>
  </si>
  <si>
    <t>電力量料金単価(円/kWh)</t>
    <rPh sb="0" eb="2">
      <t>デンリョク</t>
    </rPh>
    <rPh sb="2" eb="3">
      <t>リョウ</t>
    </rPh>
    <rPh sb="3" eb="5">
      <t>リョウキン</t>
    </rPh>
    <rPh sb="5" eb="7">
      <t>タンカ</t>
    </rPh>
    <rPh sb="8" eb="9">
      <t>エン</t>
    </rPh>
    <phoneticPr fontId="1"/>
  </si>
  <si>
    <t>従量電灯料金（税込）</t>
    <rPh sb="0" eb="4">
      <t>ジュウリョウデントウ</t>
    </rPh>
    <rPh sb="4" eb="6">
      <t>リョウキン</t>
    </rPh>
    <rPh sb="7" eb="9">
      <t>ゼイコ</t>
    </rPh>
    <phoneticPr fontId="1"/>
  </si>
  <si>
    <t>従量電灯</t>
    <rPh sb="0" eb="4">
      <t>ジュウリョウデントウ</t>
    </rPh>
    <phoneticPr fontId="1"/>
  </si>
  <si>
    <t>Ｇ</t>
    <phoneticPr fontId="1"/>
  </si>
  <si>
    <t>Ｈ：割引率</t>
    <rPh sb="2" eb="5">
      <t>ワリビキリツ</t>
    </rPh>
    <phoneticPr fontId="1"/>
  </si>
  <si>
    <t>Ｉ：割引率</t>
    <rPh sb="2" eb="5">
      <t>ワリビキリツ</t>
    </rPh>
    <phoneticPr fontId="1"/>
  </si>
  <si>
    <t>Ａ：低圧電力</t>
    <rPh sb="2" eb="4">
      <t>テイアツ</t>
    </rPh>
    <rPh sb="4" eb="6">
      <t>デンリョク</t>
    </rPh>
    <phoneticPr fontId="1"/>
  </si>
  <si>
    <t>Ｂ：従量電灯</t>
    <rPh sb="2" eb="6">
      <t>ジュウリョウデントウ</t>
    </rPh>
    <phoneticPr fontId="1"/>
  </si>
  <si>
    <t>⑨小計(円)［⑦×⑧］</t>
    <rPh sb="1" eb="3">
      <t>ショウケイ</t>
    </rPh>
    <phoneticPr fontId="1"/>
  </si>
  <si>
    <r>
      <t>入札金額
㋐電力料金総価（㋑×100/110）</t>
    </r>
    <r>
      <rPr>
        <sz val="9"/>
        <color theme="1"/>
        <rFont val="ＭＳ 明朝"/>
        <family val="1"/>
        <charset val="128"/>
      </rPr>
      <t>※</t>
    </r>
    <rPh sb="0" eb="2">
      <t>ニュウサツ</t>
    </rPh>
    <rPh sb="2" eb="4">
      <t>キンガク</t>
    </rPh>
    <rPh sb="10" eb="11">
      <t>ソウ</t>
    </rPh>
    <rPh sb="11" eb="12">
      <t>アタイ</t>
    </rPh>
    <phoneticPr fontId="1"/>
  </si>
  <si>
    <r>
      <t xml:space="preserve">㋑電力料金総価
</t>
    </r>
    <r>
      <rPr>
        <sz val="9"/>
        <color theme="1"/>
        <rFont val="ＭＳ 明朝"/>
        <family val="1"/>
        <charset val="128"/>
      </rPr>
      <t xml:space="preserve">【（A＋Ｃ＋Ｄ）×Ｈ+Ｅ】＋【（Ｂ＋Ｆ）×Ｉ+Ｇ】
</t>
    </r>
    <r>
      <rPr>
        <sz val="11"/>
        <color theme="1"/>
        <rFont val="ＭＳ 明朝"/>
        <family val="1"/>
        <charset val="128"/>
      </rPr>
      <t>円未満切捨</t>
    </r>
    <rPh sb="1" eb="3">
      <t>デンリョク</t>
    </rPh>
    <rPh sb="3" eb="5">
      <t>リョウキン</t>
    </rPh>
    <rPh sb="5" eb="6">
      <t>ソウ</t>
    </rPh>
    <rPh sb="6" eb="7">
      <t>アタイ</t>
    </rPh>
    <rPh sb="34" eb="35">
      <t>エン</t>
    </rPh>
    <rPh sb="35" eb="37">
      <t>ミマン</t>
    </rPh>
    <rPh sb="37" eb="38">
      <t>キ</t>
    </rPh>
    <rPh sb="38" eb="39">
      <t>ス</t>
    </rPh>
    <phoneticPr fontId="1"/>
  </si>
  <si>
    <t>③年額（円）
［予定契約電力（容量）×①×②］</t>
    <rPh sb="1" eb="3">
      <t>ネンガク</t>
    </rPh>
    <rPh sb="4" eb="5">
      <t>エン</t>
    </rPh>
    <phoneticPr fontId="1"/>
  </si>
  <si>
    <t>再生可能エネルギー比率</t>
    <rPh sb="0" eb="4">
      <t>サイセイカノウ</t>
    </rPh>
    <rPh sb="9" eb="11">
      <t>ヒリツ</t>
    </rPh>
    <phoneticPr fontId="14"/>
  </si>
  <si>
    <t>←（低圧電力、割引なしは０と記入）</t>
    <rPh sb="2" eb="4">
      <t>テイアツ</t>
    </rPh>
    <rPh sb="4" eb="6">
      <t>デンリョク</t>
    </rPh>
    <rPh sb="7" eb="9">
      <t>ワリビキ</t>
    </rPh>
    <rPh sb="14" eb="16">
      <t>キニュウ</t>
    </rPh>
    <phoneticPr fontId="1"/>
  </si>
  <si>
    <t>←（従量電灯、割引なしは０と記入）</t>
    <rPh sb="2" eb="4">
      <t>ジュウリョウ</t>
    </rPh>
    <rPh sb="4" eb="6">
      <t>デントウ</t>
    </rPh>
    <phoneticPr fontId="1"/>
  </si>
  <si>
    <t>※　提出前に必ず検算すること。</t>
  </si>
  <si>
    <t>所在地</t>
    <rPh sb="0" eb="3">
      <t>ショザイチ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</si>
  <si>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</si>
  <si>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代表者又は代理人氏名</t>
    <rPh sb="0" eb="3">
      <t>ダイヒョウシャ</t>
    </rPh>
    <rPh sb="3" eb="4">
      <t>マタ</t>
    </rPh>
    <rPh sb="5" eb="8">
      <t>ダイリニン</t>
    </rPh>
    <rPh sb="8" eb="10">
      <t>シメイ</t>
    </rPh>
    <phoneticPr fontId="3"/>
  </si>
  <si>
    <t>令和　　　年　　　月　　　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</si>
</sst>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\ \k\V\A"/>
    <numFmt numFmtId="177" formatCode="0\ \k\W"/>
    <numFmt numFmtId="178" formatCode="General&quot;％&quot;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hair">
        <color indexed="64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theme="1"/>
      </bottom>
      <diagonal/>
    </border>
    <border>
      <left style="thin">
        <color auto="1"/>
      </left>
      <right style="thin">
        <color auto="1"/>
      </right>
      <top style="hair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medium">
        <color rgb="FFFF0000"/>
      </bottom>
      <diagonal/>
    </border>
    <border>
      <left style="thin">
        <color auto="1"/>
      </left>
      <right/>
      <top style="thin">
        <color theme="1"/>
      </top>
      <bottom style="medium">
        <color rgb="FFFF0000"/>
      </bottom>
      <diagonal/>
    </border>
    <border>
      <left/>
      <right style="thin">
        <color auto="1"/>
      </right>
      <top style="thin">
        <color theme="1"/>
      </top>
      <bottom style="medium">
        <color rgb="FFFF0000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medium">
        <color rgb="FFFF0000"/>
      </bottom>
      <diagonal/>
    </border>
    <border>
      <left style="thin">
        <color theme="1"/>
      </left>
      <right style="thin">
        <color auto="1"/>
      </right>
      <top style="medium">
        <color rgb="FFFF0000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theme="1"/>
      </bottom>
      <diagonal/>
    </border>
    <border>
      <left style="thin">
        <color auto="1"/>
      </left>
      <right/>
      <top style="medium">
        <color rgb="FFFF0000"/>
      </top>
      <bottom style="thin">
        <color theme="1"/>
      </bottom>
      <diagonal/>
    </border>
    <border>
      <left/>
      <right style="thin">
        <color auto="1"/>
      </right>
      <top style="medium">
        <color rgb="FFFF0000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medium">
        <color rgb="FFFF0000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2" fillId="0" borderId="0" xfId="0" applyFont="1">
      <alignment vertical="center"/>
    </xf>
    <xf numFmtId="177" fontId="2" fillId="0" borderId="3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76" fontId="2" fillId="0" borderId="1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2" fillId="6" borderId="27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right" vertical="center"/>
    </xf>
    <xf numFmtId="0" fontId="2" fillId="7" borderId="31" xfId="0" applyFont="1" applyFill="1" applyBorder="1" applyAlignment="1">
      <alignment horizontal="right" vertical="center"/>
    </xf>
    <xf numFmtId="178" fontId="2" fillId="0" borderId="0" xfId="0" applyNumberFormat="1" applyFont="1" applyFill="1" applyAlignment="1">
      <alignment horizontal="center" vertical="center"/>
    </xf>
    <xf numFmtId="0" fontId="2" fillId="6" borderId="32" xfId="0" applyFont="1" applyFill="1" applyBorder="1" applyAlignment="1">
      <alignment horizontal="center" vertical="center" shrinkToFit="1"/>
    </xf>
    <xf numFmtId="0" fontId="2" fillId="8" borderId="33" xfId="0" applyFont="1" applyFill="1" applyBorder="1" applyAlignment="1">
      <alignment horizontal="right" vertical="center" shrinkToFit="1"/>
    </xf>
    <xf numFmtId="0" fontId="11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2" fillId="0" borderId="34" xfId="0" applyFont="1" applyBorder="1" applyAlignment="1">
      <alignment vertical="center" shrinkToFit="1"/>
    </xf>
    <xf numFmtId="0" fontId="2" fillId="0" borderId="35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38" fontId="2" fillId="0" borderId="10" xfId="1" applyFont="1" applyBorder="1" applyAlignment="1">
      <alignment vertical="center" shrinkToFit="1"/>
    </xf>
    <xf numFmtId="38" fontId="2" fillId="0" borderId="2" xfId="1" applyFont="1" applyBorder="1" applyAlignment="1">
      <alignment vertical="center" shrinkToFit="1"/>
    </xf>
    <xf numFmtId="38" fontId="2" fillId="0" borderId="38" xfId="1" applyFont="1" applyBorder="1" applyAlignment="1">
      <alignment vertical="center" shrinkToFit="1"/>
    </xf>
    <xf numFmtId="38" fontId="2" fillId="0" borderId="39" xfId="1" applyFont="1" applyBorder="1" applyAlignment="1">
      <alignment vertical="center" shrinkToFit="1"/>
    </xf>
    <xf numFmtId="178" fontId="2" fillId="0" borderId="40" xfId="0" applyNumberFormat="1" applyFont="1" applyBorder="1" applyAlignment="1">
      <alignment vertical="center" shrinkToFit="1"/>
    </xf>
    <xf numFmtId="38" fontId="2" fillId="0" borderId="12" xfId="1" applyFont="1" applyBorder="1" applyAlignment="1">
      <alignment vertical="center" shrinkToFit="1"/>
    </xf>
    <xf numFmtId="38" fontId="2" fillId="0" borderId="7" xfId="1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38" fontId="2" fillId="0" borderId="14" xfId="1" applyFont="1" applyBorder="1" applyAlignment="1">
      <alignment horizontal="right" vertical="center" shrinkToFit="1"/>
    </xf>
    <xf numFmtId="0" fontId="2" fillId="0" borderId="8" xfId="0" applyFont="1" applyBorder="1" applyAlignment="1">
      <alignment horizontal="right" vertical="center"/>
    </xf>
    <xf numFmtId="38" fontId="2" fillId="0" borderId="18" xfId="1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justifyLastLine="1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38" fontId="2" fillId="0" borderId="19" xfId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justifyLastLine="1"/>
    </xf>
    <xf numFmtId="0" fontId="2" fillId="0" borderId="16" xfId="0" applyFont="1" applyBorder="1" applyAlignment="1">
      <alignment horizontal="center" vertical="center" justifyLastLine="1"/>
    </xf>
    <xf numFmtId="0" fontId="2" fillId="0" borderId="15" xfId="0" applyFont="1" applyBorder="1" applyAlignment="1">
      <alignment horizontal="center" vertical="center" justifyLastLine="1"/>
    </xf>
    <xf numFmtId="0" fontId="2" fillId="0" borderId="2" xfId="0" applyFont="1" applyBorder="1" applyAlignment="1">
      <alignment horizontal="center" vertical="center" justifyLastLine="1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8" fontId="2" fillId="2" borderId="4" xfId="1" applyFont="1" applyFill="1" applyBorder="1" applyAlignment="1">
      <alignment horizontal="right" vertical="center"/>
    </xf>
    <xf numFmtId="38" fontId="2" fillId="2" borderId="8" xfId="1" applyFont="1" applyFill="1" applyBorder="1" applyAlignment="1">
      <alignment horizontal="right" vertical="center"/>
    </xf>
    <xf numFmtId="38" fontId="2" fillId="2" borderId="3" xfId="1" applyFont="1" applyFill="1" applyBorder="1" applyAlignment="1">
      <alignment horizontal="right" vertical="center"/>
    </xf>
    <xf numFmtId="38" fontId="2" fillId="2" borderId="7" xfId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right" vertical="center"/>
    </xf>
    <xf numFmtId="0" fontId="2" fillId="6" borderId="28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38" fontId="2" fillId="0" borderId="1" xfId="1" applyFont="1" applyBorder="1" applyAlignment="1">
      <alignment horizontal="right" vertical="center" shrinkToFit="1"/>
    </xf>
    <xf numFmtId="38" fontId="2" fillId="0" borderId="2" xfId="1" applyFont="1" applyBorder="1" applyAlignment="1">
      <alignment horizontal="right" vertical="center" shrinkToFit="1"/>
    </xf>
    <xf numFmtId="38" fontId="2" fillId="0" borderId="3" xfId="1" applyFont="1" applyBorder="1" applyAlignment="1">
      <alignment horizontal="right" vertical="center" shrinkToFit="1"/>
    </xf>
    <xf numFmtId="38" fontId="2" fillId="0" borderId="7" xfId="1" applyFont="1" applyBorder="1" applyAlignment="1">
      <alignment horizontal="right" vertical="center" shrinkToFit="1"/>
    </xf>
    <xf numFmtId="38" fontId="2" fillId="2" borderId="3" xfId="1" applyFont="1" applyFill="1" applyBorder="1" applyAlignment="1">
      <alignment horizontal="right" vertical="center" shrinkToFit="1"/>
    </xf>
    <xf numFmtId="38" fontId="2" fillId="2" borderId="7" xfId="1" applyFont="1" applyFill="1" applyBorder="1" applyAlignment="1">
      <alignment horizontal="right" vertical="center" shrinkToFit="1"/>
    </xf>
    <xf numFmtId="38" fontId="2" fillId="2" borderId="1" xfId="1" applyFont="1" applyFill="1" applyBorder="1" applyAlignment="1">
      <alignment horizontal="right" vertical="center" shrinkToFit="1"/>
    </xf>
    <xf numFmtId="38" fontId="2" fillId="2" borderId="2" xfId="1" applyFont="1" applyFill="1" applyBorder="1" applyAlignment="1">
      <alignment horizontal="right" vertical="center" shrinkToFit="1"/>
    </xf>
    <xf numFmtId="38" fontId="2" fillId="0" borderId="17" xfId="1" applyFont="1" applyBorder="1" applyAlignment="1">
      <alignment horizontal="right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38" fontId="2" fillId="0" borderId="19" xfId="1" applyFont="1" applyBorder="1" applyAlignment="1">
      <alignment horizontal="right" vertical="center" shrinkToFit="1"/>
    </xf>
    <xf numFmtId="0" fontId="2" fillId="7" borderId="4" xfId="0" applyFont="1" applyFill="1" applyBorder="1" applyAlignment="1">
      <alignment horizontal="right" vertical="center"/>
    </xf>
    <xf numFmtId="0" fontId="2" fillId="7" borderId="31" xfId="0" applyFont="1" applyFill="1" applyBorder="1" applyAlignment="1">
      <alignment horizontal="right" vertical="center"/>
    </xf>
    <xf numFmtId="0" fontId="2" fillId="6" borderId="4" xfId="0" applyFont="1" applyFill="1" applyBorder="1" applyAlignment="1">
      <alignment horizontal="right" vertical="center"/>
    </xf>
    <xf numFmtId="0" fontId="2" fillId="6" borderId="31" xfId="0" applyFont="1" applyFill="1" applyBorder="1" applyAlignment="1">
      <alignment horizontal="right" vertical="center"/>
    </xf>
    <xf numFmtId="0" fontId="2" fillId="7" borderId="27" xfId="0" applyFont="1" applyFill="1" applyBorder="1" applyAlignment="1">
      <alignment horizontal="right" vertical="center"/>
    </xf>
    <xf numFmtId="0" fontId="2" fillId="7" borderId="28" xfId="0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38" fontId="2" fillId="0" borderId="41" xfId="1" applyFont="1" applyBorder="1" applyAlignment="1">
      <alignment horizontal="center" vertical="center" shrinkToFit="1"/>
    </xf>
    <xf numFmtId="38" fontId="2" fillId="0" borderId="42" xfId="1" applyFont="1" applyBorder="1" applyAlignment="1">
      <alignment horizontal="center" vertical="center" shrinkToFit="1"/>
    </xf>
    <xf numFmtId="38" fontId="2" fillId="0" borderId="43" xfId="1" applyFont="1" applyBorder="1" applyAlignment="1">
      <alignment horizontal="center" vertical="center" shrinkToFit="1"/>
    </xf>
    <xf numFmtId="38" fontId="2" fillId="0" borderId="46" xfId="1" applyFont="1" applyBorder="1" applyAlignment="1">
      <alignment horizontal="center" vertical="center" shrinkToFit="1"/>
    </xf>
    <xf numFmtId="38" fontId="2" fillId="0" borderId="47" xfId="1" applyFont="1" applyBorder="1" applyAlignment="1">
      <alignment horizontal="center" vertical="center" shrinkToFit="1"/>
    </xf>
    <xf numFmtId="38" fontId="2" fillId="0" borderId="48" xfId="1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38" fontId="16" fillId="3" borderId="41" xfId="1" applyFont="1" applyFill="1" applyBorder="1" applyAlignment="1">
      <alignment horizontal="center" vertical="center" shrinkToFit="1"/>
    </xf>
    <xf numFmtId="38" fontId="16" fillId="3" borderId="42" xfId="1" applyFont="1" applyFill="1" applyBorder="1" applyAlignment="1">
      <alignment horizontal="center" vertical="center" shrinkToFit="1"/>
    </xf>
    <xf numFmtId="38" fontId="16" fillId="3" borderId="43" xfId="1" applyFont="1" applyFill="1" applyBorder="1" applyAlignment="1">
      <alignment horizontal="center" vertical="center" shrinkToFit="1"/>
    </xf>
    <xf numFmtId="38" fontId="16" fillId="3" borderId="46" xfId="1" applyFont="1" applyFill="1" applyBorder="1" applyAlignment="1">
      <alignment horizontal="center" vertical="center" shrinkToFit="1"/>
    </xf>
    <xf numFmtId="38" fontId="16" fillId="3" borderId="47" xfId="1" applyFont="1" applyFill="1" applyBorder="1" applyAlignment="1">
      <alignment horizontal="center" vertical="center" shrinkToFit="1"/>
    </xf>
    <xf numFmtId="38" fontId="16" fillId="3" borderId="48" xfId="1" applyFont="1" applyFill="1" applyBorder="1" applyAlignment="1">
      <alignment horizontal="center" vertical="center" shrinkToFit="1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6"/>
  <sheetViews>
    <sheetView tabSelected="1" view="pageBreakPreview" zoomScale="110" zoomScaleNormal="100" zoomScaleSheetLayoutView="110" workbookViewId="0">
      <pane xSplit="3" ySplit="7" topLeftCell="D32" activePane="bottomRight" state="frozen"/>
      <selection pane="topRight" activeCell="D1" sqref="D1"/>
      <selection pane="bottomLeft" activeCell="A8" sqref="A8"/>
      <selection pane="bottomRight" activeCell="R28" sqref="R28:R29"/>
    </sheetView>
  </sheetViews>
  <sheetFormatPr defaultColWidth="7.625" defaultRowHeight="20.100000000000001" customHeight="1"/>
  <cols>
    <col min="1" max="1" width="3.625" style="1" customWidth="1"/>
    <col min="2" max="3" width="7.625" style="1"/>
    <col min="4" max="4" width="8.5" style="1" bestFit="1" customWidth="1"/>
    <col min="5" max="5" width="12.25" style="1" bestFit="1" customWidth="1"/>
    <col min="6" max="6" width="8.25" style="1" customWidth="1"/>
    <col min="7" max="7" width="6.75" style="1" bestFit="1" customWidth="1"/>
    <col min="8" max="8" width="12" style="1" customWidth="1"/>
    <col min="9" max="9" width="8.5" style="1" bestFit="1" customWidth="1"/>
    <col min="10" max="10" width="9.5" style="1" customWidth="1"/>
    <col min="11" max="11" width="10.625" style="1" customWidth="1"/>
    <col min="12" max="12" width="8.5" style="1" bestFit="1" customWidth="1"/>
    <col min="13" max="13" width="8.75" style="1" customWidth="1"/>
    <col min="14" max="15" width="10.625" style="1" customWidth="1"/>
    <col min="16" max="16" width="13" style="1" customWidth="1"/>
    <col min="17" max="18" width="9.625" style="1" customWidth="1"/>
    <col min="19" max="19" width="12.5" style="1" customWidth="1"/>
    <col min="20" max="21" width="10.625" style="1" customWidth="1"/>
    <col min="22" max="16384" width="7.625" style="1"/>
  </cols>
  <sheetData>
    <row r="1" spans="1:21" ht="20.100000000000001" customHeight="1">
      <c r="Q1" s="143" t="s">
        <v>40</v>
      </c>
      <c r="R1" s="143"/>
      <c r="S1" s="143"/>
      <c r="T1" s="143"/>
      <c r="U1" s="143"/>
    </row>
    <row r="2" spans="1:21" s="13" customFormat="1" ht="24">
      <c r="A2" s="106" t="s">
        <v>10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ht="20.100000000000001" customHeight="1">
      <c r="D3" s="46" t="s">
        <v>62</v>
      </c>
      <c r="E3" s="46"/>
      <c r="F3" s="46"/>
      <c r="G3" s="23">
        <v>40</v>
      </c>
    </row>
    <row r="4" spans="1:21" ht="20.100000000000001" customHeight="1">
      <c r="A4" s="55" t="s">
        <v>11</v>
      </c>
      <c r="B4" s="55"/>
      <c r="C4" s="55"/>
      <c r="D4" s="55" t="s">
        <v>12</v>
      </c>
      <c r="E4" s="64" t="s">
        <v>1</v>
      </c>
      <c r="F4" s="56" t="s">
        <v>38</v>
      </c>
      <c r="G4" s="56"/>
      <c r="H4" s="56"/>
      <c r="I4" s="157" t="s">
        <v>39</v>
      </c>
      <c r="J4" s="158"/>
      <c r="K4" s="158"/>
      <c r="L4" s="158"/>
      <c r="M4" s="158"/>
      <c r="N4" s="158"/>
      <c r="O4" s="158"/>
      <c r="P4" s="159"/>
      <c r="Q4" s="111" t="s">
        <v>51</v>
      </c>
      <c r="R4" s="111"/>
      <c r="S4" s="111"/>
      <c r="T4" s="111"/>
      <c r="U4" s="111"/>
    </row>
    <row r="5" spans="1:21" ht="19.5" customHeight="1">
      <c r="A5" s="55"/>
      <c r="B5" s="55"/>
      <c r="C5" s="55"/>
      <c r="D5" s="55"/>
      <c r="E5" s="65"/>
      <c r="F5" s="42" t="s">
        <v>18</v>
      </c>
      <c r="G5" s="68" t="s">
        <v>19</v>
      </c>
      <c r="H5" s="42" t="s">
        <v>61</v>
      </c>
      <c r="I5" s="56" t="s">
        <v>15</v>
      </c>
      <c r="J5" s="56"/>
      <c r="K5" s="56"/>
      <c r="L5" s="56" t="s">
        <v>16</v>
      </c>
      <c r="M5" s="56"/>
      <c r="N5" s="56"/>
      <c r="O5" s="41" t="s">
        <v>49</v>
      </c>
      <c r="P5" s="41"/>
      <c r="Q5" s="42" t="s">
        <v>45</v>
      </c>
      <c r="R5" s="42" t="s">
        <v>46</v>
      </c>
      <c r="S5" s="90" t="s">
        <v>47</v>
      </c>
      <c r="T5" s="41" t="s">
        <v>49</v>
      </c>
      <c r="U5" s="41"/>
    </row>
    <row r="6" spans="1:21" ht="19.5" customHeight="1">
      <c r="A6" s="55"/>
      <c r="B6" s="55"/>
      <c r="C6" s="55"/>
      <c r="D6" s="55"/>
      <c r="E6" s="66" t="s">
        <v>2</v>
      </c>
      <c r="F6" s="48"/>
      <c r="G6" s="69"/>
      <c r="H6" s="48"/>
      <c r="I6" s="43" t="s">
        <v>20</v>
      </c>
      <c r="J6" s="41" t="s">
        <v>21</v>
      </c>
      <c r="K6" s="41" t="s">
        <v>22</v>
      </c>
      <c r="L6" s="43" t="s">
        <v>23</v>
      </c>
      <c r="M6" s="41" t="s">
        <v>24</v>
      </c>
      <c r="N6" s="41" t="s">
        <v>58</v>
      </c>
      <c r="O6" s="42" t="s">
        <v>25</v>
      </c>
      <c r="P6" s="76" t="str">
        <f>"⑪小計(円) 
[((⑤＋⑧)×"&amp;G3&amp;"/100)×⑩]"</f>
        <v>⑪小計(円) 
[((⑤＋⑧)×40/100)×⑩]</v>
      </c>
      <c r="Q6" s="48"/>
      <c r="R6" s="48"/>
      <c r="S6" s="91"/>
      <c r="T6" s="42" t="s">
        <v>48</v>
      </c>
      <c r="U6" s="76" t="str">
        <f>"⑯小計(円)
[(⑬×"&amp;G3&amp;"/100)×⑮]"</f>
        <v>⑯小計(円)
[(⑬×40/100)×⑮]</v>
      </c>
    </row>
    <row r="7" spans="1:21" ht="12.75" customHeight="1" thickBot="1">
      <c r="A7" s="55"/>
      <c r="B7" s="55"/>
      <c r="C7" s="55"/>
      <c r="D7" s="55"/>
      <c r="E7" s="67"/>
      <c r="F7" s="48"/>
      <c r="G7" s="70"/>
      <c r="H7" s="48"/>
      <c r="I7" s="44"/>
      <c r="J7" s="41"/>
      <c r="K7" s="42"/>
      <c r="L7" s="44"/>
      <c r="M7" s="41"/>
      <c r="N7" s="42"/>
      <c r="O7" s="48"/>
      <c r="P7" s="77"/>
      <c r="Q7" s="48"/>
      <c r="R7" s="71"/>
      <c r="S7" s="91"/>
      <c r="T7" s="48"/>
      <c r="U7" s="77"/>
    </row>
    <row r="8" spans="1:21" ht="20.100000000000001" customHeight="1" thickTop="1">
      <c r="A8" s="112" t="s">
        <v>3</v>
      </c>
      <c r="B8" s="113"/>
      <c r="C8" s="114"/>
      <c r="D8" s="18" t="s">
        <v>0</v>
      </c>
      <c r="E8" s="2">
        <v>14</v>
      </c>
      <c r="F8" s="28"/>
      <c r="G8" s="30">
        <v>12</v>
      </c>
      <c r="H8" s="38">
        <f>ROUNDDOWN(E8*$F$8*G8,0)</f>
        <v>0</v>
      </c>
      <c r="I8" s="61"/>
      <c r="J8" s="63">
        <v>3102</v>
      </c>
      <c r="K8" s="83">
        <f>ROUNDDOWN($I$8*J8,0)</f>
        <v>0</v>
      </c>
      <c r="L8" s="61"/>
      <c r="M8" s="63">
        <v>3569</v>
      </c>
      <c r="N8" s="83">
        <f>ROUNDDOWN($L$8*M8,0)</f>
        <v>0</v>
      </c>
      <c r="O8" s="61"/>
      <c r="P8" s="92">
        <f>ROUNDDOWN(ROUND((J8+M8)*$G$3/100,0)*$O$8,0)</f>
        <v>0</v>
      </c>
      <c r="Q8" s="61"/>
      <c r="R8" s="72">
        <v>13604</v>
      </c>
      <c r="S8" s="85">
        <f>ROUNDDOWN($Q$8*R8,0)</f>
        <v>0</v>
      </c>
      <c r="T8" s="61"/>
      <c r="U8" s="89">
        <f>ROUNDDOWN(ROUND(R8*$G$3/100,0)*$T$8,0)</f>
        <v>0</v>
      </c>
    </row>
    <row r="9" spans="1:21" ht="20.100000000000001" customHeight="1" thickBot="1">
      <c r="A9" s="115"/>
      <c r="B9" s="116"/>
      <c r="C9" s="117"/>
      <c r="D9" s="19" t="s">
        <v>52</v>
      </c>
      <c r="E9" s="3">
        <v>10</v>
      </c>
      <c r="F9" s="29"/>
      <c r="G9" s="12">
        <v>12</v>
      </c>
      <c r="H9" s="39">
        <f>ROUNDDOWN(E9*$F$9*G9,0)</f>
        <v>0</v>
      </c>
      <c r="I9" s="62"/>
      <c r="J9" s="63"/>
      <c r="K9" s="84"/>
      <c r="L9" s="62"/>
      <c r="M9" s="63"/>
      <c r="N9" s="84"/>
      <c r="O9" s="62"/>
      <c r="P9" s="92"/>
      <c r="Q9" s="62"/>
      <c r="R9" s="73"/>
      <c r="S9" s="86"/>
      <c r="T9" s="62"/>
      <c r="U9" s="89"/>
    </row>
    <row r="10" spans="1:21" ht="20.100000000000001" customHeight="1" thickTop="1">
      <c r="A10" s="118" t="s">
        <v>31</v>
      </c>
      <c r="B10" s="119"/>
      <c r="C10" s="120"/>
      <c r="D10" s="18" t="s">
        <v>0</v>
      </c>
      <c r="E10" s="5">
        <v>22</v>
      </c>
      <c r="F10" s="130"/>
      <c r="G10" s="31">
        <v>12</v>
      </c>
      <c r="H10" s="33">
        <f t="shared" ref="H10" si="0">ROUNDDOWN(E10*$F$8*G10,0)</f>
        <v>0</v>
      </c>
      <c r="I10" s="107"/>
      <c r="J10" s="47">
        <v>3774</v>
      </c>
      <c r="K10" s="81">
        <f>ROUNDDOWN($I$8*J10,0)</f>
        <v>0</v>
      </c>
      <c r="L10" s="107"/>
      <c r="M10" s="47">
        <v>8229</v>
      </c>
      <c r="N10" s="81">
        <f t="shared" ref="N10" si="1">ROUNDDOWN($L$8*M10,0)</f>
        <v>0</v>
      </c>
      <c r="O10" s="109"/>
      <c r="P10" s="45">
        <f t="shared" ref="P10" si="2">ROUNDDOWN(ROUND((J10+M10)*$G$3/100,0)*$O$8,0)</f>
        <v>0</v>
      </c>
      <c r="Q10" s="107"/>
      <c r="R10" s="74">
        <v>7958</v>
      </c>
      <c r="S10" s="87">
        <f t="shared" ref="S10" si="3">ROUNDDOWN($Q$8*R10,0)</f>
        <v>0</v>
      </c>
      <c r="T10" s="109"/>
      <c r="U10" s="45">
        <f t="shared" ref="U10" si="4">ROUNDDOWN(ROUND(R10*$G$3/100,0)*$T$8,0)</f>
        <v>0</v>
      </c>
    </row>
    <row r="11" spans="1:21" ht="20.100000000000001" customHeight="1">
      <c r="A11" s="121"/>
      <c r="B11" s="122"/>
      <c r="C11" s="123"/>
      <c r="D11" s="19" t="s">
        <v>52</v>
      </c>
      <c r="E11" s="6">
        <v>9</v>
      </c>
      <c r="F11" s="130"/>
      <c r="G11" s="20">
        <v>12</v>
      </c>
      <c r="H11" s="34">
        <f>ROUNDDOWN(E11*$F$9*G11,0)</f>
        <v>0</v>
      </c>
      <c r="I11" s="107"/>
      <c r="J11" s="47"/>
      <c r="K11" s="82"/>
      <c r="L11" s="107"/>
      <c r="M11" s="47"/>
      <c r="N11" s="82"/>
      <c r="O11" s="109"/>
      <c r="P11" s="45"/>
      <c r="Q11" s="107"/>
      <c r="R11" s="75"/>
      <c r="S11" s="88"/>
      <c r="T11" s="109"/>
      <c r="U11" s="45"/>
    </row>
    <row r="12" spans="1:21" ht="20.100000000000001" customHeight="1">
      <c r="A12" s="112" t="s">
        <v>4</v>
      </c>
      <c r="B12" s="113"/>
      <c r="C12" s="114"/>
      <c r="D12" s="18" t="s">
        <v>0</v>
      </c>
      <c r="E12" s="5">
        <v>28</v>
      </c>
      <c r="F12" s="130"/>
      <c r="G12" s="31">
        <v>12</v>
      </c>
      <c r="H12" s="33">
        <f t="shared" ref="H12" si="5">ROUNDDOWN(E12*$F$8*G12,0)</f>
        <v>0</v>
      </c>
      <c r="I12" s="107"/>
      <c r="J12" s="47">
        <v>2421</v>
      </c>
      <c r="K12" s="81">
        <f>ROUNDDOWN($I$8*J12,0)</f>
        <v>0</v>
      </c>
      <c r="L12" s="107"/>
      <c r="M12" s="47">
        <v>5250</v>
      </c>
      <c r="N12" s="81">
        <f t="shared" ref="N12" si="6">ROUNDDOWN($L$8*M12,0)</f>
        <v>0</v>
      </c>
      <c r="O12" s="109"/>
      <c r="P12" s="45">
        <f t="shared" ref="P12" si="7">ROUNDDOWN(ROUND((J12+M12)*$G$3/100,0)*$O$8,0)</f>
        <v>0</v>
      </c>
      <c r="Q12" s="107"/>
      <c r="R12" s="74">
        <v>13280</v>
      </c>
      <c r="S12" s="87">
        <f t="shared" ref="S12" si="8">ROUNDDOWN($Q$8*R12,0)</f>
        <v>0</v>
      </c>
      <c r="T12" s="109"/>
      <c r="U12" s="45">
        <f t="shared" ref="U12" si="9">ROUNDDOWN(ROUND(R12*$G$3/100,0)*$T$8,0)</f>
        <v>0</v>
      </c>
    </row>
    <row r="13" spans="1:21" ht="20.100000000000001" customHeight="1">
      <c r="A13" s="115"/>
      <c r="B13" s="116"/>
      <c r="C13" s="117"/>
      <c r="D13" s="19" t="s">
        <v>52</v>
      </c>
      <c r="E13" s="6">
        <v>19</v>
      </c>
      <c r="F13" s="130"/>
      <c r="G13" s="20">
        <v>12</v>
      </c>
      <c r="H13" s="34">
        <f t="shared" ref="H13" si="10">ROUNDDOWN(E13*$F$9*G13,0)</f>
        <v>0</v>
      </c>
      <c r="I13" s="107"/>
      <c r="J13" s="47"/>
      <c r="K13" s="82"/>
      <c r="L13" s="107"/>
      <c r="M13" s="47"/>
      <c r="N13" s="82"/>
      <c r="O13" s="109"/>
      <c r="P13" s="45"/>
      <c r="Q13" s="107"/>
      <c r="R13" s="75"/>
      <c r="S13" s="88"/>
      <c r="T13" s="109"/>
      <c r="U13" s="45"/>
    </row>
    <row r="14" spans="1:21" ht="20.100000000000001" customHeight="1">
      <c r="A14" s="112" t="s">
        <v>5</v>
      </c>
      <c r="B14" s="113"/>
      <c r="C14" s="114"/>
      <c r="D14" s="18" t="s">
        <v>0</v>
      </c>
      <c r="E14" s="5">
        <v>14</v>
      </c>
      <c r="F14" s="130"/>
      <c r="G14" s="31">
        <v>12</v>
      </c>
      <c r="H14" s="33">
        <f t="shared" ref="H14" si="11">ROUNDDOWN(E14*$F$8*G14,0)</f>
        <v>0</v>
      </c>
      <c r="I14" s="107"/>
      <c r="J14" s="47">
        <v>3732</v>
      </c>
      <c r="K14" s="81">
        <f>ROUNDDOWN($I$8*J14,0)</f>
        <v>0</v>
      </c>
      <c r="L14" s="107"/>
      <c r="M14" s="47">
        <v>7015</v>
      </c>
      <c r="N14" s="81">
        <f t="shared" ref="N14" si="12">ROUNDDOWN($L$8*M14,0)</f>
        <v>0</v>
      </c>
      <c r="O14" s="109"/>
      <c r="P14" s="45">
        <f t="shared" ref="P14" si="13">ROUNDDOWN(ROUND((J14+M14)*$G$3/100,0)*$O$8,0)</f>
        <v>0</v>
      </c>
      <c r="Q14" s="107"/>
      <c r="R14" s="74">
        <v>9700</v>
      </c>
      <c r="S14" s="87">
        <f t="shared" ref="S14" si="14">ROUNDDOWN($Q$8*R14,0)</f>
        <v>0</v>
      </c>
      <c r="T14" s="109"/>
      <c r="U14" s="45">
        <f t="shared" ref="U14" si="15">ROUNDDOWN(ROUND(R14*$G$3/100,0)*$T$8,0)</f>
        <v>0</v>
      </c>
    </row>
    <row r="15" spans="1:21" ht="20.100000000000001" customHeight="1">
      <c r="A15" s="115"/>
      <c r="B15" s="116"/>
      <c r="C15" s="117"/>
      <c r="D15" s="19" t="s">
        <v>52</v>
      </c>
      <c r="E15" s="6">
        <v>10</v>
      </c>
      <c r="F15" s="130"/>
      <c r="G15" s="20">
        <v>12</v>
      </c>
      <c r="H15" s="34">
        <f t="shared" ref="H15" si="16">ROUNDDOWN(E15*$F$9*G15,0)</f>
        <v>0</v>
      </c>
      <c r="I15" s="107"/>
      <c r="J15" s="47"/>
      <c r="K15" s="82"/>
      <c r="L15" s="107"/>
      <c r="M15" s="47"/>
      <c r="N15" s="82"/>
      <c r="O15" s="109"/>
      <c r="P15" s="45"/>
      <c r="Q15" s="107"/>
      <c r="R15" s="75"/>
      <c r="S15" s="88"/>
      <c r="T15" s="109"/>
      <c r="U15" s="45"/>
    </row>
    <row r="16" spans="1:21" ht="20.100000000000001" customHeight="1">
      <c r="A16" s="112" t="s">
        <v>6</v>
      </c>
      <c r="B16" s="113"/>
      <c r="C16" s="114"/>
      <c r="D16" s="18" t="s">
        <v>0</v>
      </c>
      <c r="E16" s="5">
        <v>22</v>
      </c>
      <c r="F16" s="130"/>
      <c r="G16" s="31">
        <v>12</v>
      </c>
      <c r="H16" s="33">
        <f t="shared" ref="H16" si="17">ROUNDDOWN(E16*$F$8*G16,0)</f>
        <v>0</v>
      </c>
      <c r="I16" s="107"/>
      <c r="J16" s="47">
        <v>4392</v>
      </c>
      <c r="K16" s="81">
        <f>ROUNDDOWN($I$8*J16,0)</f>
        <v>0</v>
      </c>
      <c r="L16" s="107"/>
      <c r="M16" s="47">
        <v>7957</v>
      </c>
      <c r="N16" s="81">
        <f t="shared" ref="N16" si="18">ROUNDDOWN($L$8*M16,0)</f>
        <v>0</v>
      </c>
      <c r="O16" s="109"/>
      <c r="P16" s="45">
        <f t="shared" ref="P16" si="19">ROUNDDOWN(ROUND((J16+M16)*$G$3/100,0)*$O$8,0)</f>
        <v>0</v>
      </c>
      <c r="Q16" s="107"/>
      <c r="R16" s="74">
        <v>9002</v>
      </c>
      <c r="S16" s="87">
        <f t="shared" ref="S16" si="20">ROUNDDOWN($Q$8*R16,0)</f>
        <v>0</v>
      </c>
      <c r="T16" s="109"/>
      <c r="U16" s="45">
        <f t="shared" ref="U16" si="21">ROUNDDOWN(ROUND(R16*$G$3/100,0)*$T$8,0)</f>
        <v>0</v>
      </c>
    </row>
    <row r="17" spans="1:21" ht="20.100000000000001" customHeight="1">
      <c r="A17" s="115"/>
      <c r="B17" s="116"/>
      <c r="C17" s="117"/>
      <c r="D17" s="19" t="s">
        <v>52</v>
      </c>
      <c r="E17" s="6">
        <v>6</v>
      </c>
      <c r="F17" s="130"/>
      <c r="G17" s="20">
        <v>12</v>
      </c>
      <c r="H17" s="34">
        <f t="shared" ref="H17" si="22">ROUNDDOWN(E17*$F$9*G17,0)</f>
        <v>0</v>
      </c>
      <c r="I17" s="107"/>
      <c r="J17" s="47"/>
      <c r="K17" s="82"/>
      <c r="L17" s="107"/>
      <c r="M17" s="47"/>
      <c r="N17" s="82"/>
      <c r="O17" s="109"/>
      <c r="P17" s="45"/>
      <c r="Q17" s="107"/>
      <c r="R17" s="75"/>
      <c r="S17" s="88"/>
      <c r="T17" s="109"/>
      <c r="U17" s="45"/>
    </row>
    <row r="18" spans="1:21" ht="20.100000000000001" customHeight="1">
      <c r="A18" s="118" t="s">
        <v>7</v>
      </c>
      <c r="B18" s="119"/>
      <c r="C18" s="120"/>
      <c r="D18" s="18" t="s">
        <v>0</v>
      </c>
      <c r="E18" s="5">
        <v>17</v>
      </c>
      <c r="F18" s="130"/>
      <c r="G18" s="31">
        <v>12</v>
      </c>
      <c r="H18" s="33">
        <f t="shared" ref="H18" si="23">ROUNDDOWN(E18*$F$8*G18,0)</f>
        <v>0</v>
      </c>
      <c r="I18" s="107"/>
      <c r="J18" s="47">
        <v>1460</v>
      </c>
      <c r="K18" s="81">
        <f>ROUNDDOWN($I$8*J18,0)</f>
        <v>0</v>
      </c>
      <c r="L18" s="107"/>
      <c r="M18" s="47">
        <v>3454</v>
      </c>
      <c r="N18" s="81">
        <f t="shared" ref="N18" si="24">ROUNDDOWN($L$8*M18,0)</f>
        <v>0</v>
      </c>
      <c r="O18" s="109"/>
      <c r="P18" s="45">
        <f t="shared" ref="P18" si="25">ROUNDDOWN(ROUND((J18+M18)*$G$3/100,0)*$O$8,0)</f>
        <v>0</v>
      </c>
      <c r="Q18" s="107"/>
      <c r="R18" s="74">
        <v>5594</v>
      </c>
      <c r="S18" s="87">
        <f t="shared" ref="S18" si="26">ROUNDDOWN($Q$8*R18,0)</f>
        <v>0</v>
      </c>
      <c r="T18" s="109"/>
      <c r="U18" s="45">
        <f t="shared" ref="U18" si="27">ROUNDDOWN(ROUND(R18*$G$3/100,0)*$T$8,0)</f>
        <v>0</v>
      </c>
    </row>
    <row r="19" spans="1:21" ht="20.100000000000001" customHeight="1">
      <c r="A19" s="121"/>
      <c r="B19" s="122"/>
      <c r="C19" s="123"/>
      <c r="D19" s="19" t="s">
        <v>52</v>
      </c>
      <c r="E19" s="6">
        <v>20</v>
      </c>
      <c r="F19" s="130"/>
      <c r="G19" s="20">
        <v>12</v>
      </c>
      <c r="H19" s="34">
        <f t="shared" ref="H19" si="28">ROUNDDOWN(E19*$F$9*G19,0)</f>
        <v>0</v>
      </c>
      <c r="I19" s="107"/>
      <c r="J19" s="47"/>
      <c r="K19" s="82"/>
      <c r="L19" s="107"/>
      <c r="M19" s="47"/>
      <c r="N19" s="82"/>
      <c r="O19" s="109"/>
      <c r="P19" s="45"/>
      <c r="Q19" s="107"/>
      <c r="R19" s="75"/>
      <c r="S19" s="88"/>
      <c r="T19" s="109"/>
      <c r="U19" s="45"/>
    </row>
    <row r="20" spans="1:21" ht="20.100000000000001" customHeight="1">
      <c r="A20" s="124" t="s">
        <v>8</v>
      </c>
      <c r="B20" s="125"/>
      <c r="C20" s="126"/>
      <c r="D20" s="18" t="s">
        <v>0</v>
      </c>
      <c r="E20" s="5">
        <v>20</v>
      </c>
      <c r="F20" s="130"/>
      <c r="G20" s="31">
        <v>12</v>
      </c>
      <c r="H20" s="33">
        <f t="shared" ref="H20" si="29">ROUNDDOWN(E20*$F$8*G20,0)</f>
        <v>0</v>
      </c>
      <c r="I20" s="107"/>
      <c r="J20" s="47">
        <v>6779</v>
      </c>
      <c r="K20" s="81">
        <f>ROUNDDOWN($I$8*J20,0)</f>
        <v>0</v>
      </c>
      <c r="L20" s="107"/>
      <c r="M20" s="47">
        <v>12431</v>
      </c>
      <c r="N20" s="81">
        <f t="shared" ref="N20" si="30">ROUNDDOWN($L$8*M20,0)</f>
        <v>0</v>
      </c>
      <c r="O20" s="109"/>
      <c r="P20" s="45">
        <f t="shared" ref="P20" si="31">ROUNDDOWN(ROUND((J20+M20)*$G$3/100,0)*$O$8,0)</f>
        <v>0</v>
      </c>
      <c r="Q20" s="107"/>
      <c r="R20" s="74">
        <v>20074</v>
      </c>
      <c r="S20" s="87">
        <f t="shared" ref="S20" si="32">ROUNDDOWN($Q$8*R20,0)</f>
        <v>0</v>
      </c>
      <c r="T20" s="109"/>
      <c r="U20" s="45">
        <f t="shared" ref="U20" si="33">ROUNDDOWN(ROUND(R20*$G$3/100,0)*$T$8,0)</f>
        <v>0</v>
      </c>
    </row>
    <row r="21" spans="1:21" ht="20.100000000000001" customHeight="1">
      <c r="A21" s="127"/>
      <c r="B21" s="128"/>
      <c r="C21" s="129"/>
      <c r="D21" s="19" t="s">
        <v>52</v>
      </c>
      <c r="E21" s="6">
        <v>20</v>
      </c>
      <c r="F21" s="130"/>
      <c r="G21" s="20">
        <v>12</v>
      </c>
      <c r="H21" s="34">
        <f t="shared" ref="H21" si="34">ROUNDDOWN(E21*$F$9*G21,0)</f>
        <v>0</v>
      </c>
      <c r="I21" s="107"/>
      <c r="J21" s="47"/>
      <c r="K21" s="82"/>
      <c r="L21" s="107"/>
      <c r="M21" s="47"/>
      <c r="N21" s="82"/>
      <c r="O21" s="109"/>
      <c r="P21" s="45"/>
      <c r="Q21" s="107"/>
      <c r="R21" s="75"/>
      <c r="S21" s="88"/>
      <c r="T21" s="109"/>
      <c r="U21" s="45"/>
    </row>
    <row r="22" spans="1:21" ht="20.100000000000001" customHeight="1">
      <c r="A22" s="124" t="s">
        <v>44</v>
      </c>
      <c r="B22" s="125"/>
      <c r="C22" s="126"/>
      <c r="D22" s="18" t="s">
        <v>0</v>
      </c>
      <c r="E22" s="5">
        <v>11</v>
      </c>
      <c r="F22" s="130"/>
      <c r="G22" s="31">
        <v>12</v>
      </c>
      <c r="H22" s="33">
        <f t="shared" ref="H22" si="35">ROUNDDOWN(E22*$F$8*G22,0)</f>
        <v>0</v>
      </c>
      <c r="I22" s="107"/>
      <c r="J22" s="47">
        <v>2045</v>
      </c>
      <c r="K22" s="81">
        <f>ROUNDDOWN($I$8*J22,0)</f>
        <v>0</v>
      </c>
      <c r="L22" s="107"/>
      <c r="M22" s="47">
        <v>4372</v>
      </c>
      <c r="N22" s="81">
        <f t="shared" ref="N22" si="36">ROUNDDOWN($L$8*M22,0)</f>
        <v>0</v>
      </c>
      <c r="O22" s="109"/>
      <c r="P22" s="45">
        <f t="shared" ref="P22" si="37">ROUNDDOWN(ROUND((J22+M22)*$G$3/100,0)*$O$8,0)</f>
        <v>0</v>
      </c>
      <c r="Q22" s="107"/>
      <c r="R22" s="74">
        <v>8293</v>
      </c>
      <c r="S22" s="87">
        <f t="shared" ref="S22" si="38">ROUNDDOWN($Q$8*R22,0)</f>
        <v>0</v>
      </c>
      <c r="T22" s="109"/>
      <c r="U22" s="45">
        <f t="shared" ref="U22" si="39">ROUNDDOWN(ROUND(R22*$G$3/100,0)*$T$8,0)</f>
        <v>0</v>
      </c>
    </row>
    <row r="23" spans="1:21" ht="20.100000000000001" customHeight="1">
      <c r="A23" s="127"/>
      <c r="B23" s="128"/>
      <c r="C23" s="129"/>
      <c r="D23" s="19" t="s">
        <v>52</v>
      </c>
      <c r="E23" s="6">
        <v>25</v>
      </c>
      <c r="F23" s="130"/>
      <c r="G23" s="20">
        <v>12</v>
      </c>
      <c r="H23" s="34">
        <f t="shared" ref="H23" si="40">ROUNDDOWN(E23*$F$9*G23,0)</f>
        <v>0</v>
      </c>
      <c r="I23" s="107"/>
      <c r="J23" s="47"/>
      <c r="K23" s="82"/>
      <c r="L23" s="107"/>
      <c r="M23" s="47"/>
      <c r="N23" s="82"/>
      <c r="O23" s="109"/>
      <c r="P23" s="45"/>
      <c r="Q23" s="107"/>
      <c r="R23" s="75"/>
      <c r="S23" s="88"/>
      <c r="T23" s="109"/>
      <c r="U23" s="45"/>
    </row>
    <row r="24" spans="1:21" ht="20.100000000000001" customHeight="1">
      <c r="A24" s="124" t="s">
        <v>43</v>
      </c>
      <c r="B24" s="125"/>
      <c r="C24" s="126"/>
      <c r="D24" s="18" t="s">
        <v>0</v>
      </c>
      <c r="E24" s="5">
        <v>26</v>
      </c>
      <c r="F24" s="130"/>
      <c r="G24" s="31">
        <v>12</v>
      </c>
      <c r="H24" s="33">
        <f t="shared" ref="H24" si="41">ROUNDDOWN(E24*$F$8*G24,0)</f>
        <v>0</v>
      </c>
      <c r="I24" s="107"/>
      <c r="J24" s="47">
        <v>3380</v>
      </c>
      <c r="K24" s="81">
        <f>ROUNDDOWN($I$8*J24,0)</f>
        <v>0</v>
      </c>
      <c r="L24" s="107"/>
      <c r="M24" s="47">
        <v>7910</v>
      </c>
      <c r="N24" s="81">
        <f t="shared" ref="N24" si="42">ROUNDDOWN($L$8*M24,0)</f>
        <v>0</v>
      </c>
      <c r="O24" s="109"/>
      <c r="P24" s="45">
        <f t="shared" ref="P24" si="43">ROUNDDOWN(ROUND((J24+M24)*$G$3/100,0)*$O$8,0)</f>
        <v>0</v>
      </c>
      <c r="Q24" s="107"/>
      <c r="R24" s="74">
        <v>10882</v>
      </c>
      <c r="S24" s="87">
        <f t="shared" ref="S24" si="44">ROUNDDOWN($Q$8*R24,0)</f>
        <v>0</v>
      </c>
      <c r="T24" s="109"/>
      <c r="U24" s="45">
        <f t="shared" ref="U24" si="45">ROUNDDOWN(ROUND(R24*$G$3/100,0)*$T$8,0)</f>
        <v>0</v>
      </c>
    </row>
    <row r="25" spans="1:21" ht="20.100000000000001" customHeight="1">
      <c r="A25" s="127"/>
      <c r="B25" s="128"/>
      <c r="C25" s="129"/>
      <c r="D25" s="19" t="s">
        <v>52</v>
      </c>
      <c r="E25" s="6">
        <v>9</v>
      </c>
      <c r="F25" s="130"/>
      <c r="G25" s="20">
        <v>12</v>
      </c>
      <c r="H25" s="34">
        <f t="shared" ref="H25" si="46">ROUNDDOWN(E25*$F$9*G25,0)</f>
        <v>0</v>
      </c>
      <c r="I25" s="107"/>
      <c r="J25" s="47"/>
      <c r="K25" s="82"/>
      <c r="L25" s="107"/>
      <c r="M25" s="47"/>
      <c r="N25" s="82"/>
      <c r="O25" s="109"/>
      <c r="P25" s="45"/>
      <c r="Q25" s="107"/>
      <c r="R25" s="75"/>
      <c r="S25" s="88"/>
      <c r="T25" s="109"/>
      <c r="U25" s="45"/>
    </row>
    <row r="26" spans="1:21" ht="20.100000000000001" customHeight="1">
      <c r="A26" s="112" t="s">
        <v>9</v>
      </c>
      <c r="B26" s="113"/>
      <c r="C26" s="114"/>
      <c r="D26" s="18" t="s">
        <v>0</v>
      </c>
      <c r="E26" s="5">
        <v>30</v>
      </c>
      <c r="F26" s="130"/>
      <c r="G26" s="31">
        <v>12</v>
      </c>
      <c r="H26" s="33">
        <f>ROUNDDOWN(E26*$F$8*G26,0)</f>
        <v>0</v>
      </c>
      <c r="I26" s="107"/>
      <c r="J26" s="47">
        <v>2278</v>
      </c>
      <c r="K26" s="81">
        <f>ROUNDDOWN($I$8*J26,0)</f>
        <v>0</v>
      </c>
      <c r="L26" s="107"/>
      <c r="M26" s="47">
        <v>5177</v>
      </c>
      <c r="N26" s="81">
        <f t="shared" ref="N26" si="47">ROUNDDOWN($L$8*M26,0)</f>
        <v>0</v>
      </c>
      <c r="O26" s="109"/>
      <c r="P26" s="45">
        <f t="shared" ref="P26" si="48">ROUNDDOWN(ROUND((J26+M26)*$G$3/100,0)*$O$8,0)</f>
        <v>0</v>
      </c>
      <c r="Q26" s="107"/>
      <c r="R26" s="74">
        <v>20077</v>
      </c>
      <c r="S26" s="87">
        <f t="shared" ref="S26" si="49">ROUNDDOWN($Q$8*R26,0)</f>
        <v>0</v>
      </c>
      <c r="T26" s="109"/>
      <c r="U26" s="45">
        <f t="shared" ref="U26" si="50">ROUNDDOWN(ROUND(R26*$G$3/100,0)*$T$8,0)</f>
        <v>0</v>
      </c>
    </row>
    <row r="27" spans="1:21" ht="20.100000000000001" customHeight="1">
      <c r="A27" s="115"/>
      <c r="B27" s="116"/>
      <c r="C27" s="117"/>
      <c r="D27" s="19" t="s">
        <v>52</v>
      </c>
      <c r="E27" s="8">
        <v>30</v>
      </c>
      <c r="F27" s="131"/>
      <c r="G27" s="32">
        <v>12</v>
      </c>
      <c r="H27" s="34">
        <f>ROUNDDOWN(E27*$F$9*G27,0)</f>
        <v>0</v>
      </c>
      <c r="I27" s="108"/>
      <c r="J27" s="47"/>
      <c r="K27" s="82"/>
      <c r="L27" s="108"/>
      <c r="M27" s="47"/>
      <c r="N27" s="82"/>
      <c r="O27" s="110"/>
      <c r="P27" s="45"/>
      <c r="Q27" s="108"/>
      <c r="R27" s="75"/>
      <c r="S27" s="88"/>
      <c r="T27" s="110"/>
      <c r="U27" s="45"/>
    </row>
    <row r="28" spans="1:21" ht="20.100000000000001" customHeight="1">
      <c r="A28" s="57" t="s">
        <v>13</v>
      </c>
      <c r="B28" s="58"/>
      <c r="C28" s="58"/>
      <c r="D28" s="9"/>
      <c r="E28" s="10"/>
      <c r="F28" s="16"/>
      <c r="G28" s="21" t="s">
        <v>56</v>
      </c>
      <c r="H28" s="35">
        <f>H8+H10+H12+H14+H16+H18+H20+H22+H24+H26</f>
        <v>0</v>
      </c>
      <c r="J28" s="78" t="s">
        <v>26</v>
      </c>
      <c r="K28" s="45">
        <f>SUM(K8:K27)</f>
        <v>0</v>
      </c>
      <c r="M28" s="78" t="s">
        <v>27</v>
      </c>
      <c r="N28" s="45">
        <f>SUM(N8:N27)</f>
        <v>0</v>
      </c>
      <c r="O28" s="95" t="s">
        <v>28</v>
      </c>
      <c r="P28" s="45">
        <f>SUM(P8:P27)</f>
        <v>0</v>
      </c>
      <c r="Q28" s="80"/>
      <c r="R28" s="97" t="s">
        <v>29</v>
      </c>
      <c r="S28" s="45">
        <f>SUM(S8:S27)</f>
        <v>0</v>
      </c>
      <c r="T28" s="93" t="s">
        <v>53</v>
      </c>
      <c r="U28" s="45">
        <f>SUM(U8:U27)</f>
        <v>0</v>
      </c>
    </row>
    <row r="29" spans="1:21" ht="20.100000000000001" customHeight="1">
      <c r="A29" s="59"/>
      <c r="B29" s="60"/>
      <c r="C29" s="60"/>
      <c r="D29" s="7"/>
      <c r="E29" s="11"/>
      <c r="F29" s="17"/>
      <c r="G29" s="22" t="s">
        <v>57</v>
      </c>
      <c r="H29" s="36">
        <f>H9+H11+H13+H15+H17+H19+H21+H23+H25+H27</f>
        <v>0</v>
      </c>
      <c r="J29" s="79"/>
      <c r="K29" s="45"/>
      <c r="M29" s="79"/>
      <c r="N29" s="45"/>
      <c r="O29" s="96"/>
      <c r="P29" s="45"/>
      <c r="Q29" s="80"/>
      <c r="R29" s="98"/>
      <c r="S29" s="45"/>
      <c r="T29" s="94"/>
      <c r="U29" s="45"/>
    </row>
    <row r="31" spans="1:21" ht="20.100000000000001" customHeight="1">
      <c r="I31" s="24" t="s">
        <v>54</v>
      </c>
      <c r="J31" s="37">
        <v>0</v>
      </c>
      <c r="K31" s="1" t="s">
        <v>63</v>
      </c>
      <c r="Q31" s="25" t="s">
        <v>55</v>
      </c>
      <c r="R31" s="37">
        <v>0</v>
      </c>
      <c r="S31" s="1" t="s">
        <v>64</v>
      </c>
    </row>
    <row r="33" spans="1:19" ht="20.100000000000001" customHeight="1" thickBot="1">
      <c r="A33" s="132" t="s">
        <v>59</v>
      </c>
      <c r="B33" s="133"/>
      <c r="C33" s="133"/>
      <c r="D33" s="133"/>
      <c r="E33" s="133"/>
      <c r="F33" s="151">
        <f>ROUNDUP(F35*100/110,0)</f>
        <v>0</v>
      </c>
      <c r="G33" s="152"/>
      <c r="H33" s="152"/>
      <c r="I33" s="153"/>
      <c r="J33" s="144" t="s">
        <v>30</v>
      </c>
      <c r="K33" s="145"/>
      <c r="L33" s="145"/>
      <c r="M33" s="146"/>
      <c r="N33" s="26"/>
      <c r="O33" s="26"/>
      <c r="P33" s="26"/>
      <c r="Q33" s="26"/>
    </row>
    <row r="34" spans="1:19" ht="20.100000000000001" customHeight="1">
      <c r="A34" s="132"/>
      <c r="B34" s="133"/>
      <c r="C34" s="133"/>
      <c r="D34" s="133"/>
      <c r="E34" s="133"/>
      <c r="F34" s="154"/>
      <c r="G34" s="155"/>
      <c r="H34" s="155"/>
      <c r="I34" s="156"/>
      <c r="J34" s="147"/>
      <c r="K34" s="148"/>
      <c r="L34" s="148"/>
      <c r="M34" s="149"/>
      <c r="N34" s="27" t="s">
        <v>65</v>
      </c>
      <c r="O34" s="26"/>
      <c r="P34" s="26"/>
      <c r="Q34" s="26"/>
    </row>
    <row r="35" spans="1:19" ht="20.100000000000001" customHeight="1" thickBot="1">
      <c r="A35" s="132" t="s">
        <v>60</v>
      </c>
      <c r="B35" s="133"/>
      <c r="C35" s="133"/>
      <c r="D35" s="133"/>
      <c r="E35" s="133"/>
      <c r="F35" s="134">
        <f>IF(J31=0,ROUNDDOWN(H28+K28+N28+P28,0),ROUNDDOWN((H28+K28+N28)*J31/100+P28,0))+IF(R31=0,ROUNDDOWN(H29+S28+U28,0),ROUNDDOWN((H29+S28)*R31/100+U28,0))</f>
        <v>0</v>
      </c>
      <c r="G35" s="135"/>
      <c r="H35" s="135"/>
      <c r="I35" s="136"/>
      <c r="J35" s="49" t="s">
        <v>37</v>
      </c>
      <c r="K35" s="50"/>
      <c r="L35" s="50"/>
      <c r="M35" s="51"/>
    </row>
    <row r="36" spans="1:19" ht="20.100000000000001" customHeight="1">
      <c r="A36" s="132"/>
      <c r="B36" s="133"/>
      <c r="C36" s="133"/>
      <c r="D36" s="133"/>
      <c r="E36" s="133"/>
      <c r="F36" s="137"/>
      <c r="G36" s="138"/>
      <c r="H36" s="138"/>
      <c r="I36" s="139"/>
      <c r="J36" s="52"/>
      <c r="K36" s="53"/>
      <c r="L36" s="53"/>
      <c r="M36" s="54"/>
    </row>
    <row r="37" spans="1:19" ht="20.100000000000001" customHeight="1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</row>
    <row r="38" spans="1:19" s="15" customFormat="1" ht="20.100000000000001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spans="1:19" ht="20.100000000000001" customHeight="1">
      <c r="B39" s="150" t="s">
        <v>42</v>
      </c>
      <c r="C39" s="150"/>
      <c r="D39" s="150"/>
      <c r="E39" s="12"/>
      <c r="F39" s="4"/>
      <c r="G39" s="4"/>
      <c r="H39" s="4"/>
      <c r="I39" s="4"/>
      <c r="J39" s="4"/>
      <c r="K39" s="4"/>
      <c r="L39" s="4"/>
    </row>
    <row r="40" spans="1:19" ht="20.100000000000001" customHeight="1">
      <c r="B40" s="56" t="s">
        <v>14</v>
      </c>
      <c r="C40" s="56"/>
      <c r="D40" s="140" t="s">
        <v>32</v>
      </c>
      <c r="E40" s="141"/>
      <c r="F40" s="141"/>
      <c r="G40" s="142"/>
      <c r="H40" s="103" t="s">
        <v>35</v>
      </c>
      <c r="I40" s="105"/>
      <c r="J40" s="1" t="s">
        <v>41</v>
      </c>
      <c r="S40" s="1" t="s">
        <v>69</v>
      </c>
    </row>
    <row r="41" spans="1:19" ht="20.100000000000001" customHeight="1">
      <c r="B41" s="56"/>
      <c r="C41" s="56"/>
      <c r="D41" s="99" t="s">
        <v>50</v>
      </c>
      <c r="E41" s="100"/>
      <c r="F41" s="56" t="s">
        <v>33</v>
      </c>
      <c r="G41" s="56"/>
      <c r="H41" s="103" t="s">
        <v>35</v>
      </c>
      <c r="I41" s="105"/>
      <c r="J41" s="1" t="s">
        <v>41</v>
      </c>
    </row>
    <row r="42" spans="1:19" ht="20.100000000000001" customHeight="1">
      <c r="B42" s="56"/>
      <c r="C42" s="56"/>
      <c r="D42" s="101"/>
      <c r="E42" s="102"/>
      <c r="F42" s="56" t="s">
        <v>34</v>
      </c>
      <c r="G42" s="56"/>
      <c r="H42" s="103" t="s">
        <v>35</v>
      </c>
      <c r="I42" s="105"/>
      <c r="J42" s="1" t="s">
        <v>41</v>
      </c>
      <c r="Q42" s="1" t="s">
        <v>66</v>
      </c>
    </row>
    <row r="43" spans="1:19" ht="20.100000000000001" customHeight="1">
      <c r="B43" s="56"/>
      <c r="C43" s="56"/>
      <c r="D43" s="103" t="s">
        <v>49</v>
      </c>
      <c r="E43" s="104"/>
      <c r="F43" s="104"/>
      <c r="G43" s="105"/>
      <c r="H43" s="103" t="s">
        <v>35</v>
      </c>
      <c r="I43" s="105"/>
      <c r="J43" s="1" t="s">
        <v>41</v>
      </c>
      <c r="Q43" s="1" t="s">
        <v>67</v>
      </c>
    </row>
    <row r="44" spans="1:19" ht="20.100000000000001" customHeight="1">
      <c r="B44" s="56" t="s">
        <v>17</v>
      </c>
      <c r="C44" s="56"/>
      <c r="D44" s="141" t="s">
        <v>36</v>
      </c>
      <c r="E44" s="141"/>
      <c r="F44" s="141"/>
      <c r="G44" s="142"/>
      <c r="H44" s="103" t="s">
        <v>35</v>
      </c>
      <c r="I44" s="105"/>
      <c r="J44" s="1" t="s">
        <v>41</v>
      </c>
      <c r="Q44" s="1" t="s">
        <v>68</v>
      </c>
    </row>
    <row r="45" spans="1:19" ht="20.100000000000001" customHeight="1">
      <c r="B45" s="56"/>
      <c r="C45" s="56"/>
      <c r="D45" s="140" t="s">
        <v>50</v>
      </c>
      <c r="E45" s="141"/>
      <c r="F45" s="141"/>
      <c r="G45" s="142"/>
      <c r="H45" s="103" t="s">
        <v>35</v>
      </c>
      <c r="I45" s="105"/>
      <c r="J45" s="1" t="s">
        <v>41</v>
      </c>
    </row>
    <row r="46" spans="1:19" ht="20.100000000000001" customHeight="1">
      <c r="B46" s="56"/>
      <c r="C46" s="56"/>
      <c r="D46" s="103" t="s">
        <v>49</v>
      </c>
      <c r="E46" s="104"/>
      <c r="F46" s="104"/>
      <c r="G46" s="105"/>
      <c r="H46" s="103" t="s">
        <v>35</v>
      </c>
      <c r="I46" s="105"/>
      <c r="J46" s="1" t="s">
        <v>41</v>
      </c>
    </row>
  </sheetData>
  <mergeCells count="167">
    <mergeCell ref="A35:E36"/>
    <mergeCell ref="A33:E34"/>
    <mergeCell ref="F35:I36"/>
    <mergeCell ref="D46:G46"/>
    <mergeCell ref="D45:G45"/>
    <mergeCell ref="Q1:U1"/>
    <mergeCell ref="J33:M34"/>
    <mergeCell ref="D44:G44"/>
    <mergeCell ref="H44:I44"/>
    <mergeCell ref="H45:I45"/>
    <mergeCell ref="B39:D39"/>
    <mergeCell ref="F33:I34"/>
    <mergeCell ref="B44:C46"/>
    <mergeCell ref="H46:I46"/>
    <mergeCell ref="B40:C43"/>
    <mergeCell ref="F41:G41"/>
    <mergeCell ref="F42:G42"/>
    <mergeCell ref="D40:G40"/>
    <mergeCell ref="H40:I40"/>
    <mergeCell ref="H41:I41"/>
    <mergeCell ref="H42:I42"/>
    <mergeCell ref="H43:I43"/>
    <mergeCell ref="A8:C9"/>
    <mergeCell ref="I4:P4"/>
    <mergeCell ref="A20:C21"/>
    <mergeCell ref="A22:C23"/>
    <mergeCell ref="A24:C25"/>
    <mergeCell ref="A26:C27"/>
    <mergeCell ref="F10:F27"/>
    <mergeCell ref="A10:C11"/>
    <mergeCell ref="A12:C13"/>
    <mergeCell ref="A14:C15"/>
    <mergeCell ref="K18:K19"/>
    <mergeCell ref="J22:J23"/>
    <mergeCell ref="K22:K23"/>
    <mergeCell ref="D41:E42"/>
    <mergeCell ref="D43:G43"/>
    <mergeCell ref="U28:U29"/>
    <mergeCell ref="A2:U2"/>
    <mergeCell ref="I10:I27"/>
    <mergeCell ref="L10:L27"/>
    <mergeCell ref="O10:O27"/>
    <mergeCell ref="Q8:Q9"/>
    <mergeCell ref="Q10:Q27"/>
    <mergeCell ref="T10:T27"/>
    <mergeCell ref="U26:U27"/>
    <mergeCell ref="Q4:U4"/>
    <mergeCell ref="U20:U21"/>
    <mergeCell ref="U22:U23"/>
    <mergeCell ref="U24:U25"/>
    <mergeCell ref="U14:U15"/>
    <mergeCell ref="P14:P15"/>
    <mergeCell ref="P16:P17"/>
    <mergeCell ref="U16:U17"/>
    <mergeCell ref="U18:U19"/>
    <mergeCell ref="T8:T9"/>
    <mergeCell ref="O5:P5"/>
    <mergeCell ref="A16:C17"/>
    <mergeCell ref="A18:C19"/>
    <mergeCell ref="T28:T29"/>
    <mergeCell ref="N22:N23"/>
    <mergeCell ref="O28:O29"/>
    <mergeCell ref="P28:P29"/>
    <mergeCell ref="P18:P19"/>
    <mergeCell ref="N16:N17"/>
    <mergeCell ref="P22:P23"/>
    <mergeCell ref="P24:P25"/>
    <mergeCell ref="P26:P27"/>
    <mergeCell ref="R18:R19"/>
    <mergeCell ref="R20:R21"/>
    <mergeCell ref="R22:R23"/>
    <mergeCell ref="R26:R27"/>
    <mergeCell ref="S28:S29"/>
    <mergeCell ref="R28:R29"/>
    <mergeCell ref="R24:R25"/>
    <mergeCell ref="S18:S19"/>
    <mergeCell ref="S20:S21"/>
    <mergeCell ref="S22:S23"/>
    <mergeCell ref="S24:S25"/>
    <mergeCell ref="S26:S27"/>
    <mergeCell ref="S8:S9"/>
    <mergeCell ref="S10:S11"/>
    <mergeCell ref="S12:S13"/>
    <mergeCell ref="S14:S15"/>
    <mergeCell ref="S16:S17"/>
    <mergeCell ref="U8:U9"/>
    <mergeCell ref="U10:U11"/>
    <mergeCell ref="U12:U13"/>
    <mergeCell ref="S5:S7"/>
    <mergeCell ref="R14:R15"/>
    <mergeCell ref="R16:R17"/>
    <mergeCell ref="N12:N13"/>
    <mergeCell ref="J14:J15"/>
    <mergeCell ref="K14:K15"/>
    <mergeCell ref="M14:M15"/>
    <mergeCell ref="N14:N15"/>
    <mergeCell ref="K8:K9"/>
    <mergeCell ref="L8:L9"/>
    <mergeCell ref="M8:M9"/>
    <mergeCell ref="N8:N9"/>
    <mergeCell ref="J10:J11"/>
    <mergeCell ref="J16:J17"/>
    <mergeCell ref="K16:K17"/>
    <mergeCell ref="M16:M17"/>
    <mergeCell ref="P8:P9"/>
    <mergeCell ref="P10:P11"/>
    <mergeCell ref="P12:P13"/>
    <mergeCell ref="K12:K13"/>
    <mergeCell ref="M12:M13"/>
    <mergeCell ref="R5:R7"/>
    <mergeCell ref="R8:R9"/>
    <mergeCell ref="R10:R11"/>
    <mergeCell ref="T5:U5"/>
    <mergeCell ref="T6:T7"/>
    <mergeCell ref="U6:U7"/>
    <mergeCell ref="N28:N29"/>
    <mergeCell ref="J28:J29"/>
    <mergeCell ref="M28:M29"/>
    <mergeCell ref="O6:O7"/>
    <mergeCell ref="P6:P7"/>
    <mergeCell ref="Q28:Q29"/>
    <mergeCell ref="K10:K11"/>
    <mergeCell ref="M10:M11"/>
    <mergeCell ref="N10:N11"/>
    <mergeCell ref="N24:N25"/>
    <mergeCell ref="J26:J27"/>
    <mergeCell ref="K26:K27"/>
    <mergeCell ref="M26:M27"/>
    <mergeCell ref="N26:N27"/>
    <mergeCell ref="J24:J25"/>
    <mergeCell ref="K24:K25"/>
    <mergeCell ref="M24:M25"/>
    <mergeCell ref="R12:R13"/>
    <mergeCell ref="J35:M36"/>
    <mergeCell ref="A4:C7"/>
    <mergeCell ref="D4:D7"/>
    <mergeCell ref="F4:H4"/>
    <mergeCell ref="A28:C29"/>
    <mergeCell ref="O8:O9"/>
    <mergeCell ref="I6:I7"/>
    <mergeCell ref="I8:I9"/>
    <mergeCell ref="J8:J9"/>
    <mergeCell ref="J12:J13"/>
    <mergeCell ref="E4:E5"/>
    <mergeCell ref="E6:E7"/>
    <mergeCell ref="F5:F7"/>
    <mergeCell ref="G5:G7"/>
    <mergeCell ref="H5:H7"/>
    <mergeCell ref="I5:K5"/>
    <mergeCell ref="L5:N5"/>
    <mergeCell ref="J6:J7"/>
    <mergeCell ref="N6:N7"/>
    <mergeCell ref="M18:M19"/>
    <mergeCell ref="N18:N19"/>
    <mergeCell ref="K20:K21"/>
    <mergeCell ref="M20:M21"/>
    <mergeCell ref="N20:N21"/>
    <mergeCell ref="K6:K7"/>
    <mergeCell ref="L6:L7"/>
    <mergeCell ref="M6:M7"/>
    <mergeCell ref="K28:K29"/>
    <mergeCell ref="D3:F3"/>
    <mergeCell ref="M22:M23"/>
    <mergeCell ref="J20:J21"/>
    <mergeCell ref="J18:J19"/>
    <mergeCell ref="Q5:Q7"/>
    <mergeCell ref="P20:P21"/>
  </mergeCells>
  <phoneticPr fontId="1"/>
  <pageMargins left="0.6692913385826772" right="0.31496062992125984" top="0.55118110236220474" bottom="0.35433070866141736" header="0.31496062992125984" footer="0.11811023622047245"/>
  <pageSetup paperSize="9" scale="59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入札書別紙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