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★1_監督課\【通年⑧】庶務（システム・予算・配布物・文書管理・パンフリーフほか）\【通年⑤】パンフ・リーフ・ポスター・書籍\【福井局作成リーフ・ツール】\231225　1年単位変形労働時間制カレンダー\"/>
    </mc:Choice>
  </mc:AlternateContent>
  <bookViews>
    <workbookView xWindow="0" yWindow="0" windowWidth="19200" windowHeight="11625" tabRatio="851"/>
  </bookViews>
  <sheets>
    <sheet name="①令和6年4月1日ｽﾀｰﾄ" sheetId="7" r:id="rId1"/>
    <sheet name="（※入力例）①令和6年4月1日ｽﾀｰﾄ" sheetId="5" r:id="rId2"/>
    <sheet name="②令和6年1月1日ｽﾀｰﾄ " sheetId="8" r:id="rId3"/>
    <sheet name="（※入力例）②令和6年1月1日ｽﾀｰﾄ" sheetId="6" r:id="rId4"/>
  </sheets>
  <definedNames>
    <definedName name="_xlnm.Print_Area" localSheetId="1">'（※入力例）①令和6年4月1日ｽﾀｰﾄ'!$B$9:$AC$127</definedName>
    <definedName name="_xlnm.Print_Area" localSheetId="3">'（※入力例）②令和6年1月1日ｽﾀｰﾄ'!$B$9:$AC$127</definedName>
    <definedName name="_xlnm.Print_Area" localSheetId="0">①令和6年4月1日ｽﾀｰﾄ!$B$9:$AC$127</definedName>
    <definedName name="_xlnm.Print_Area" localSheetId="2">'②令和6年1月1日ｽﾀｰﾄ '!$B$9:$AC$127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7" l="1"/>
  <c r="H110" i="5"/>
  <c r="I23" i="5"/>
  <c r="J23" i="5"/>
  <c r="K23" i="5" s="1"/>
  <c r="H35" i="6" l="1"/>
  <c r="Q119" i="8"/>
  <c r="Q114" i="8"/>
  <c r="AB110" i="8"/>
  <c r="Y110" i="8"/>
  <c r="G125" i="8" s="1"/>
  <c r="W110" i="8"/>
  <c r="R110" i="8"/>
  <c r="O110" i="8"/>
  <c r="G124" i="8" s="1"/>
  <c r="M110" i="8"/>
  <c r="H110" i="8"/>
  <c r="E110" i="8"/>
  <c r="G123" i="8" s="1"/>
  <c r="C110" i="8"/>
  <c r="E123" i="8" s="1"/>
  <c r="AC107" i="8"/>
  <c r="AD107" i="8" s="1"/>
  <c r="AE107" i="8" s="1"/>
  <c r="AD104" i="8"/>
  <c r="AE104" i="8" s="1"/>
  <c r="AC104" i="8"/>
  <c r="S104" i="8"/>
  <c r="T104" i="8" s="1"/>
  <c r="U104" i="8" s="1"/>
  <c r="I104" i="8"/>
  <c r="J104" i="8" s="1"/>
  <c r="K104" i="8" s="1"/>
  <c r="R102" i="8"/>
  <c r="H102" i="8"/>
  <c r="G102" i="8"/>
  <c r="F102" i="8"/>
  <c r="AC101" i="8"/>
  <c r="AD101" i="8" s="1"/>
  <c r="AE101" i="8" s="1"/>
  <c r="T101" i="8"/>
  <c r="U101" i="8" s="1"/>
  <c r="S101" i="8"/>
  <c r="I101" i="8"/>
  <c r="J101" i="8" s="1"/>
  <c r="K101" i="8" s="1"/>
  <c r="AC98" i="8"/>
  <c r="AD98" i="8" s="1"/>
  <c r="AE98" i="8" s="1"/>
  <c r="S98" i="8"/>
  <c r="T98" i="8" s="1"/>
  <c r="U98" i="8" s="1"/>
  <c r="I98" i="8"/>
  <c r="J98" i="8" s="1"/>
  <c r="K98" i="8" s="1"/>
  <c r="AC95" i="8"/>
  <c r="AD95" i="8" s="1"/>
  <c r="AE95" i="8" s="1"/>
  <c r="T95" i="8"/>
  <c r="U95" i="8" s="1"/>
  <c r="S95" i="8"/>
  <c r="I95" i="8"/>
  <c r="J95" i="8" s="1"/>
  <c r="K95" i="8" s="1"/>
  <c r="AC92" i="8"/>
  <c r="S92" i="8"/>
  <c r="AA90" i="8"/>
  <c r="Z90" i="8"/>
  <c r="Y90" i="8"/>
  <c r="X90" i="8"/>
  <c r="W90" i="8"/>
  <c r="V90" i="8"/>
  <c r="O90" i="8"/>
  <c r="N90" i="8"/>
  <c r="M90" i="8"/>
  <c r="L90" i="8"/>
  <c r="B90" i="8"/>
  <c r="I92" i="8" s="1"/>
  <c r="AB85" i="8"/>
  <c r="Y85" i="8"/>
  <c r="G122" i="8" s="1"/>
  <c r="W85" i="8"/>
  <c r="E122" i="8" s="1"/>
  <c r="R85" i="8"/>
  <c r="O85" i="8"/>
  <c r="G121" i="8" s="1"/>
  <c r="M85" i="8"/>
  <c r="E121" i="8" s="1"/>
  <c r="H85" i="8"/>
  <c r="E85" i="8"/>
  <c r="G120" i="8" s="1"/>
  <c r="C85" i="8"/>
  <c r="E120" i="8" s="1"/>
  <c r="AC82" i="8"/>
  <c r="AD82" i="8" s="1"/>
  <c r="AE82" i="8" s="1"/>
  <c r="AA80" i="8"/>
  <c r="Z80" i="8"/>
  <c r="Y80" i="8"/>
  <c r="X80" i="8"/>
  <c r="W80" i="8"/>
  <c r="AC79" i="8"/>
  <c r="AD79" i="8" s="1"/>
  <c r="AE79" i="8" s="1"/>
  <c r="S79" i="8"/>
  <c r="T79" i="8" s="1"/>
  <c r="U79" i="8" s="1"/>
  <c r="I79" i="8"/>
  <c r="J79" i="8" s="1"/>
  <c r="K79" i="8" s="1"/>
  <c r="R77" i="8"/>
  <c r="H77" i="8"/>
  <c r="G77" i="8"/>
  <c r="F77" i="8"/>
  <c r="E77" i="8"/>
  <c r="AC76" i="8"/>
  <c r="AD76" i="8" s="1"/>
  <c r="AE76" i="8" s="1"/>
  <c r="S76" i="8"/>
  <c r="T76" i="8" s="1"/>
  <c r="U76" i="8" s="1"/>
  <c r="J76" i="8"/>
  <c r="K76" i="8" s="1"/>
  <c r="I76" i="8"/>
  <c r="AC73" i="8"/>
  <c r="AD73" i="8" s="1"/>
  <c r="AE73" i="8" s="1"/>
  <c r="S73" i="8"/>
  <c r="T73" i="8" s="1"/>
  <c r="U73" i="8" s="1"/>
  <c r="J73" i="8"/>
  <c r="K73" i="8" s="1"/>
  <c r="I73" i="8"/>
  <c r="AC70" i="8"/>
  <c r="AD70" i="8" s="1"/>
  <c r="AE70" i="8" s="1"/>
  <c r="S70" i="8"/>
  <c r="T70" i="8" s="1"/>
  <c r="I70" i="8"/>
  <c r="J70" i="8" s="1"/>
  <c r="K70" i="8" s="1"/>
  <c r="I67" i="8"/>
  <c r="AA65" i="8"/>
  <c r="Z65" i="8"/>
  <c r="Y65" i="8"/>
  <c r="X65" i="8"/>
  <c r="W65" i="8"/>
  <c r="V65" i="8"/>
  <c r="AC67" i="8" s="1"/>
  <c r="N65" i="8"/>
  <c r="M65" i="8"/>
  <c r="L65" i="8"/>
  <c r="S67" i="8" s="1"/>
  <c r="AB60" i="8"/>
  <c r="Y60" i="8"/>
  <c r="G119" i="8" s="1"/>
  <c r="W60" i="8"/>
  <c r="E119" i="8" s="1"/>
  <c r="R60" i="8"/>
  <c r="O60" i="8"/>
  <c r="G118" i="8" s="1"/>
  <c r="M60" i="8"/>
  <c r="H60" i="8"/>
  <c r="E60" i="8"/>
  <c r="G117" i="8" s="1"/>
  <c r="C60" i="8"/>
  <c r="E117" i="8" s="1"/>
  <c r="AC54" i="8"/>
  <c r="AD54" i="8" s="1"/>
  <c r="AE54" i="8" s="1"/>
  <c r="S54" i="8"/>
  <c r="T54" i="8" s="1"/>
  <c r="I54" i="8"/>
  <c r="J54" i="8" s="1"/>
  <c r="K54" i="8" s="1"/>
  <c r="Q52" i="8"/>
  <c r="AD51" i="8"/>
  <c r="AE51" i="8" s="1"/>
  <c r="AC51" i="8"/>
  <c r="S51" i="8"/>
  <c r="T51" i="8" s="1"/>
  <c r="I51" i="8"/>
  <c r="J51" i="8" s="1"/>
  <c r="K51" i="8" s="1"/>
  <c r="AC48" i="8"/>
  <c r="AD48" i="8" s="1"/>
  <c r="AE48" i="8" s="1"/>
  <c r="S48" i="8"/>
  <c r="T48" i="8" s="1"/>
  <c r="I48" i="8"/>
  <c r="J48" i="8" s="1"/>
  <c r="K48" i="8" s="1"/>
  <c r="AC45" i="8"/>
  <c r="AD45" i="8" s="1"/>
  <c r="AE45" i="8" s="1"/>
  <c r="S45" i="8"/>
  <c r="T45" i="8" s="1"/>
  <c r="I45" i="8"/>
  <c r="J45" i="8" s="1"/>
  <c r="K45" i="8" s="1"/>
  <c r="I42" i="8"/>
  <c r="J42" i="8" s="1"/>
  <c r="K42" i="8" s="1"/>
  <c r="Z40" i="8"/>
  <c r="Y40" i="8"/>
  <c r="X40" i="8"/>
  <c r="W40" i="8"/>
  <c r="V40" i="8"/>
  <c r="AC42" i="8" s="1"/>
  <c r="M40" i="8"/>
  <c r="L40" i="8"/>
  <c r="S42" i="8" s="1"/>
  <c r="AB35" i="8"/>
  <c r="Y35" i="8"/>
  <c r="G116" i="8" s="1"/>
  <c r="W35" i="8"/>
  <c r="E116" i="8" s="1"/>
  <c r="R35" i="8"/>
  <c r="O35" i="8"/>
  <c r="G115" i="8" s="1"/>
  <c r="M35" i="8"/>
  <c r="H35" i="8"/>
  <c r="E35" i="8"/>
  <c r="G114" i="8" s="1"/>
  <c r="C35" i="8"/>
  <c r="AC29" i="8"/>
  <c r="AD29" i="8" s="1"/>
  <c r="AE29" i="8" s="1"/>
  <c r="S29" i="8"/>
  <c r="T29" i="8" s="1"/>
  <c r="U29" i="8" s="1"/>
  <c r="I29" i="8"/>
  <c r="J29" i="8" s="1"/>
  <c r="K29" i="8" s="1"/>
  <c r="AD26" i="8"/>
  <c r="AE26" i="8" s="1"/>
  <c r="AC26" i="8"/>
  <c r="S26" i="8"/>
  <c r="T26" i="8" s="1"/>
  <c r="I26" i="8"/>
  <c r="J26" i="8" s="1"/>
  <c r="K26" i="8" s="1"/>
  <c r="AC23" i="8"/>
  <c r="AD23" i="8" s="1"/>
  <c r="AE23" i="8" s="1"/>
  <c r="S23" i="8"/>
  <c r="T23" i="8" s="1"/>
  <c r="U23" i="8" s="1"/>
  <c r="I23" i="8"/>
  <c r="J23" i="8" s="1"/>
  <c r="K23" i="8" s="1"/>
  <c r="AC20" i="8"/>
  <c r="AD20" i="8" s="1"/>
  <c r="AE20" i="8" s="1"/>
  <c r="S20" i="8"/>
  <c r="T20" i="8" s="1"/>
  <c r="I20" i="8"/>
  <c r="J20" i="8" s="1"/>
  <c r="K20" i="8" s="1"/>
  <c r="AC17" i="8"/>
  <c r="S17" i="8"/>
  <c r="I17" i="8"/>
  <c r="N13" i="8"/>
  <c r="X13" i="8" s="1"/>
  <c r="D13" i="8"/>
  <c r="C114" i="8" s="1"/>
  <c r="G11" i="8"/>
  <c r="Q119" i="7"/>
  <c r="Q114" i="7"/>
  <c r="AB110" i="7"/>
  <c r="Y110" i="7"/>
  <c r="G125" i="7" s="1"/>
  <c r="W110" i="7"/>
  <c r="R110" i="7"/>
  <c r="O110" i="7"/>
  <c r="G124" i="7" s="1"/>
  <c r="M110" i="7"/>
  <c r="E110" i="7"/>
  <c r="G123" i="7" s="1"/>
  <c r="C110" i="7"/>
  <c r="AD107" i="7"/>
  <c r="AE107" i="7" s="1"/>
  <c r="AC107" i="7"/>
  <c r="S107" i="7"/>
  <c r="I107" i="7"/>
  <c r="AC104" i="7"/>
  <c r="AD104" i="7" s="1"/>
  <c r="AE104" i="7" s="1"/>
  <c r="S104" i="7"/>
  <c r="T104" i="7" s="1"/>
  <c r="I104" i="7"/>
  <c r="J104" i="7" s="1"/>
  <c r="K104" i="7" s="1"/>
  <c r="R102" i="7"/>
  <c r="Q102" i="7"/>
  <c r="H102" i="7"/>
  <c r="G102" i="7"/>
  <c r="AC101" i="7"/>
  <c r="AD101" i="7" s="1"/>
  <c r="AE101" i="7" s="1"/>
  <c r="S101" i="7"/>
  <c r="T101" i="7" s="1"/>
  <c r="U101" i="7" s="1"/>
  <c r="I101" i="7"/>
  <c r="J101" i="7" s="1"/>
  <c r="K101" i="7" s="1"/>
  <c r="AD98" i="7"/>
  <c r="AE98" i="7" s="1"/>
  <c r="AC98" i="7"/>
  <c r="U98" i="7"/>
  <c r="T98" i="7"/>
  <c r="S98" i="7"/>
  <c r="I98" i="7"/>
  <c r="J98" i="7" s="1"/>
  <c r="K98" i="7" s="1"/>
  <c r="AC95" i="7"/>
  <c r="AD95" i="7" s="1"/>
  <c r="AE95" i="7" s="1"/>
  <c r="T95" i="7"/>
  <c r="U95" i="7" s="1"/>
  <c r="S95" i="7"/>
  <c r="I95" i="7"/>
  <c r="J95" i="7" s="1"/>
  <c r="K95" i="7" s="1"/>
  <c r="AC92" i="7"/>
  <c r="S92" i="7"/>
  <c r="Z90" i="7"/>
  <c r="Y90" i="7"/>
  <c r="X90" i="7"/>
  <c r="W90" i="7"/>
  <c r="V90" i="7"/>
  <c r="P90" i="7"/>
  <c r="O90" i="7"/>
  <c r="N90" i="7"/>
  <c r="M90" i="7"/>
  <c r="L90" i="7"/>
  <c r="C90" i="7"/>
  <c r="B90" i="7"/>
  <c r="I92" i="7" s="1"/>
  <c r="AB85" i="7"/>
  <c r="Y85" i="7"/>
  <c r="G122" i="7" s="1"/>
  <c r="W85" i="7"/>
  <c r="E122" i="7" s="1"/>
  <c r="R85" i="7"/>
  <c r="O85" i="7"/>
  <c r="G121" i="7" s="1"/>
  <c r="M85" i="7"/>
  <c r="E121" i="7" s="1"/>
  <c r="H85" i="7"/>
  <c r="E85" i="7"/>
  <c r="G120" i="7" s="1"/>
  <c r="C85" i="7"/>
  <c r="E120" i="7" s="1"/>
  <c r="S82" i="7"/>
  <c r="I82" i="7"/>
  <c r="AB80" i="7"/>
  <c r="AC82" i="7" s="1"/>
  <c r="AD82" i="7" s="1"/>
  <c r="AE82" i="7" s="1"/>
  <c r="AA80" i="7"/>
  <c r="Z80" i="7"/>
  <c r="Y80" i="7"/>
  <c r="X80" i="7"/>
  <c r="AC79" i="7"/>
  <c r="AD79" i="7" s="1"/>
  <c r="AE79" i="7" s="1"/>
  <c r="S79" i="7"/>
  <c r="T79" i="7" s="1"/>
  <c r="U79" i="7" s="1"/>
  <c r="I79" i="7"/>
  <c r="J79" i="7" s="1"/>
  <c r="K79" i="7" s="1"/>
  <c r="R77" i="7"/>
  <c r="H77" i="7"/>
  <c r="G77" i="7"/>
  <c r="F77" i="7"/>
  <c r="AC76" i="7"/>
  <c r="AD76" i="7" s="1"/>
  <c r="AE76" i="7" s="1"/>
  <c r="S76" i="7"/>
  <c r="T76" i="7" s="1"/>
  <c r="U76" i="7" s="1"/>
  <c r="I76" i="7"/>
  <c r="J76" i="7" s="1"/>
  <c r="K76" i="7" s="1"/>
  <c r="AC73" i="7"/>
  <c r="AD73" i="7" s="1"/>
  <c r="AE73" i="7" s="1"/>
  <c r="S73" i="7"/>
  <c r="T73" i="7" s="1"/>
  <c r="I73" i="7"/>
  <c r="J73" i="7" s="1"/>
  <c r="AC70" i="7"/>
  <c r="AD70" i="7" s="1"/>
  <c r="AE70" i="7" s="1"/>
  <c r="S70" i="7"/>
  <c r="T70" i="7" s="1"/>
  <c r="I70" i="7"/>
  <c r="J70" i="7" s="1"/>
  <c r="K70" i="7" s="1"/>
  <c r="AA65" i="7"/>
  <c r="Z65" i="7"/>
  <c r="Y65" i="7"/>
  <c r="X65" i="7"/>
  <c r="W65" i="7"/>
  <c r="V65" i="7"/>
  <c r="AC67" i="7" s="1"/>
  <c r="O65" i="7"/>
  <c r="N65" i="7"/>
  <c r="M65" i="7"/>
  <c r="L65" i="7"/>
  <c r="S67" i="7" s="1"/>
  <c r="B65" i="7"/>
  <c r="I67" i="7" s="1"/>
  <c r="AB60" i="7"/>
  <c r="Y60" i="7"/>
  <c r="G119" i="7" s="1"/>
  <c r="W60" i="7"/>
  <c r="R60" i="7"/>
  <c r="O60" i="7"/>
  <c r="G118" i="7" s="1"/>
  <c r="M60" i="7"/>
  <c r="E118" i="7" s="1"/>
  <c r="H60" i="7"/>
  <c r="E60" i="7"/>
  <c r="G117" i="7" s="1"/>
  <c r="C60" i="7"/>
  <c r="E117" i="7" s="1"/>
  <c r="S57" i="7"/>
  <c r="I57" i="7"/>
  <c r="AB55" i="7"/>
  <c r="AC57" i="7" s="1"/>
  <c r="AD57" i="7" s="1"/>
  <c r="AE57" i="7" s="1"/>
  <c r="AA55" i="7"/>
  <c r="Z55" i="7"/>
  <c r="Y55" i="7"/>
  <c r="X55" i="7"/>
  <c r="W55" i="7"/>
  <c r="AC54" i="7"/>
  <c r="AD54" i="7" s="1"/>
  <c r="AE54" i="7" s="1"/>
  <c r="S54" i="7"/>
  <c r="T54" i="7" s="1"/>
  <c r="U54" i="7" s="1"/>
  <c r="R52" i="7"/>
  <c r="H52" i="7"/>
  <c r="I54" i="7" s="1"/>
  <c r="J54" i="7" s="1"/>
  <c r="K54" i="7" s="1"/>
  <c r="G52" i="7"/>
  <c r="F52" i="7"/>
  <c r="E52" i="7"/>
  <c r="AC51" i="7"/>
  <c r="AD51" i="7" s="1"/>
  <c r="AE51" i="7" s="1"/>
  <c r="S51" i="7"/>
  <c r="T51" i="7" s="1"/>
  <c r="U51" i="7" s="1"/>
  <c r="I51" i="7"/>
  <c r="J51" i="7" s="1"/>
  <c r="K51" i="7" s="1"/>
  <c r="AC48" i="7"/>
  <c r="AD48" i="7" s="1"/>
  <c r="AE48" i="7" s="1"/>
  <c r="S48" i="7"/>
  <c r="T48" i="7" s="1"/>
  <c r="U48" i="7" s="1"/>
  <c r="I48" i="7"/>
  <c r="J48" i="7" s="1"/>
  <c r="K48" i="7" s="1"/>
  <c r="AC45" i="7"/>
  <c r="AD45" i="7" s="1"/>
  <c r="AE45" i="7" s="1"/>
  <c r="S45" i="7"/>
  <c r="T45" i="7" s="1"/>
  <c r="U45" i="7" s="1"/>
  <c r="I45" i="7"/>
  <c r="J45" i="7" s="1"/>
  <c r="K45" i="7" s="1"/>
  <c r="I42" i="7"/>
  <c r="J42" i="7" s="1"/>
  <c r="K42" i="7" s="1"/>
  <c r="AA40" i="7"/>
  <c r="Z40" i="7"/>
  <c r="Y40" i="7"/>
  <c r="X40" i="7"/>
  <c r="W40" i="7"/>
  <c r="V40" i="7"/>
  <c r="AC42" i="7" s="1"/>
  <c r="N40" i="7"/>
  <c r="M40" i="7"/>
  <c r="L40" i="7"/>
  <c r="S42" i="7" s="1"/>
  <c r="AB35" i="7"/>
  <c r="Y35" i="7"/>
  <c r="G116" i="7" s="1"/>
  <c r="W35" i="7"/>
  <c r="R35" i="7"/>
  <c r="O35" i="7"/>
  <c r="G115" i="7" s="1"/>
  <c r="M35" i="7"/>
  <c r="E115" i="7" s="1"/>
  <c r="H35" i="7"/>
  <c r="E35" i="7"/>
  <c r="G114" i="7" s="1"/>
  <c r="C35" i="7"/>
  <c r="AC32" i="7"/>
  <c r="S32" i="7"/>
  <c r="I32" i="7"/>
  <c r="AC29" i="7"/>
  <c r="AD29" i="7" s="1"/>
  <c r="AE29" i="7" s="1"/>
  <c r="S29" i="7"/>
  <c r="T29" i="7" s="1"/>
  <c r="I29" i="7"/>
  <c r="J29" i="7" s="1"/>
  <c r="K29" i="7" s="1"/>
  <c r="G27" i="7"/>
  <c r="F27" i="7"/>
  <c r="E27" i="7"/>
  <c r="AC26" i="7"/>
  <c r="AD26" i="7" s="1"/>
  <c r="AE26" i="7" s="1"/>
  <c r="S26" i="7"/>
  <c r="T26" i="7" s="1"/>
  <c r="I26" i="7"/>
  <c r="J26" i="7" s="1"/>
  <c r="K26" i="7" s="1"/>
  <c r="AC23" i="7"/>
  <c r="AD23" i="7" s="1"/>
  <c r="AE23" i="7" s="1"/>
  <c r="S23" i="7"/>
  <c r="T23" i="7" s="1"/>
  <c r="U23" i="7" s="1"/>
  <c r="I23" i="7"/>
  <c r="J23" i="7" s="1"/>
  <c r="AC20" i="7"/>
  <c r="AD20" i="7" s="1"/>
  <c r="AE20" i="7" s="1"/>
  <c r="S20" i="7"/>
  <c r="T20" i="7" s="1"/>
  <c r="J20" i="7"/>
  <c r="K20" i="7" s="1"/>
  <c r="I20" i="7"/>
  <c r="I17" i="7"/>
  <c r="Z15" i="7"/>
  <c r="Y15" i="7"/>
  <c r="X15" i="7"/>
  <c r="W15" i="7"/>
  <c r="V15" i="7"/>
  <c r="AC17" i="7" s="1"/>
  <c r="M15" i="7"/>
  <c r="L15" i="7"/>
  <c r="S17" i="7" s="1"/>
  <c r="D13" i="7"/>
  <c r="C114" i="7" s="1"/>
  <c r="G11" i="7"/>
  <c r="R127" i="8" l="1"/>
  <c r="U45" i="8"/>
  <c r="U48" i="8" s="1"/>
  <c r="U51" i="8" s="1"/>
  <c r="U54" i="8" s="1"/>
  <c r="R124" i="8"/>
  <c r="U20" i="8"/>
  <c r="C116" i="8"/>
  <c r="V35" i="8"/>
  <c r="D38" i="8"/>
  <c r="V13" i="8"/>
  <c r="R126" i="8"/>
  <c r="G126" i="8"/>
  <c r="Q117" i="8"/>
  <c r="U26" i="8"/>
  <c r="U70" i="8"/>
  <c r="J67" i="8"/>
  <c r="K67" i="8" s="1"/>
  <c r="J17" i="8"/>
  <c r="K17" i="8" s="1"/>
  <c r="B35" i="8"/>
  <c r="Q120" i="8"/>
  <c r="E124" i="8"/>
  <c r="E114" i="8"/>
  <c r="R125" i="8"/>
  <c r="B13" i="8"/>
  <c r="Q124" i="8"/>
  <c r="L13" i="8"/>
  <c r="L35" i="8"/>
  <c r="C115" i="8"/>
  <c r="E118" i="8"/>
  <c r="E115" i="8"/>
  <c r="E125" i="8"/>
  <c r="R127" i="7"/>
  <c r="K73" i="7"/>
  <c r="K23" i="7"/>
  <c r="U104" i="7"/>
  <c r="U70" i="7"/>
  <c r="U73" i="7" s="1"/>
  <c r="U20" i="7"/>
  <c r="U26" i="7"/>
  <c r="G126" i="7"/>
  <c r="Q117" i="7"/>
  <c r="U29" i="7"/>
  <c r="R124" i="7"/>
  <c r="R126" i="7"/>
  <c r="Q120" i="7"/>
  <c r="E124" i="7"/>
  <c r="E114" i="7"/>
  <c r="E119" i="7"/>
  <c r="R125" i="7"/>
  <c r="E116" i="7"/>
  <c r="J17" i="7"/>
  <c r="K17" i="7" s="1"/>
  <c r="E123" i="7"/>
  <c r="E125" i="7"/>
  <c r="N13" i="7"/>
  <c r="B13" i="7"/>
  <c r="B35" i="7"/>
  <c r="K95" i="6"/>
  <c r="J67" i="6"/>
  <c r="K67" i="6"/>
  <c r="AD107" i="6"/>
  <c r="AE107" i="6" s="1"/>
  <c r="AD104" i="6"/>
  <c r="AE104" i="6" s="1"/>
  <c r="AD101" i="6"/>
  <c r="AE101" i="6" s="1"/>
  <c r="AD98" i="6"/>
  <c r="AE98" i="6" s="1"/>
  <c r="AD95" i="6"/>
  <c r="AE95" i="6" s="1"/>
  <c r="AD82" i="6"/>
  <c r="AE82" i="6" s="1"/>
  <c r="AD79" i="6"/>
  <c r="AE79" i="6" s="1"/>
  <c r="AD76" i="6"/>
  <c r="AE76" i="6" s="1"/>
  <c r="AD73" i="6"/>
  <c r="AE73" i="6" s="1"/>
  <c r="AD70" i="6"/>
  <c r="AE70" i="6" s="1"/>
  <c r="AD54" i="6"/>
  <c r="AE54" i="6" s="1"/>
  <c r="AD51" i="6"/>
  <c r="AE51" i="6" s="1"/>
  <c r="AD48" i="6"/>
  <c r="AE48" i="6" s="1"/>
  <c r="AD45" i="6"/>
  <c r="AE45" i="6" s="1"/>
  <c r="AD26" i="6"/>
  <c r="AE26" i="6" s="1"/>
  <c r="AD23" i="6"/>
  <c r="AE23" i="6" s="1"/>
  <c r="AD20" i="6"/>
  <c r="AE20" i="6" s="1"/>
  <c r="T104" i="6"/>
  <c r="U104" i="6" s="1"/>
  <c r="T101" i="6"/>
  <c r="U101" i="6" s="1"/>
  <c r="T98" i="6"/>
  <c r="U98" i="6" s="1"/>
  <c r="T95" i="6"/>
  <c r="U95" i="6" s="1"/>
  <c r="T79" i="6"/>
  <c r="U79" i="6" s="1"/>
  <c r="T76" i="6"/>
  <c r="U76" i="6" s="1"/>
  <c r="J104" i="6"/>
  <c r="K104" i="6" s="1"/>
  <c r="J101" i="6"/>
  <c r="K101" i="6" s="1"/>
  <c r="J98" i="6"/>
  <c r="K98" i="6" s="1"/>
  <c r="J95" i="6"/>
  <c r="J76" i="6"/>
  <c r="K76" i="6" s="1"/>
  <c r="J73" i="6"/>
  <c r="K73" i="6" s="1"/>
  <c r="J70" i="6"/>
  <c r="K70" i="6" s="1"/>
  <c r="J45" i="6"/>
  <c r="K45" i="6" s="1"/>
  <c r="J20" i="6"/>
  <c r="K20" i="6" s="1"/>
  <c r="X35" i="8" l="1"/>
  <c r="D116" i="8"/>
  <c r="E126" i="8"/>
  <c r="Q115" i="8"/>
  <c r="B38" i="8"/>
  <c r="C117" i="8"/>
  <c r="N38" i="8"/>
  <c r="B60" i="8"/>
  <c r="D35" i="8"/>
  <c r="D114" i="8"/>
  <c r="Q123" i="8"/>
  <c r="N35" i="8"/>
  <c r="D115" i="8"/>
  <c r="C115" i="7"/>
  <c r="L35" i="7"/>
  <c r="X13" i="7"/>
  <c r="L13" i="7"/>
  <c r="E126" i="7"/>
  <c r="Q115" i="7"/>
  <c r="D35" i="7"/>
  <c r="D114" i="7"/>
  <c r="Q123" i="7"/>
  <c r="T76" i="5"/>
  <c r="T73" i="5"/>
  <c r="T51" i="5"/>
  <c r="T45" i="5"/>
  <c r="AD57" i="5"/>
  <c r="AD51" i="5"/>
  <c r="AD48" i="5"/>
  <c r="AD45" i="5"/>
  <c r="AE45" i="5" s="1"/>
  <c r="AD29" i="5"/>
  <c r="AD26" i="5"/>
  <c r="AD23" i="5"/>
  <c r="J20" i="5"/>
  <c r="J51" i="5"/>
  <c r="J48" i="5"/>
  <c r="J45" i="5"/>
  <c r="J42" i="5"/>
  <c r="AD82" i="5"/>
  <c r="AD79" i="5"/>
  <c r="AD73" i="5"/>
  <c r="AD70" i="5"/>
  <c r="T104" i="5"/>
  <c r="T98" i="5"/>
  <c r="T95" i="5"/>
  <c r="U95" i="5" s="1"/>
  <c r="J98" i="5"/>
  <c r="J95" i="5"/>
  <c r="J70" i="5"/>
  <c r="U98" i="5"/>
  <c r="K98" i="5"/>
  <c r="K95" i="5"/>
  <c r="AE82" i="5"/>
  <c r="AE73" i="5"/>
  <c r="AE70" i="5"/>
  <c r="U76" i="5"/>
  <c r="K70" i="5"/>
  <c r="F114" i="8" l="1"/>
  <c r="B36" i="8"/>
  <c r="D117" i="8"/>
  <c r="D60" i="8"/>
  <c r="L60" i="8"/>
  <c r="C118" i="8"/>
  <c r="X38" i="8"/>
  <c r="L38" i="8"/>
  <c r="F115" i="8"/>
  <c r="L36" i="8"/>
  <c r="F116" i="8"/>
  <c r="V36" i="8"/>
  <c r="F114" i="7"/>
  <c r="B36" i="7"/>
  <c r="V35" i="7"/>
  <c r="D38" i="7"/>
  <c r="V13" i="7"/>
  <c r="C116" i="7"/>
  <c r="Q124" i="7"/>
  <c r="D115" i="7"/>
  <c r="N35" i="7"/>
  <c r="AE57" i="5"/>
  <c r="AE51" i="5"/>
  <c r="AE48" i="5"/>
  <c r="U45" i="5"/>
  <c r="U51" i="5"/>
  <c r="K42" i="5"/>
  <c r="K51" i="5"/>
  <c r="K48" i="5"/>
  <c r="K45" i="5"/>
  <c r="AE29" i="5"/>
  <c r="AE26" i="5"/>
  <c r="AE23" i="5"/>
  <c r="K20" i="5"/>
  <c r="D118" i="8" l="1"/>
  <c r="N60" i="8"/>
  <c r="C119" i="8"/>
  <c r="D63" i="8"/>
  <c r="V38" i="8"/>
  <c r="V60" i="8"/>
  <c r="Q125" i="8"/>
  <c r="F117" i="8"/>
  <c r="B61" i="8"/>
  <c r="F115" i="7"/>
  <c r="L36" i="7"/>
  <c r="B60" i="7"/>
  <c r="C117" i="7"/>
  <c r="B38" i="7"/>
  <c r="N38" i="7"/>
  <c r="D116" i="7"/>
  <c r="X35" i="7"/>
  <c r="AB110" i="5"/>
  <c r="R110" i="5"/>
  <c r="AB85" i="5"/>
  <c r="R85" i="5"/>
  <c r="H85" i="5"/>
  <c r="AB60" i="5"/>
  <c r="R60" i="5"/>
  <c r="H60" i="5"/>
  <c r="AB35" i="5"/>
  <c r="R35" i="5"/>
  <c r="H35" i="5"/>
  <c r="R110" i="6"/>
  <c r="H110" i="6"/>
  <c r="AB60" i="6"/>
  <c r="R60" i="6"/>
  <c r="H60" i="6"/>
  <c r="H85" i="6"/>
  <c r="R85" i="6"/>
  <c r="AB85" i="6"/>
  <c r="AB110" i="6"/>
  <c r="X60" i="8" l="1"/>
  <c r="D119" i="8"/>
  <c r="F118" i="8"/>
  <c r="L61" i="8"/>
  <c r="C120" i="8"/>
  <c r="N63" i="8"/>
  <c r="B63" i="8"/>
  <c r="B85" i="8"/>
  <c r="L38" i="7"/>
  <c r="X38" i="7"/>
  <c r="L60" i="7"/>
  <c r="C118" i="7"/>
  <c r="F116" i="7"/>
  <c r="V36" i="7"/>
  <c r="D117" i="7"/>
  <c r="D60" i="7"/>
  <c r="AB35" i="6"/>
  <c r="R35" i="6"/>
  <c r="D85" i="8" l="1"/>
  <c r="D120" i="8"/>
  <c r="X63" i="8"/>
  <c r="L85" i="8"/>
  <c r="L63" i="8"/>
  <c r="C121" i="8"/>
  <c r="F119" i="8"/>
  <c r="V61" i="8"/>
  <c r="F117" i="7"/>
  <c r="B61" i="7"/>
  <c r="N60" i="7"/>
  <c r="D118" i="7"/>
  <c r="C119" i="7"/>
  <c r="V60" i="7"/>
  <c r="D63" i="7"/>
  <c r="V38" i="7"/>
  <c r="Q125" i="7"/>
  <c r="AC54" i="6"/>
  <c r="AC29" i="5"/>
  <c r="AA80" i="6"/>
  <c r="Z80" i="6"/>
  <c r="Y80" i="6"/>
  <c r="X80" i="6"/>
  <c r="W80" i="6"/>
  <c r="AA65" i="6"/>
  <c r="Z65" i="6"/>
  <c r="Y65" i="6"/>
  <c r="X65" i="6"/>
  <c r="W65" i="6"/>
  <c r="V65" i="6"/>
  <c r="H102" i="6"/>
  <c r="G102" i="6"/>
  <c r="F102" i="6"/>
  <c r="B90" i="6"/>
  <c r="R102" i="6"/>
  <c r="O90" i="6"/>
  <c r="N90" i="6"/>
  <c r="M90" i="6"/>
  <c r="L90" i="6"/>
  <c r="Z90" i="6"/>
  <c r="Y90" i="6"/>
  <c r="X90" i="6"/>
  <c r="W90" i="6"/>
  <c r="V90" i="6"/>
  <c r="R77" i="6"/>
  <c r="N65" i="6"/>
  <c r="M65" i="6"/>
  <c r="L65" i="6"/>
  <c r="H77" i="6"/>
  <c r="G77" i="6"/>
  <c r="F77" i="6"/>
  <c r="Q52" i="6"/>
  <c r="M40" i="6"/>
  <c r="L40" i="6"/>
  <c r="Z40" i="6"/>
  <c r="Y40" i="6"/>
  <c r="X40" i="6"/>
  <c r="W40" i="6"/>
  <c r="V40" i="6"/>
  <c r="D88" i="8" l="1"/>
  <c r="C122" i="8"/>
  <c r="V63" i="8"/>
  <c r="V85" i="8"/>
  <c r="Q126" i="8"/>
  <c r="D121" i="8"/>
  <c r="N85" i="8"/>
  <c r="F120" i="8"/>
  <c r="B86" i="8"/>
  <c r="X60" i="7"/>
  <c r="D119" i="7"/>
  <c r="F118" i="7"/>
  <c r="L61" i="7"/>
  <c r="B85" i="7"/>
  <c r="B63" i="7"/>
  <c r="C120" i="7"/>
  <c r="N63" i="7"/>
  <c r="Q119" i="6"/>
  <c r="Q114" i="6"/>
  <c r="Y110" i="6"/>
  <c r="G125" i="6" s="1"/>
  <c r="W110" i="6"/>
  <c r="E125" i="6" s="1"/>
  <c r="O110" i="6"/>
  <c r="G124" i="6" s="1"/>
  <c r="M110" i="6"/>
  <c r="E124" i="6" s="1"/>
  <c r="E110" i="6"/>
  <c r="G123" i="6" s="1"/>
  <c r="C110" i="6"/>
  <c r="E123" i="6" s="1"/>
  <c r="AC107" i="6"/>
  <c r="AC104" i="6"/>
  <c r="S104" i="6"/>
  <c r="I104" i="6"/>
  <c r="AC101" i="6"/>
  <c r="S101" i="6"/>
  <c r="I101" i="6"/>
  <c r="AC98" i="6"/>
  <c r="S98" i="6"/>
  <c r="I98" i="6"/>
  <c r="AC95" i="6"/>
  <c r="S95" i="6"/>
  <c r="I95" i="6"/>
  <c r="AC92" i="6"/>
  <c r="S92" i="6"/>
  <c r="I92" i="6"/>
  <c r="Y85" i="6"/>
  <c r="G122" i="6" s="1"/>
  <c r="W85" i="6"/>
  <c r="E122" i="6" s="1"/>
  <c r="O85" i="6"/>
  <c r="G121" i="6" s="1"/>
  <c r="M85" i="6"/>
  <c r="E121" i="6" s="1"/>
  <c r="E85" i="6"/>
  <c r="G120" i="6" s="1"/>
  <c r="C85" i="6"/>
  <c r="E120" i="6" s="1"/>
  <c r="AC82" i="6"/>
  <c r="AC79" i="6"/>
  <c r="S79" i="6"/>
  <c r="I79" i="6"/>
  <c r="J79" i="6" s="1"/>
  <c r="K79" i="6" s="1"/>
  <c r="AC76" i="6"/>
  <c r="S76" i="6"/>
  <c r="I76" i="6"/>
  <c r="AC73" i="6"/>
  <c r="S73" i="6"/>
  <c r="T73" i="6" s="1"/>
  <c r="U73" i="6" s="1"/>
  <c r="I73" i="6"/>
  <c r="AC70" i="6"/>
  <c r="S70" i="6"/>
  <c r="T70" i="6" s="1"/>
  <c r="U70" i="6" s="1"/>
  <c r="I70" i="6"/>
  <c r="AC67" i="6"/>
  <c r="S67" i="6"/>
  <c r="I67" i="6"/>
  <c r="Y60" i="6"/>
  <c r="G119" i="6" s="1"/>
  <c r="W60" i="6"/>
  <c r="E119" i="6" s="1"/>
  <c r="O60" i="6"/>
  <c r="G118" i="6" s="1"/>
  <c r="M60" i="6"/>
  <c r="E118" i="6" s="1"/>
  <c r="E60" i="6"/>
  <c r="G117" i="6" s="1"/>
  <c r="C60" i="6"/>
  <c r="E117" i="6" s="1"/>
  <c r="S54" i="6"/>
  <c r="T54" i="6" s="1"/>
  <c r="I54" i="6"/>
  <c r="J54" i="6" s="1"/>
  <c r="K54" i="6" s="1"/>
  <c r="AC51" i="6"/>
  <c r="S51" i="6"/>
  <c r="T51" i="6" s="1"/>
  <c r="I51" i="6"/>
  <c r="J51" i="6" s="1"/>
  <c r="K51" i="6" s="1"/>
  <c r="AC48" i="6"/>
  <c r="S48" i="6"/>
  <c r="T48" i="6" s="1"/>
  <c r="I48" i="6"/>
  <c r="J48" i="6" s="1"/>
  <c r="K48" i="6" s="1"/>
  <c r="AC45" i="6"/>
  <c r="S45" i="6"/>
  <c r="T45" i="6" s="1"/>
  <c r="U45" i="6" s="1"/>
  <c r="I45" i="6"/>
  <c r="I42" i="6"/>
  <c r="J42" i="6" s="1"/>
  <c r="K42" i="6" s="1"/>
  <c r="AC42" i="6"/>
  <c r="S42" i="6"/>
  <c r="Y35" i="6"/>
  <c r="G116" i="6" s="1"/>
  <c r="W35" i="6"/>
  <c r="E116" i="6" s="1"/>
  <c r="O35" i="6"/>
  <c r="G115" i="6" s="1"/>
  <c r="M35" i="6"/>
  <c r="E115" i="6" s="1"/>
  <c r="E35" i="6"/>
  <c r="G114" i="6" s="1"/>
  <c r="C35" i="6"/>
  <c r="AC29" i="6"/>
  <c r="AD29" i="6" s="1"/>
  <c r="AE29" i="6" s="1"/>
  <c r="S29" i="6"/>
  <c r="T29" i="6" s="1"/>
  <c r="U29" i="6" s="1"/>
  <c r="I29" i="6"/>
  <c r="J29" i="6" s="1"/>
  <c r="K29" i="6" s="1"/>
  <c r="AC26" i="6"/>
  <c r="S26" i="6"/>
  <c r="T26" i="6" s="1"/>
  <c r="I26" i="6"/>
  <c r="J26" i="6" s="1"/>
  <c r="K26" i="6" s="1"/>
  <c r="AC23" i="6"/>
  <c r="S23" i="6"/>
  <c r="T23" i="6" s="1"/>
  <c r="U23" i="6" s="1"/>
  <c r="I23" i="6"/>
  <c r="J23" i="6" s="1"/>
  <c r="K23" i="6" s="1"/>
  <c r="AC20" i="6"/>
  <c r="S20" i="6"/>
  <c r="T20" i="6" s="1"/>
  <c r="U20" i="6" s="1"/>
  <c r="I20" i="6"/>
  <c r="S17" i="6"/>
  <c r="I17" i="6"/>
  <c r="J17" i="6" s="1"/>
  <c r="K17" i="6" s="1"/>
  <c r="AC17" i="6"/>
  <c r="D13" i="6"/>
  <c r="B13" i="6" s="1"/>
  <c r="G11" i="6"/>
  <c r="R127" i="5"/>
  <c r="Q127" i="5"/>
  <c r="Q126" i="5"/>
  <c r="D126" i="5"/>
  <c r="Q125" i="5"/>
  <c r="D125" i="5"/>
  <c r="C125" i="5"/>
  <c r="Q124" i="5"/>
  <c r="D124" i="5"/>
  <c r="C124" i="5"/>
  <c r="D123" i="5"/>
  <c r="C123" i="5"/>
  <c r="D122" i="5"/>
  <c r="C122" i="5"/>
  <c r="D121" i="5"/>
  <c r="C121" i="5"/>
  <c r="D120" i="5"/>
  <c r="C120" i="5"/>
  <c r="Q119" i="5"/>
  <c r="D119" i="5"/>
  <c r="C119" i="5"/>
  <c r="D118" i="5"/>
  <c r="C118" i="5"/>
  <c r="D117" i="5"/>
  <c r="C117" i="5"/>
  <c r="D116" i="5"/>
  <c r="C116" i="5"/>
  <c r="D115" i="5"/>
  <c r="C115" i="5"/>
  <c r="Q114" i="5"/>
  <c r="D114" i="5"/>
  <c r="C114" i="5"/>
  <c r="Y110" i="5"/>
  <c r="G125" i="5" s="1"/>
  <c r="W110" i="5"/>
  <c r="E125" i="5" s="1"/>
  <c r="V110" i="5"/>
  <c r="O110" i="5"/>
  <c r="G124" i="5" s="1"/>
  <c r="M110" i="5"/>
  <c r="L110" i="5"/>
  <c r="E110" i="5"/>
  <c r="G123" i="5" s="1"/>
  <c r="C110" i="5"/>
  <c r="B110" i="5"/>
  <c r="AC107" i="5"/>
  <c r="AD107" i="5" s="1"/>
  <c r="AE107" i="5" s="1"/>
  <c r="S107" i="5"/>
  <c r="I107" i="5"/>
  <c r="AC104" i="5"/>
  <c r="AD104" i="5" s="1"/>
  <c r="AE104" i="5" s="1"/>
  <c r="S104" i="5"/>
  <c r="I104" i="5"/>
  <c r="J104" i="5" s="1"/>
  <c r="K104" i="5" s="1"/>
  <c r="R102" i="5"/>
  <c r="Q102" i="5"/>
  <c r="H102" i="5"/>
  <c r="G102" i="5"/>
  <c r="AC101" i="5"/>
  <c r="S101" i="5"/>
  <c r="I101" i="5"/>
  <c r="AC98" i="5"/>
  <c r="S98" i="5"/>
  <c r="I98" i="5"/>
  <c r="AC95" i="5"/>
  <c r="S95" i="5"/>
  <c r="I95" i="5"/>
  <c r="AC92" i="5"/>
  <c r="S92" i="5"/>
  <c r="I92" i="5"/>
  <c r="Z90" i="5"/>
  <c r="Y90" i="5"/>
  <c r="X90" i="5"/>
  <c r="W90" i="5"/>
  <c r="V90" i="5"/>
  <c r="P90" i="5"/>
  <c r="O90" i="5"/>
  <c r="N90" i="5"/>
  <c r="M90" i="5"/>
  <c r="L90" i="5"/>
  <c r="C90" i="5"/>
  <c r="B90" i="5"/>
  <c r="X88" i="5"/>
  <c r="V88" i="5"/>
  <c r="N88" i="5"/>
  <c r="L88" i="5"/>
  <c r="D88" i="5"/>
  <c r="B88" i="5"/>
  <c r="Y85" i="5"/>
  <c r="G122" i="5" s="1"/>
  <c r="W85" i="5"/>
  <c r="E122" i="5" s="1"/>
  <c r="V85" i="5"/>
  <c r="O85" i="5"/>
  <c r="G121" i="5" s="1"/>
  <c r="M85" i="5"/>
  <c r="E121" i="5" s="1"/>
  <c r="L85" i="5"/>
  <c r="E85" i="5"/>
  <c r="G120" i="5" s="1"/>
  <c r="C85" i="5"/>
  <c r="D85" i="5" s="1"/>
  <c r="F120" i="5" s="1"/>
  <c r="B85" i="5"/>
  <c r="AC82" i="5"/>
  <c r="S82" i="5"/>
  <c r="I82" i="5"/>
  <c r="AB80" i="5"/>
  <c r="AA80" i="5"/>
  <c r="Z80" i="5"/>
  <c r="Y80" i="5"/>
  <c r="X80" i="5"/>
  <c r="AC79" i="5"/>
  <c r="AE79" i="5" s="1"/>
  <c r="S79" i="5"/>
  <c r="I79" i="5"/>
  <c r="J79" i="5" s="1"/>
  <c r="R77" i="5"/>
  <c r="H77" i="5"/>
  <c r="G77" i="5"/>
  <c r="F77" i="5"/>
  <c r="AC76" i="5"/>
  <c r="S76" i="5"/>
  <c r="I76" i="5"/>
  <c r="J76" i="5" s="1"/>
  <c r="AC73" i="5"/>
  <c r="S73" i="5"/>
  <c r="I73" i="5"/>
  <c r="AC70" i="5"/>
  <c r="S70" i="5"/>
  <c r="T70" i="5" s="1"/>
  <c r="I70" i="5"/>
  <c r="AC67" i="5"/>
  <c r="S67" i="5"/>
  <c r="I67" i="5"/>
  <c r="AA65" i="5"/>
  <c r="Z65" i="5"/>
  <c r="Y65" i="5"/>
  <c r="X65" i="5"/>
  <c r="W65" i="5"/>
  <c r="V65" i="5"/>
  <c r="O65" i="5"/>
  <c r="N65" i="5"/>
  <c r="M65" i="5"/>
  <c r="L65" i="5"/>
  <c r="B65" i="5"/>
  <c r="X63" i="5"/>
  <c r="V63" i="5"/>
  <c r="N63" i="5"/>
  <c r="L63" i="5"/>
  <c r="D63" i="5"/>
  <c r="B63" i="5"/>
  <c r="Y60" i="5"/>
  <c r="G119" i="5" s="1"/>
  <c r="W60" i="5"/>
  <c r="V60" i="5"/>
  <c r="O60" i="5"/>
  <c r="G118" i="5" s="1"/>
  <c r="M60" i="5"/>
  <c r="N60" i="5" s="1"/>
  <c r="F118" i="5" s="1"/>
  <c r="L60" i="5"/>
  <c r="E60" i="5"/>
  <c r="G117" i="5" s="1"/>
  <c r="C60" i="5"/>
  <c r="D60" i="5" s="1"/>
  <c r="F117" i="5" s="1"/>
  <c r="B60" i="5"/>
  <c r="S57" i="5"/>
  <c r="I57" i="5"/>
  <c r="AB55" i="5"/>
  <c r="AC57" i="5" s="1"/>
  <c r="AA55" i="5"/>
  <c r="Z55" i="5"/>
  <c r="Y55" i="5"/>
  <c r="X55" i="5"/>
  <c r="W55" i="5"/>
  <c r="AC54" i="5"/>
  <c r="S54" i="5"/>
  <c r="I54" i="5"/>
  <c r="R52" i="5"/>
  <c r="H52" i="5"/>
  <c r="G52" i="5"/>
  <c r="F52" i="5"/>
  <c r="E52" i="5"/>
  <c r="AC51" i="5"/>
  <c r="S51" i="5"/>
  <c r="I51" i="5"/>
  <c r="AC48" i="5"/>
  <c r="S48" i="5"/>
  <c r="T48" i="5" s="1"/>
  <c r="U48" i="5" s="1"/>
  <c r="I48" i="5"/>
  <c r="AC45" i="5"/>
  <c r="S45" i="5"/>
  <c r="I45" i="5"/>
  <c r="AC42" i="5"/>
  <c r="S42" i="5"/>
  <c r="I42" i="5"/>
  <c r="AA40" i="5"/>
  <c r="Z40" i="5"/>
  <c r="Y40" i="5"/>
  <c r="X40" i="5"/>
  <c r="W40" i="5"/>
  <c r="V40" i="5"/>
  <c r="N40" i="5"/>
  <c r="M40" i="5"/>
  <c r="L40" i="5"/>
  <c r="X38" i="5"/>
  <c r="V38" i="5"/>
  <c r="N38" i="5"/>
  <c r="L38" i="5"/>
  <c r="D38" i="5"/>
  <c r="B38" i="5"/>
  <c r="Y35" i="5"/>
  <c r="G116" i="5" s="1"/>
  <c r="W35" i="5"/>
  <c r="E116" i="5" s="1"/>
  <c r="V35" i="5"/>
  <c r="O35" i="5"/>
  <c r="G115" i="5" s="1"/>
  <c r="M35" i="5"/>
  <c r="N35" i="5" s="1"/>
  <c r="F115" i="5" s="1"/>
  <c r="L35" i="5"/>
  <c r="E35" i="5"/>
  <c r="G114" i="5" s="1"/>
  <c r="C35" i="5"/>
  <c r="B35" i="5"/>
  <c r="AC32" i="5"/>
  <c r="S32" i="5"/>
  <c r="I32" i="5"/>
  <c r="S29" i="5"/>
  <c r="T29" i="5" s="1"/>
  <c r="I29" i="5"/>
  <c r="J29" i="5" s="1"/>
  <c r="K29" i="5" s="1"/>
  <c r="G27" i="5"/>
  <c r="F27" i="5"/>
  <c r="E27" i="5"/>
  <c r="AC26" i="5"/>
  <c r="S26" i="5"/>
  <c r="T26" i="5" s="1"/>
  <c r="I26" i="5"/>
  <c r="J26" i="5" s="1"/>
  <c r="K26" i="5" s="1"/>
  <c r="AC23" i="5"/>
  <c r="S23" i="5"/>
  <c r="T23" i="5" s="1"/>
  <c r="U23" i="5" s="1"/>
  <c r="U26" i="5" s="1"/>
  <c r="AC20" i="5"/>
  <c r="AD20" i="5" s="1"/>
  <c r="AE20" i="5" s="1"/>
  <c r="S20" i="5"/>
  <c r="T20" i="5" s="1"/>
  <c r="I20" i="5"/>
  <c r="AC17" i="5"/>
  <c r="S17" i="5"/>
  <c r="I17" i="5"/>
  <c r="J17" i="5" s="1"/>
  <c r="K17" i="5" s="1"/>
  <c r="Z15" i="5"/>
  <c r="Y15" i="5"/>
  <c r="X15" i="5"/>
  <c r="W15" i="5"/>
  <c r="V15" i="5"/>
  <c r="M15" i="5"/>
  <c r="L15" i="5"/>
  <c r="X13" i="5"/>
  <c r="V13" i="5"/>
  <c r="N13" i="5"/>
  <c r="L13" i="5"/>
  <c r="D13" i="5"/>
  <c r="B13" i="5"/>
  <c r="G11" i="5"/>
  <c r="U26" i="6" l="1"/>
  <c r="AD98" i="5"/>
  <c r="AD101" i="5"/>
  <c r="AE101" i="5" s="1"/>
  <c r="AD95" i="5"/>
  <c r="AE95" i="5" s="1"/>
  <c r="T101" i="5"/>
  <c r="U101" i="5" s="1"/>
  <c r="U104" i="5" s="1"/>
  <c r="AD76" i="5"/>
  <c r="AE76" i="5" s="1"/>
  <c r="T79" i="5"/>
  <c r="U79" i="5" s="1"/>
  <c r="J101" i="5"/>
  <c r="K101" i="5" s="1"/>
  <c r="X35" i="5"/>
  <c r="F116" i="5" s="1"/>
  <c r="V36" i="5"/>
  <c r="AD54" i="5"/>
  <c r="AE54" i="5" s="1"/>
  <c r="J54" i="5"/>
  <c r="K54" i="5" s="1"/>
  <c r="T54" i="5"/>
  <c r="U54" i="5" s="1"/>
  <c r="U29" i="5"/>
  <c r="L36" i="5"/>
  <c r="E115" i="5"/>
  <c r="U20" i="5"/>
  <c r="R124" i="5"/>
  <c r="J73" i="5"/>
  <c r="K73" i="5" s="1"/>
  <c r="U48" i="6"/>
  <c r="U51" i="6" s="1"/>
  <c r="U54" i="6" s="1"/>
  <c r="F121" i="8"/>
  <c r="L86" i="8"/>
  <c r="D122" i="8"/>
  <c r="X85" i="8"/>
  <c r="B88" i="8"/>
  <c r="C123" i="8"/>
  <c r="B110" i="8"/>
  <c r="N88" i="8"/>
  <c r="L63" i="7"/>
  <c r="X63" i="7"/>
  <c r="L85" i="7"/>
  <c r="C121" i="7"/>
  <c r="D85" i="7"/>
  <c r="D120" i="7"/>
  <c r="F119" i="7"/>
  <c r="V61" i="7"/>
  <c r="C114" i="6"/>
  <c r="E114" i="5"/>
  <c r="D35" i="5"/>
  <c r="F114" i="5" s="1"/>
  <c r="D110" i="5"/>
  <c r="F123" i="5" s="1"/>
  <c r="E123" i="5"/>
  <c r="R126" i="5"/>
  <c r="E119" i="5"/>
  <c r="X60" i="5"/>
  <c r="F119" i="5" s="1"/>
  <c r="E117" i="5"/>
  <c r="B61" i="5"/>
  <c r="K76" i="5"/>
  <c r="K79" i="5" s="1"/>
  <c r="N85" i="5"/>
  <c r="F121" i="5" s="1"/>
  <c r="E120" i="5"/>
  <c r="B86" i="5"/>
  <c r="X85" i="5"/>
  <c r="F122" i="5" s="1"/>
  <c r="X110" i="5"/>
  <c r="F125" i="5" s="1"/>
  <c r="E124" i="5"/>
  <c r="N110" i="5"/>
  <c r="F124" i="5" s="1"/>
  <c r="G126" i="5"/>
  <c r="Q117" i="5"/>
  <c r="L61" i="5"/>
  <c r="E118" i="5"/>
  <c r="Q120" i="5"/>
  <c r="R125" i="5"/>
  <c r="R127" i="6"/>
  <c r="R126" i="6"/>
  <c r="R125" i="6"/>
  <c r="Q120" i="6"/>
  <c r="R124" i="6"/>
  <c r="B35" i="6"/>
  <c r="D114" i="6" s="1"/>
  <c r="N13" i="6"/>
  <c r="G126" i="6"/>
  <c r="Q117" i="6"/>
  <c r="E114" i="6"/>
  <c r="AE98" i="5" l="1"/>
  <c r="C124" i="8"/>
  <c r="X88" i="8"/>
  <c r="L88" i="8"/>
  <c r="L110" i="8"/>
  <c r="D123" i="8"/>
  <c r="D110" i="8"/>
  <c r="F122" i="8"/>
  <c r="V86" i="8"/>
  <c r="F120" i="7"/>
  <c r="B86" i="7"/>
  <c r="N85" i="7"/>
  <c r="D121" i="7"/>
  <c r="C122" i="7"/>
  <c r="V85" i="7"/>
  <c r="D88" i="7"/>
  <c r="V63" i="7"/>
  <c r="Q126" i="7"/>
  <c r="B111" i="5"/>
  <c r="Q123" i="6"/>
  <c r="D35" i="6"/>
  <c r="F114" i="6" s="1"/>
  <c r="B36" i="5"/>
  <c r="V61" i="5"/>
  <c r="U70" i="5"/>
  <c r="U73" i="5" s="1"/>
  <c r="L86" i="5"/>
  <c r="Q116" i="5"/>
  <c r="Q121" i="5" s="1"/>
  <c r="V86" i="5"/>
  <c r="F126" i="5"/>
  <c r="V111" i="5"/>
  <c r="L111" i="5"/>
  <c r="Q115" i="5"/>
  <c r="E126" i="5"/>
  <c r="X13" i="6"/>
  <c r="L35" i="6"/>
  <c r="L13" i="6"/>
  <c r="C115" i="6"/>
  <c r="Q115" i="6"/>
  <c r="E126" i="6"/>
  <c r="B36" i="6" l="1"/>
  <c r="D124" i="8"/>
  <c r="N110" i="8"/>
  <c r="F123" i="8"/>
  <c r="B111" i="8"/>
  <c r="C125" i="8"/>
  <c r="V88" i="8"/>
  <c r="V110" i="8"/>
  <c r="Q127" i="8"/>
  <c r="N88" i="7"/>
  <c r="B88" i="7"/>
  <c r="C123" i="7"/>
  <c r="B110" i="7"/>
  <c r="F121" i="7"/>
  <c r="L86" i="7"/>
  <c r="X85" i="7"/>
  <c r="D122" i="7"/>
  <c r="Q118" i="5"/>
  <c r="Q123" i="5"/>
  <c r="N35" i="6"/>
  <c r="D115" i="6"/>
  <c r="C116" i="6"/>
  <c r="D38" i="6"/>
  <c r="V13" i="6"/>
  <c r="V35" i="6"/>
  <c r="Q124" i="6"/>
  <c r="X110" i="8" l="1"/>
  <c r="D125" i="8"/>
  <c r="D126" i="8" s="1"/>
  <c r="F124" i="8"/>
  <c r="L111" i="8"/>
  <c r="F122" i="7"/>
  <c r="V86" i="7"/>
  <c r="D123" i="7"/>
  <c r="D110" i="7"/>
  <c r="C124" i="7"/>
  <c r="L88" i="7"/>
  <c r="L110" i="7"/>
  <c r="X88" i="7"/>
  <c r="D116" i="6"/>
  <c r="X35" i="6"/>
  <c r="N38" i="6"/>
  <c r="B38" i="6"/>
  <c r="B60" i="6"/>
  <c r="C117" i="6"/>
  <c r="F115" i="6"/>
  <c r="L36" i="6"/>
  <c r="F125" i="8" l="1"/>
  <c r="V111" i="8"/>
  <c r="V88" i="7"/>
  <c r="C125" i="7"/>
  <c r="V110" i="7"/>
  <c r="Q127" i="7"/>
  <c r="D124" i="7"/>
  <c r="N110" i="7"/>
  <c r="F123" i="7"/>
  <c r="B111" i="7"/>
  <c r="D117" i="6"/>
  <c r="D60" i="6"/>
  <c r="V36" i="6"/>
  <c r="F116" i="6"/>
  <c r="L38" i="6"/>
  <c r="C118" i="6"/>
  <c r="L60" i="6"/>
  <c r="X38" i="6"/>
  <c r="F126" i="8" l="1"/>
  <c r="Q116" i="8"/>
  <c r="F124" i="7"/>
  <c r="L111" i="7"/>
  <c r="D125" i="7"/>
  <c r="D126" i="7" s="1"/>
  <c r="X110" i="7"/>
  <c r="V60" i="6"/>
  <c r="D63" i="6"/>
  <c r="V38" i="6"/>
  <c r="C119" i="6"/>
  <c r="Q125" i="6"/>
  <c r="F117" i="6"/>
  <c r="B61" i="6"/>
  <c r="D118" i="6"/>
  <c r="N60" i="6"/>
  <c r="Q121" i="8" l="1"/>
  <c r="Q118" i="8"/>
  <c r="F125" i="7"/>
  <c r="V111" i="7"/>
  <c r="L61" i="6"/>
  <c r="F118" i="6"/>
  <c r="C120" i="6"/>
  <c r="N63" i="6"/>
  <c r="B85" i="6"/>
  <c r="B63" i="6"/>
  <c r="X60" i="6"/>
  <c r="D119" i="6"/>
  <c r="Q116" i="7" l="1"/>
  <c r="F126" i="7"/>
  <c r="D120" i="6"/>
  <c r="D85" i="6"/>
  <c r="F119" i="6"/>
  <c r="V61" i="6"/>
  <c r="L63" i="6"/>
  <c r="X63" i="6"/>
  <c r="C121" i="6"/>
  <c r="L85" i="6"/>
  <c r="Q121" i="7" l="1"/>
  <c r="Q118" i="7"/>
  <c r="D121" i="6"/>
  <c r="N85" i="6"/>
  <c r="V85" i="6"/>
  <c r="D88" i="6"/>
  <c r="C122" i="6"/>
  <c r="V63" i="6"/>
  <c r="Q126" i="6"/>
  <c r="F120" i="6"/>
  <c r="B86" i="6"/>
  <c r="N88" i="6" l="1"/>
  <c r="C123" i="6"/>
  <c r="B110" i="6"/>
  <c r="B88" i="6"/>
  <c r="X85" i="6"/>
  <c r="D122" i="6"/>
  <c r="F121" i="6"/>
  <c r="L86" i="6"/>
  <c r="V86" i="6" l="1"/>
  <c r="F122" i="6"/>
  <c r="D110" i="6"/>
  <c r="D123" i="6"/>
  <c r="L110" i="6"/>
  <c r="X88" i="6"/>
  <c r="L88" i="6"/>
  <c r="C124" i="6"/>
  <c r="V88" i="6" l="1"/>
  <c r="C125" i="6"/>
  <c r="V110" i="6"/>
  <c r="Q127" i="6"/>
  <c r="D124" i="6"/>
  <c r="N110" i="6"/>
  <c r="F123" i="6"/>
  <c r="B111" i="6"/>
  <c r="L111" i="6" l="1"/>
  <c r="F124" i="6"/>
  <c r="D125" i="6"/>
  <c r="D126" i="6" s="1"/>
  <c r="X110" i="6"/>
  <c r="V111" i="6" l="1"/>
  <c r="F125" i="6"/>
  <c r="F126" i="6" l="1"/>
  <c r="Q116" i="6"/>
  <c r="Q121" i="6" l="1"/>
  <c r="Q118" i="6"/>
  <c r="E77" i="6"/>
  <c r="AA90" i="6"/>
</calcChain>
</file>

<file path=xl/comments1.xml><?xml version="1.0" encoding="utf-8"?>
<comments xmlns="http://schemas.openxmlformats.org/spreadsheetml/2006/main">
  <authors>
    <author>南川萌菜</author>
  </authors>
  <commentList>
    <comment ref="I14" authorId="0" shapeId="0">
      <text>
        <r>
          <rPr>
            <sz val="9"/>
            <color indexed="81"/>
            <rFont val="メイリオ"/>
            <family val="3"/>
            <charset val="128"/>
          </rPr>
          <t>1週の労働時間の限度は52時間以内です</t>
        </r>
      </text>
    </comment>
    <comment ref="H35" authorId="0" shapeId="0">
      <text>
        <r>
          <rPr>
            <sz val="9"/>
            <color indexed="81"/>
            <rFont val="メイリオ"/>
            <family val="3"/>
            <charset val="128"/>
          </rPr>
          <t>すべての日付に「時間」または「休」を入力し終えると、OKが表示されます。</t>
        </r>
      </text>
    </comment>
  </commentList>
</comments>
</file>

<file path=xl/comments2.xml><?xml version="1.0" encoding="utf-8"?>
<comments xmlns="http://schemas.openxmlformats.org/spreadsheetml/2006/main">
  <authors>
    <author>南川萌菜</author>
  </authors>
  <commentList>
    <comment ref="I14" authorId="0" shapeId="0">
      <text>
        <r>
          <rPr>
            <sz val="9"/>
            <color indexed="81"/>
            <rFont val="メイリオ"/>
            <family val="3"/>
            <charset val="128"/>
          </rPr>
          <t>1週の労働時間の限度は52時間以内です</t>
        </r>
      </text>
    </comment>
    <comment ref="H35" authorId="0" shapeId="0">
      <text>
        <r>
          <rPr>
            <sz val="9"/>
            <color indexed="81"/>
            <rFont val="メイリオ"/>
            <family val="3"/>
            <charset val="128"/>
          </rPr>
          <t>すべての日付に「時間」または「休」を入力し終えると、OKが表示されます。</t>
        </r>
      </text>
    </comment>
  </commentList>
</comments>
</file>

<file path=xl/comments3.xml><?xml version="1.0" encoding="utf-8"?>
<comments xmlns="http://schemas.openxmlformats.org/spreadsheetml/2006/main">
  <authors>
    <author>南川萌菜</author>
  </authors>
  <commentList>
    <comment ref="I14" authorId="0" shapeId="0">
      <text>
        <r>
          <rPr>
            <sz val="9"/>
            <color indexed="81"/>
            <rFont val="メイリオ"/>
            <family val="3"/>
            <charset val="128"/>
          </rPr>
          <t>1週の労働時間の限度は52時間以内です</t>
        </r>
      </text>
    </comment>
    <comment ref="H35" authorId="0" shapeId="0">
      <text>
        <r>
          <rPr>
            <sz val="9"/>
            <color indexed="81"/>
            <rFont val="メイリオ"/>
            <family val="3"/>
            <charset val="128"/>
          </rPr>
          <t>すべての日付に「時間」または「休」を入力し終えると、OKが表示されます。</t>
        </r>
      </text>
    </comment>
  </commentList>
</comments>
</file>

<file path=xl/comments4.xml><?xml version="1.0" encoding="utf-8"?>
<comments xmlns="http://schemas.openxmlformats.org/spreadsheetml/2006/main">
  <authors>
    <author>南川萌菜</author>
  </authors>
  <commentList>
    <comment ref="I14" authorId="0" shapeId="0">
      <text>
        <r>
          <rPr>
            <sz val="9"/>
            <color indexed="81"/>
            <rFont val="メイリオ"/>
            <family val="3"/>
            <charset val="128"/>
          </rPr>
          <t>1週の労働時間の限度は52時間以内です</t>
        </r>
      </text>
    </comment>
    <comment ref="H35" authorId="0" shapeId="0">
      <text>
        <r>
          <rPr>
            <sz val="9"/>
            <color indexed="81"/>
            <rFont val="メイリオ"/>
            <family val="3"/>
            <charset val="128"/>
          </rPr>
          <t>すべての日付に「時間」または「休」を入力し終えると、OKが表示されます。</t>
        </r>
      </text>
    </comment>
  </commentList>
</comments>
</file>

<file path=xl/sharedStrings.xml><?xml version="1.0" encoding="utf-8"?>
<sst xmlns="http://schemas.openxmlformats.org/spreadsheetml/2006/main" count="1117" uniqueCount="98">
  <si>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</si>
  <si>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</si>
  <si>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</si>
  <si>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</si>
  <si>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</si>
  <si>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</si>
  <si>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</si>
  <si>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休日日数</t>
    <rPh sb="0" eb="4">
      <t>キュウジツニッスウ</t>
    </rPh>
    <phoneticPr fontId="1"/>
  </si>
  <si>
    <t>月</t>
    <rPh sb="0" eb="1">
      <t>ツキ</t>
    </rPh>
    <phoneticPr fontId="1"/>
  </si>
  <si>
    <t>暦日</t>
    <rPh sb="0" eb="2">
      <t>レキジツ</t>
    </rPh>
    <phoneticPr fontId="1"/>
  </si>
  <si>
    <t>～</t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</si>
  <si>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</si>
  <si>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</si>
  <si>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</si>
  <si>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</si>
  <si>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</si>
  <si>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</si>
  <si>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</si>
  <si>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</si>
  <si>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</si>
  <si>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</si>
  <si>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</si>
  <si>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</si>
  <si>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</si>
  <si>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</si>
  <si>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</si>
  <si>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</si>
  <si>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休</t>
    <rPh sb="0" eb="1">
      <t>ヤス</t>
    </rPh>
    <phoneticPr fontId="1"/>
  </si>
  <si>
    <t>週労働時間</t>
    <rPh sb="0" eb="1">
      <t>シュウ</t>
    </rPh>
    <rPh sb="1" eb="3">
      <t>ロウドウ</t>
    </rPh>
    <rPh sb="3" eb="5">
      <t>ジカン</t>
    </rPh>
    <phoneticPr fontId="1"/>
  </si>
  <si>
    <t>計</t>
    <rPh sb="0" eb="1">
      <t>ケイ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</si>
  <si>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</si>
  <si>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＊黄色セル以外は、保護がかかっていますので、入力出来ません。</t>
    <rPh sb="1" eb="3">
      <t>キイロ</t>
    </rPh>
    <rPh sb="5" eb="7">
      <t>イガイ</t>
    </rPh>
    <rPh sb="9" eb="11">
      <t>ホゴ</t>
    </rPh>
    <rPh sb="22" eb="24">
      <t>ニュウリョク</t>
    </rPh>
    <rPh sb="24" eb="26">
      <t>デキ</t>
    </rPh>
    <phoneticPr fontId="1"/>
  </si>
  <si>
    <t>対象期間</t>
    <rPh sb="0" eb="2">
      <t>タイショウ</t>
    </rPh>
    <rPh sb="2" eb="4">
      <t>キカン</t>
    </rPh>
    <phoneticPr fontId="1"/>
  </si>
  <si>
    <t>所定休日日数</t>
    <rPh sb="0" eb="2">
      <t>ショテイ</t>
    </rPh>
    <rPh sb="2" eb="4">
      <t>キュウジツ</t>
    </rPh>
    <rPh sb="4" eb="6">
      <t>ニッスウ</t>
    </rPh>
    <phoneticPr fontId="1"/>
  </si>
  <si>
    <t>総労働日数</t>
    <rPh sb="0" eb="1">
      <t>ソウ</t>
    </rPh>
    <rPh sb="1" eb="5">
      <t>ロウドウニッスウ</t>
    </rPh>
    <phoneticPr fontId="1"/>
  </si>
  <si>
    <t>対象期間中の１日あたりの平均所定労働時間</t>
    <rPh sb="0" eb="2">
      <t>タイショウ</t>
    </rPh>
    <rPh sb="2" eb="5">
      <t>キカンチュウ</t>
    </rPh>
    <rPh sb="7" eb="8">
      <t>ニチ</t>
    </rPh>
    <rPh sb="12" eb="14">
      <t>ヘイキン</t>
    </rPh>
    <rPh sb="14" eb="16">
      <t>ショテイ</t>
    </rPh>
    <rPh sb="16" eb="18">
      <t>ロウドウ</t>
    </rPh>
    <rPh sb="18" eb="20">
      <t>ジカン</t>
    </rPh>
    <phoneticPr fontId="1"/>
  </si>
  <si>
    <t>対象期間中の１週間の平均労働時間数</t>
    <rPh sb="0" eb="2">
      <t>タイショウ</t>
    </rPh>
    <rPh sb="2" eb="5">
      <t>キカンチュウ</t>
    </rPh>
    <rPh sb="7" eb="9">
      <t>シュウカン</t>
    </rPh>
    <rPh sb="10" eb="12">
      <t>ヘイキン</t>
    </rPh>
    <rPh sb="12" eb="14">
      <t>ロウドウ</t>
    </rPh>
    <rPh sb="14" eb="17">
      <t>ジカンスウ</t>
    </rPh>
    <phoneticPr fontId="1"/>
  </si>
  <si>
    <t>対象期間中の総労働日数</t>
    <rPh sb="0" eb="2">
      <t>タイショウ</t>
    </rPh>
    <rPh sb="2" eb="5">
      <t>キカンチュウ</t>
    </rPh>
    <rPh sb="6" eb="7">
      <t>ソウ</t>
    </rPh>
    <rPh sb="7" eb="9">
      <t>ロウドウ</t>
    </rPh>
    <rPh sb="9" eb="11">
      <t>ニッスウ</t>
    </rPh>
    <phoneticPr fontId="1"/>
  </si>
  <si>
    <t>（福井労働局　参考資料）</t>
    <rPh sb="1" eb="3">
      <t>フクイ</t>
    </rPh>
    <rPh sb="3" eb="5">
      <t>ロウドウ</t>
    </rPh>
    <rPh sb="5" eb="6">
      <t>キョク</t>
    </rPh>
    <rPh sb="7" eb="9">
      <t>サンコウ</t>
    </rPh>
    <rPh sb="9" eb="11">
      <t>シリョウ</t>
    </rPh>
    <phoneticPr fontId="1"/>
  </si>
  <si>
    <t>暦日</t>
    <rPh sb="0" eb="1">
      <t>コヨミ</t>
    </rPh>
    <phoneticPr fontId="1"/>
  </si>
  <si>
    <t>休日</t>
    <rPh sb="0" eb="2">
      <t>キュウジツニッスウ</t>
    </rPh>
    <phoneticPr fontId="1"/>
  </si>
  <si>
    <t>労働日</t>
    <rPh sb="0" eb="3">
      <t>ロウドウビ</t>
    </rPh>
    <phoneticPr fontId="1"/>
  </si>
  <si>
    <t>※特定期間に連続して労働させることができる日数は、12日間までです。</t>
    <rPh sb="1" eb="3">
      <t>トクテイ</t>
    </rPh>
    <rPh sb="3" eb="5">
      <t>キカン</t>
    </rPh>
    <rPh sb="6" eb="8">
      <t>レンゾク</t>
    </rPh>
    <rPh sb="10" eb="12">
      <t>ロウドウ</t>
    </rPh>
    <rPh sb="21" eb="23">
      <t>ニッスウ</t>
    </rPh>
    <rPh sb="27" eb="28">
      <t>ニチ</t>
    </rPh>
    <rPh sb="28" eb="29">
      <t>カン</t>
    </rPh>
    <phoneticPr fontId="1"/>
  </si>
  <si>
    <t>※１年間の労働日数の上限は、280日以内です。</t>
    <rPh sb="2" eb="4">
      <t>ネンカン</t>
    </rPh>
    <rPh sb="5" eb="7">
      <t>ロウドウ</t>
    </rPh>
    <rPh sb="7" eb="9">
      <t>ニッスウ</t>
    </rPh>
    <rPh sb="10" eb="12">
      <t>ジョウゲン</t>
    </rPh>
    <rPh sb="17" eb="18">
      <t>ニチ</t>
    </rPh>
    <rPh sb="18" eb="20">
      <t>イナイ</t>
    </rPh>
    <phoneticPr fontId="1"/>
  </si>
  <si>
    <t>（使用の注意点）</t>
    <rPh sb="1" eb="3">
      <t>シヨウ</t>
    </rPh>
    <rPh sb="4" eb="7">
      <t>チュウイテン</t>
    </rPh>
    <phoneticPr fontId="1"/>
  </si>
  <si>
    <t>＊セルがピンク色になった場合は、変形労働時間制を導入するための限度を超えていますので、修正が必要です。</t>
    <rPh sb="7" eb="8">
      <t>イロ</t>
    </rPh>
    <rPh sb="12" eb="14">
      <t>バアイ</t>
    </rPh>
    <rPh sb="16" eb="18">
      <t>ヘンケイ</t>
    </rPh>
    <rPh sb="18" eb="20">
      <t>ロウドウ</t>
    </rPh>
    <rPh sb="20" eb="22">
      <t>ジカン</t>
    </rPh>
    <rPh sb="22" eb="23">
      <t>セイ</t>
    </rPh>
    <rPh sb="24" eb="26">
      <t>ドウニュウ</t>
    </rPh>
    <rPh sb="31" eb="33">
      <t>ゲンド</t>
    </rPh>
    <rPh sb="34" eb="35">
      <t>コ</t>
    </rPh>
    <rPh sb="43" eb="45">
      <t>シュウセイ</t>
    </rPh>
    <rPh sb="46" eb="48">
      <t>ヒツヨウ</t>
    </rPh>
    <phoneticPr fontId="1"/>
  </si>
  <si>
    <t>※特定期間を設けない場合は、空欄としてください</t>
    <rPh sb="6" eb="7">
      <t>モウ</t>
    </rPh>
    <phoneticPr fontId="1"/>
  </si>
  <si>
    <t>特定期間（特定期間を設ける場合に記入すること）</t>
    <rPh sb="0" eb="2">
      <t>トクテイ</t>
    </rPh>
    <rPh sb="2" eb="4">
      <t>キカン</t>
    </rPh>
    <rPh sb="5" eb="7">
      <t>トクテイ</t>
    </rPh>
    <rPh sb="7" eb="9">
      <t>キカン</t>
    </rPh>
    <rPh sb="10" eb="11">
      <t>モウ</t>
    </rPh>
    <rPh sb="13" eb="15">
      <t>バアイ</t>
    </rPh>
    <rPh sb="16" eb="18">
      <t>キニュウ</t>
    </rPh>
    <phoneticPr fontId="1"/>
  </si>
  <si>
    <t>対象期間中の労働時間が48時間を超える週数</t>
    <rPh sb="0" eb="2">
      <t>タイショウ</t>
    </rPh>
    <rPh sb="2" eb="5">
      <t>キカンチュウ</t>
    </rPh>
    <rPh sb="6" eb="8">
      <t>ロウドウ</t>
    </rPh>
    <rPh sb="8" eb="10">
      <t>ジカン</t>
    </rPh>
    <rPh sb="13" eb="15">
      <t>ジカン</t>
    </rPh>
    <rPh sb="16" eb="17">
      <t>コ</t>
    </rPh>
    <rPh sb="19" eb="20">
      <t>シュウ</t>
    </rPh>
    <rPh sb="20" eb="21">
      <t>スウ</t>
    </rPh>
    <phoneticPr fontId="1"/>
  </si>
  <si>
    <t>対象期間中の総労働時間数</t>
    <rPh sb="0" eb="2">
      <t>タイショウ</t>
    </rPh>
    <rPh sb="2" eb="4">
      <t>キカン</t>
    </rPh>
    <rPh sb="4" eb="5">
      <t>チュウ</t>
    </rPh>
    <rPh sb="6" eb="7">
      <t>ソウ</t>
    </rPh>
    <rPh sb="7" eb="9">
      <t>ロウドウ</t>
    </rPh>
    <rPh sb="9" eb="11">
      <t>ジカン</t>
    </rPh>
    <rPh sb="11" eb="12">
      <t>スウ</t>
    </rPh>
    <phoneticPr fontId="1"/>
  </si>
  <si>
    <t>対象期間を初日から3箇月ごとに区切った各期間
において、週48時間を超える所定労働時間の初日の数</t>
    <rPh sb="0" eb="2">
      <t>タイショウ</t>
    </rPh>
    <rPh sb="2" eb="4">
      <t>キカン</t>
    </rPh>
    <rPh sb="5" eb="7">
      <t>ショニチ</t>
    </rPh>
    <rPh sb="10" eb="12">
      <t>カゲツ</t>
    </rPh>
    <rPh sb="15" eb="17">
      <t>クギ</t>
    </rPh>
    <rPh sb="19" eb="22">
      <t>カクキカン</t>
    </rPh>
    <phoneticPr fontId="1"/>
  </si>
  <si>
    <t>（週48時間を超える場合）</t>
    <rPh sb="1" eb="2">
      <t>シュウ</t>
    </rPh>
    <rPh sb="4" eb="6">
      <t>ジカン</t>
    </rPh>
    <rPh sb="7" eb="8">
      <t>コ</t>
    </rPh>
    <rPh sb="10" eb="12">
      <t>バアイ</t>
    </rPh>
    <phoneticPr fontId="1"/>
  </si>
  <si>
    <t>※対象期間の平均の1週間当たりの労働時間は、40時間以下としてください。</t>
    <rPh sb="1" eb="3">
      <t>タイショウ</t>
    </rPh>
    <rPh sb="3" eb="5">
      <t>キカン</t>
    </rPh>
    <rPh sb="6" eb="8">
      <t>ヘイキン</t>
    </rPh>
    <rPh sb="10" eb="12">
      <t>シュウカン</t>
    </rPh>
    <rPh sb="12" eb="13">
      <t>ア</t>
    </rPh>
    <rPh sb="16" eb="18">
      <t>ロウドウ</t>
    </rPh>
    <rPh sb="18" eb="20">
      <t>ジカン</t>
    </rPh>
    <rPh sb="24" eb="28">
      <t>ジカンイカ</t>
    </rPh>
    <phoneticPr fontId="1"/>
  </si>
  <si>
    <t>（確認事項）</t>
    <rPh sb="1" eb="3">
      <t>カクニン</t>
    </rPh>
    <rPh sb="3" eb="5">
      <t>ジコウ</t>
    </rPh>
    <phoneticPr fontId="1"/>
  </si>
  <si>
    <t>※週48時間超～52時間以内は、セルがオレンジ色になります。</t>
    <rPh sb="1" eb="2">
      <t>シュウ</t>
    </rPh>
    <rPh sb="4" eb="6">
      <t>ジカン</t>
    </rPh>
    <rPh sb="6" eb="7">
      <t>コ</t>
    </rPh>
    <rPh sb="10" eb="12">
      <t>ジカン</t>
    </rPh>
    <rPh sb="12" eb="14">
      <t>イナイ</t>
    </rPh>
    <rPh sb="23" eb="24">
      <t>イロ</t>
    </rPh>
    <phoneticPr fontId="1"/>
  </si>
  <si>
    <t>　（1週の労働時間の限度は52時間以内です。）</t>
    <phoneticPr fontId="1"/>
  </si>
  <si>
    <t>労働時間が最も長い日の労働時間数</t>
    <rPh sb="0" eb="2">
      <t>ロウドウ</t>
    </rPh>
    <rPh sb="2" eb="4">
      <t>ジカン</t>
    </rPh>
    <rPh sb="5" eb="6">
      <t>モット</t>
    </rPh>
    <rPh sb="7" eb="8">
      <t>ナガ</t>
    </rPh>
    <rPh sb="9" eb="10">
      <t>ヒ</t>
    </rPh>
    <rPh sb="11" eb="13">
      <t>ロウドウ</t>
    </rPh>
    <rPh sb="13" eb="16">
      <t>ジカンスウ</t>
    </rPh>
    <phoneticPr fontId="1"/>
  </si>
  <si>
    <t>労働時間が最も長い週の労働時間数</t>
    <rPh sb="0" eb="2">
      <t>ロウドウ</t>
    </rPh>
    <rPh sb="2" eb="4">
      <t>ジカン</t>
    </rPh>
    <rPh sb="5" eb="6">
      <t>モット</t>
    </rPh>
    <rPh sb="7" eb="8">
      <t>ナガ</t>
    </rPh>
    <rPh sb="9" eb="10">
      <t>シュウ</t>
    </rPh>
    <rPh sb="11" eb="13">
      <t>ロウドウ</t>
    </rPh>
    <rPh sb="13" eb="16">
      <t>ジカンスウ</t>
    </rPh>
    <phoneticPr fontId="1"/>
  </si>
  <si>
    <t>※週48時間を超えられる週の数は、連続3週以内です。</t>
    <rPh sb="1" eb="2">
      <t>シュウ</t>
    </rPh>
    <rPh sb="4" eb="6">
      <t>ジカン</t>
    </rPh>
    <rPh sb="7" eb="8">
      <t>コ</t>
    </rPh>
    <rPh sb="12" eb="13">
      <t>シュウ</t>
    </rPh>
    <rPh sb="14" eb="15">
      <t>カズ</t>
    </rPh>
    <rPh sb="17" eb="19">
      <t>レンゾク</t>
    </rPh>
    <rPh sb="20" eb="21">
      <t>シュウ</t>
    </rPh>
    <rPh sb="21" eb="23">
      <t>イナイ</t>
    </rPh>
    <phoneticPr fontId="1"/>
  </si>
  <si>
    <t>※週48時間を超えられる週の数は、３か月ごとに区切った期間内に３週以内です。</t>
    <rPh sb="19" eb="20">
      <t>ゲツ</t>
    </rPh>
    <rPh sb="23" eb="25">
      <t>クギ</t>
    </rPh>
    <rPh sb="27" eb="30">
      <t>キカンナイ</t>
    </rPh>
    <rPh sb="32" eb="33">
      <t>シュウ</t>
    </rPh>
    <rPh sb="33" eb="35">
      <t>イナイ</t>
    </rPh>
    <phoneticPr fontId="1"/>
  </si>
  <si>
    <r>
      <t>＊所定労働時間は、</t>
    </r>
    <r>
      <rPr>
        <b/>
        <u/>
        <sz val="11"/>
        <color theme="1"/>
        <rFont val="メイリオ"/>
        <family val="3"/>
        <charset val="128"/>
      </rPr>
      <t>「〇：〇〇」の形式で入力</t>
    </r>
    <r>
      <rPr>
        <sz val="11"/>
        <color theme="1"/>
        <rFont val="メイリオ"/>
        <family val="3"/>
        <charset val="128"/>
      </rPr>
      <t>してください。</t>
    </r>
    <rPh sb="1" eb="3">
      <t>ショテイ</t>
    </rPh>
    <rPh sb="3" eb="5">
      <t>ロウドウ</t>
    </rPh>
    <rPh sb="5" eb="7">
      <t>ジカン</t>
    </rPh>
    <rPh sb="16" eb="18">
      <t>ケイシキ</t>
    </rPh>
    <rPh sb="19" eb="21">
      <t>ニュウリョク</t>
    </rPh>
    <phoneticPr fontId="1"/>
  </si>
  <si>
    <r>
      <t>＊休日は、</t>
    </r>
    <r>
      <rPr>
        <b/>
        <u/>
        <sz val="11"/>
        <color theme="1"/>
        <rFont val="メイリオ"/>
        <family val="3"/>
        <charset val="128"/>
      </rPr>
      <t>「休」の形式で入力</t>
    </r>
    <r>
      <rPr>
        <sz val="11"/>
        <color theme="1"/>
        <rFont val="メイリオ"/>
        <family val="3"/>
        <charset val="128"/>
      </rPr>
      <t>してください。（「休」について、休日数がカウントされます。）</t>
    </r>
    <rPh sb="1" eb="3">
      <t>キュウジツ</t>
    </rPh>
    <rPh sb="6" eb="7">
      <t>ヤス</t>
    </rPh>
    <rPh sb="9" eb="11">
      <t>ケイシキ</t>
    </rPh>
    <rPh sb="12" eb="14">
      <t>ニュウリョク</t>
    </rPh>
    <phoneticPr fontId="1"/>
  </si>
  <si>
    <t>休</t>
    <rPh sb="0" eb="1">
      <t>キュウ</t>
    </rPh>
    <phoneticPr fontId="1"/>
  </si>
  <si>
    <t>休</t>
  </si>
  <si>
    <t>憲法記念日</t>
  </si>
  <si>
    <t>みどりの日</t>
  </si>
  <si>
    <t>こどもの日</t>
  </si>
  <si>
    <t>振替休日</t>
  </si>
  <si>
    <t>海の日</t>
  </si>
  <si>
    <t>山の日</t>
  </si>
  <si>
    <t>文化の日</t>
  </si>
  <si>
    <t>勤労感謝の日</t>
  </si>
  <si>
    <t>スポーツの日</t>
  </si>
  <si>
    <t>敬老の日</t>
  </si>
  <si>
    <t>秋分の日</t>
  </si>
  <si>
    <t>1年単位の変形労働時間制　年間カレンダー（令和６年４月１日始まり）</t>
    <rPh sb="1" eb="4">
      <t>ネンタンイ</t>
    </rPh>
    <rPh sb="5" eb="7">
      <t>ヘンケイ</t>
    </rPh>
    <rPh sb="7" eb="9">
      <t>ロウドウ</t>
    </rPh>
    <rPh sb="9" eb="11">
      <t>ジカン</t>
    </rPh>
    <rPh sb="11" eb="12">
      <t>セイ</t>
    </rPh>
    <rPh sb="13" eb="15">
      <t>ネンカン</t>
    </rPh>
    <rPh sb="21" eb="23">
      <t>レイワ</t>
    </rPh>
    <rPh sb="24" eb="25">
      <t>ネン</t>
    </rPh>
    <rPh sb="26" eb="27">
      <t>ガツ</t>
    </rPh>
    <rPh sb="28" eb="29">
      <t>ニチ</t>
    </rPh>
    <rPh sb="29" eb="30">
      <t>ハジ</t>
    </rPh>
    <phoneticPr fontId="1"/>
  </si>
  <si>
    <t>1年単位の変形労働時間制　年間カレンダー（令和６年１月１日始まり）</t>
    <rPh sb="1" eb="4">
      <t>ネンタンイ</t>
    </rPh>
    <rPh sb="5" eb="7">
      <t>ヘンケイ</t>
    </rPh>
    <rPh sb="7" eb="9">
      <t>ロウドウ</t>
    </rPh>
    <rPh sb="9" eb="11">
      <t>ジカン</t>
    </rPh>
    <rPh sb="11" eb="12">
      <t>セイ</t>
    </rPh>
    <rPh sb="13" eb="15">
      <t>ネンカン</t>
    </rPh>
    <rPh sb="21" eb="23">
      <t>レイワ</t>
    </rPh>
    <rPh sb="24" eb="25">
      <t>ネン</t>
    </rPh>
    <rPh sb="26" eb="27">
      <t>ガツ</t>
    </rPh>
    <rPh sb="28" eb="29">
      <t>ニチ</t>
    </rPh>
    <rPh sb="29" eb="30">
      <t>ハジ</t>
    </rPh>
    <phoneticPr fontId="1"/>
  </si>
  <si>
    <t>休</t>
    <rPh sb="0" eb="1">
      <t>ヤス</t>
    </rPh>
    <phoneticPr fontId="1"/>
  </si>
  <si>
    <t>入力CK</t>
    <rPh sb="0" eb="2">
      <t>ニュウリョク</t>
    </rPh>
    <phoneticPr fontId="1"/>
  </si>
  <si>
    <t>休</t>
    <rPh sb="0" eb="1">
      <t>キュウ</t>
    </rPh>
    <phoneticPr fontId="1"/>
  </si>
  <si>
    <t>事業場名</t>
    <rPh sb="0" eb="3">
      <t>ジギョウジョウ</t>
    </rPh>
    <rPh sb="3" eb="4">
      <t>メイ</t>
    </rPh>
    <phoneticPr fontId="1"/>
  </si>
  <si>
    <t>株式会社福井労働</t>
    <rPh sb="0" eb="4">
      <t>カブシキガイシャ</t>
    </rPh>
    <rPh sb="4" eb="6">
      <t>フクイ</t>
    </rPh>
    <rPh sb="6" eb="8">
      <t>ロウドウ</t>
    </rPh>
    <phoneticPr fontId="1"/>
  </si>
  <si>
    <t>株式会社福井労働</t>
    <rPh sb="0" eb="2">
      <t>カブシキ</t>
    </rPh>
    <rPh sb="2" eb="4">
      <t>カイシャ</t>
    </rPh>
    <rPh sb="4" eb="6">
      <t>フクイ</t>
    </rPh>
    <rPh sb="6" eb="8">
      <t>ロウドウ</t>
    </rPh>
    <phoneticPr fontId="1"/>
  </si>
  <si>
    <t>夏季休暇</t>
    <rPh sb="0" eb="2">
      <t>カキ</t>
    </rPh>
    <rPh sb="2" eb="4">
      <t>キュウカ</t>
    </rPh>
    <phoneticPr fontId="1"/>
  </si>
  <si>
    <t>※1週の労働時間の限度は52時間以内です。</t>
    <phoneticPr fontId="1"/>
  </si>
  <si>
    <t>（週48時間超～52時間以内は、セルがオレンジ色になります。）</t>
    <rPh sb="1" eb="2">
      <t>シュウ</t>
    </rPh>
    <rPh sb="4" eb="6">
      <t>ジカン</t>
    </rPh>
    <rPh sb="6" eb="7">
      <t>コ</t>
    </rPh>
    <rPh sb="10" eb="12">
      <t>ジカン</t>
    </rPh>
    <rPh sb="12" eb="14">
      <t>イナイ</t>
    </rPh>
    <rPh sb="23" eb="24">
      <t>イロ</t>
    </rPh>
    <phoneticPr fontId="1"/>
  </si>
  <si>
    <t>休</t>
    <rPh sb="0" eb="1">
      <t>ヤス</t>
    </rPh>
    <phoneticPr fontId="1"/>
  </si>
  <si>
    <r>
      <t>＊黄色セル下段は、</t>
    </r>
    <r>
      <rPr>
        <b/>
        <u/>
        <sz val="11"/>
        <color theme="1"/>
        <rFont val="メイリオ"/>
        <family val="3"/>
        <charset val="128"/>
      </rPr>
      <t>「所定労働時間」または「休日」のいずれかの入力が、必須</t>
    </r>
    <r>
      <rPr>
        <sz val="11"/>
        <color theme="1"/>
        <rFont val="メイリオ"/>
        <family val="3"/>
        <charset val="128"/>
      </rPr>
      <t>の箇所です。</t>
    </r>
    <rPh sb="1" eb="3">
      <t>キイロ</t>
    </rPh>
    <rPh sb="5" eb="7">
      <t>ゲダン</t>
    </rPh>
    <rPh sb="10" eb="12">
      <t>ショテイ</t>
    </rPh>
    <rPh sb="12" eb="14">
      <t>ロウドウ</t>
    </rPh>
    <rPh sb="14" eb="16">
      <t>ジカン</t>
    </rPh>
    <rPh sb="21" eb="23">
      <t>キュウジツ</t>
    </rPh>
    <rPh sb="30" eb="32">
      <t>ニュウリョク</t>
    </rPh>
    <rPh sb="34" eb="36">
      <t>ヒッス</t>
    </rPh>
    <rPh sb="37" eb="39">
      <t>カショ</t>
    </rPh>
    <phoneticPr fontId="1"/>
  </si>
  <si>
    <r>
      <t>※</t>
    </r>
    <r>
      <rPr>
        <b/>
        <sz val="11"/>
        <color theme="1"/>
        <rFont val="メイリオ"/>
        <family val="3"/>
        <charset val="128"/>
      </rPr>
      <t>対象期間が１年間</t>
    </r>
    <r>
      <rPr>
        <b/>
        <u/>
        <sz val="11"/>
        <color rgb="FFC00000"/>
        <rFont val="メイリオ"/>
        <family val="3"/>
        <charset val="128"/>
      </rPr>
      <t>（366日）</t>
    </r>
    <r>
      <rPr>
        <sz val="11"/>
        <color theme="1"/>
        <rFont val="メイリオ"/>
        <family val="3"/>
        <charset val="128"/>
      </rPr>
      <t>の場合、総労働時間数の上限は、</t>
    </r>
    <r>
      <rPr>
        <b/>
        <u/>
        <sz val="11"/>
        <color rgb="FFC00000"/>
        <rFont val="メイリオ"/>
        <family val="3"/>
        <charset val="128"/>
      </rPr>
      <t>2091時間25分以内</t>
    </r>
    <r>
      <rPr>
        <sz val="11"/>
        <color theme="1"/>
        <rFont val="メイリオ"/>
        <family val="3"/>
        <charset val="128"/>
      </rPr>
      <t>です。</t>
    </r>
    <rPh sb="1" eb="3">
      <t>タイショウ</t>
    </rPh>
    <rPh sb="3" eb="5">
      <t>キカン</t>
    </rPh>
    <rPh sb="7" eb="9">
      <t>ネンカン</t>
    </rPh>
    <rPh sb="13" eb="14">
      <t>ニチ</t>
    </rPh>
    <rPh sb="16" eb="18">
      <t>バアイ</t>
    </rPh>
    <rPh sb="19" eb="20">
      <t>ソウ</t>
    </rPh>
    <rPh sb="20" eb="22">
      <t>ロウドウ</t>
    </rPh>
    <rPh sb="39" eb="41">
      <t>イナイ</t>
    </rPh>
    <phoneticPr fontId="1"/>
  </si>
  <si>
    <r>
      <t>※</t>
    </r>
    <r>
      <rPr>
        <b/>
        <sz val="11"/>
        <color theme="1"/>
        <rFont val="メイリオ"/>
        <family val="3"/>
        <charset val="128"/>
      </rPr>
      <t>対象期間が１年間</t>
    </r>
    <r>
      <rPr>
        <b/>
        <u/>
        <sz val="11"/>
        <color theme="1"/>
        <rFont val="メイリオ"/>
        <family val="3"/>
        <charset val="128"/>
      </rPr>
      <t>（365日）</t>
    </r>
    <r>
      <rPr>
        <sz val="11"/>
        <color theme="1"/>
        <rFont val="メイリオ"/>
        <family val="3"/>
        <charset val="128"/>
      </rPr>
      <t>の場合、総労働時間数の上限は、</t>
    </r>
    <r>
      <rPr>
        <b/>
        <u/>
        <sz val="11"/>
        <color rgb="FFC00000"/>
        <rFont val="メイリオ"/>
        <family val="3"/>
        <charset val="128"/>
      </rPr>
      <t>2085時間42分以内</t>
    </r>
    <r>
      <rPr>
        <sz val="11"/>
        <color theme="1"/>
        <rFont val="メイリオ"/>
        <family val="3"/>
        <charset val="128"/>
      </rPr>
      <t>です。</t>
    </r>
    <rPh sb="1" eb="3">
      <t>タイショウ</t>
    </rPh>
    <rPh sb="3" eb="5">
      <t>キカン</t>
    </rPh>
    <rPh sb="7" eb="9">
      <t>ネンカン</t>
    </rPh>
    <rPh sb="13" eb="14">
      <t>ニチ</t>
    </rPh>
    <rPh sb="16" eb="18">
      <t>バアイ</t>
    </rPh>
    <rPh sb="19" eb="20">
      <t>ソウ</t>
    </rPh>
    <rPh sb="20" eb="22">
      <t>ロウドウ</t>
    </rPh>
    <rPh sb="39" eb="41">
      <t>イナイ</t>
    </rPh>
    <phoneticPr fontId="1"/>
  </si>
  <si>
    <t>休</t>
    <rPh sb="0" eb="1">
      <t>ヤス</t>
    </rPh>
    <phoneticPr fontId="1"/>
  </si>
  <si>
    <t>年始休暇</t>
    <rPh sb="0" eb="2">
      <t>ネンシ</t>
    </rPh>
    <rPh sb="2" eb="4">
      <t>キュウカ</t>
    </rPh>
    <phoneticPr fontId="1"/>
  </si>
  <si>
    <t>成人の日</t>
    <rPh sb="0" eb="2">
      <t>セイジン</t>
    </rPh>
    <rPh sb="3" eb="4">
      <t>ヒ</t>
    </rPh>
    <phoneticPr fontId="1"/>
  </si>
  <si>
    <t>元日</t>
    <rPh sb="0" eb="2">
      <t>ガンジツ</t>
    </rPh>
    <phoneticPr fontId="1"/>
  </si>
  <si>
    <t>元日</t>
    <rPh sb="0" eb="2">
      <t>ガンジツ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</si>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</sst>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[h]:mm;"/>
    <numFmt numFmtId="177" formatCode="[h]&quot;時&quot;mm&quot;分&quot;"/>
    <numFmt numFmtId="178" formatCode="h:mm;@"/>
    <numFmt numFmtId="179" formatCode="0&quot;日&quot;"/>
    <numFmt numFmtId="180" formatCode="yyyy&quot;年&quot;m&quot;月&quot;d&quot;日&quot;;@"/>
    <numFmt numFmtId="181" formatCode="[$-411]ggge&quot;年度&quot;"/>
    <numFmt numFmtId="182" formatCode="yyyy&quot;年&quot;m&quot;月&quot;;@"/>
    <numFmt numFmtId="183" formatCode="m&quot;月&quot;;@"/>
    <numFmt numFmtId="184" formatCode="[h]&quot;時間&quot;mm&quot;分&quot;"/>
    <numFmt numFmtId="185" formatCode="\([h]:mm\)"/>
    <numFmt numFmtId="186" formatCode="[h]:mm"/>
    <numFmt numFmtId="187" formatCode="0&quot;日間&quot;"/>
    <numFmt numFmtId="188" formatCode="[$-411]ggge&quot;年&quot;"/>
    <numFmt numFmtId="189" formatCode="0&quot;週&quot;"/>
    <numFmt numFmtId="190" formatCode="0&quot;月&quot;"/>
    <numFmt numFmtId="191" formatCode="&quot;&quot;"/>
    <numFmt numFmtId="192" formatCode="?????&quot;月&quot;"/>
  </numFmts>
  <fonts count="32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theme="1"/>
      <name val="MS P ゴシック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color rgb="FF0033CC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MS P ゴシック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 tint="0.34998626667073579"/>
      <name val="MS P ゴシック"/>
      <family val="2"/>
      <charset val="128"/>
    </font>
    <font>
      <sz val="10"/>
      <color theme="1"/>
      <name val="MS P ゴシック"/>
      <family val="2"/>
      <charset val="128"/>
    </font>
    <font>
      <b/>
      <sz val="12"/>
      <color theme="1" tint="0.499984740745262"/>
      <name val="メイリオ"/>
      <family val="3"/>
      <charset val="128"/>
    </font>
    <font>
      <sz val="11"/>
      <color theme="1"/>
      <name val="MS P ゴシック"/>
      <family val="3"/>
      <charset val="128"/>
    </font>
    <font>
      <sz val="9"/>
      <color indexed="8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8"/>
      <color theme="1"/>
      <name val="メイリオ"/>
      <family val="3"/>
      <charset val="128"/>
    </font>
    <font>
      <sz val="10"/>
      <color rgb="FFC00000"/>
      <name val="MS P ゴシック"/>
      <family val="2"/>
      <charset val="128"/>
    </font>
    <font>
      <sz val="10"/>
      <color rgb="FFC00000"/>
      <name val="MS P ゴシック"/>
      <family val="3"/>
      <charset val="128"/>
    </font>
    <font>
      <sz val="10"/>
      <color rgb="FF9C0006"/>
      <name val="MS P ゴシック"/>
      <family val="2"/>
      <charset val="128"/>
    </font>
    <font>
      <sz val="10"/>
      <color rgb="FF9C0006"/>
      <name val="MS P ゴシック"/>
      <family val="3"/>
      <charset val="128"/>
    </font>
    <font>
      <b/>
      <sz val="12"/>
      <name val="メイリオ"/>
      <family val="3"/>
      <charset val="128"/>
    </font>
    <font>
      <sz val="11"/>
      <color theme="0" tint="-0.14999847407452621"/>
      <name val="MS P ゴシック"/>
      <family val="2"/>
      <charset val="128"/>
    </font>
    <font>
      <b/>
      <u/>
      <sz val="11"/>
      <color theme="1"/>
      <name val="メイリオ"/>
      <family val="3"/>
      <charset val="128"/>
    </font>
    <font>
      <sz val="11"/>
      <name val="MS P ゴシック"/>
      <family val="2"/>
      <charset val="128"/>
    </font>
    <font>
      <b/>
      <sz val="12"/>
      <color theme="0" tint="-0.499984740745262"/>
      <name val="メイリオ"/>
      <family val="3"/>
      <charset val="128"/>
    </font>
    <font>
      <sz val="11"/>
      <color theme="1" tint="0.499984740745262"/>
      <name val="MS P ゴシック"/>
      <family val="2"/>
      <charset val="128"/>
    </font>
    <font>
      <b/>
      <u/>
      <sz val="18"/>
      <color theme="1" tint="0.499984740745262"/>
      <name val="メイリオ"/>
      <family val="3"/>
      <charset val="128"/>
    </font>
    <font>
      <sz val="10"/>
      <color theme="1" tint="0.499984740745262"/>
      <name val="MS P ゴシック"/>
      <family val="2"/>
      <charset val="128"/>
    </font>
    <font>
      <sz val="11"/>
      <color theme="1" tint="0.499984740745262"/>
      <name val="メイリオ"/>
      <family val="3"/>
      <charset val="128"/>
    </font>
    <font>
      <b/>
      <u/>
      <sz val="11"/>
      <color rgb="FFC0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20" fontId="10" fillId="4" borderId="1" xfId="0" applyNumberFormat="1" applyFont="1" applyFill="1" applyBorder="1" applyAlignment="1" applyProtection="1">
      <alignment horizontal="center" vertical="center"/>
    </xf>
    <xf numFmtId="179" fontId="0" fillId="0" borderId="4" xfId="0" applyNumberForma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2" fontId="0" fillId="0" borderId="0" xfId="0" applyNumberFormat="1" applyProtection="1">
      <alignment vertical="center"/>
    </xf>
    <xf numFmtId="190" fontId="0" fillId="0" borderId="0" xfId="0" applyNumberFormat="1" applyProtection="1">
      <alignment vertical="center"/>
    </xf>
    <xf numFmtId="191" fontId="0" fillId="0" borderId="0" xfId="0" applyNumberFormat="1" applyProtection="1">
      <alignment vertical="center"/>
    </xf>
    <xf numFmtId="192" fontId="0" fillId="0" borderId="0" xfId="0" applyNumberFormat="1" applyProtection="1">
      <alignment vertical="center"/>
    </xf>
    <xf numFmtId="192" fontId="11" fillId="0" borderId="28" xfId="0" applyNumberFormat="1" applyFont="1" applyBorder="1" applyAlignment="1" applyProtection="1">
      <alignment horizontal="center" vertical="center"/>
    </xf>
    <xf numFmtId="192" fontId="11" fillId="0" borderId="29" xfId="0" applyNumberFormat="1" applyFont="1" applyBorder="1" applyAlignment="1" applyProtection="1">
      <alignment horizontal="center" vertical="center"/>
    </xf>
    <xf numFmtId="192" fontId="11" fillId="0" borderId="14" xfId="0" applyNumberFormat="1" applyFont="1" applyBorder="1" applyAlignment="1" applyProtection="1">
      <alignment horizontal="center" vertical="center"/>
    </xf>
    <xf numFmtId="186" fontId="0" fillId="0" borderId="0" xfId="0" applyNumberFormat="1" applyAlignment="1" applyProtection="1">
      <alignment horizontal="center" vertical="center" shrinkToFit="1"/>
    </xf>
    <xf numFmtId="186" fontId="11" fillId="0" borderId="0" xfId="0" applyNumberFormat="1" applyFont="1" applyAlignment="1" applyProtection="1">
      <alignment horizontal="center" vertical="center" shrinkToFit="1"/>
    </xf>
    <xf numFmtId="0" fontId="20" fillId="0" borderId="0" xfId="0" applyNumberFormat="1" applyFont="1" applyAlignment="1" applyProtection="1">
      <alignment horizontal="center" vertical="center" shrinkToFit="1"/>
    </xf>
    <xf numFmtId="185" fontId="0" fillId="0" borderId="0" xfId="0" applyNumberFormat="1" applyAlignment="1" applyProtection="1">
      <alignment horizontal="center" vertical="center" shrinkToFit="1"/>
    </xf>
    <xf numFmtId="186" fontId="21" fillId="0" borderId="33" xfId="0" applyNumberFormat="1" applyFont="1" applyBorder="1" applyAlignment="1" applyProtection="1">
      <alignment horizontal="center" vertical="center" shrinkToFit="1"/>
    </xf>
    <xf numFmtId="186" fontId="0" fillId="0" borderId="0" xfId="0" applyNumberFormat="1" applyBorder="1" applyAlignment="1" applyProtection="1">
      <alignment horizontal="center" vertical="center" shrinkToFit="1"/>
    </xf>
    <xf numFmtId="0" fontId="18" fillId="0" borderId="0" xfId="0" applyNumberFormat="1" applyFont="1" applyAlignment="1" applyProtection="1">
      <alignment horizontal="center" vertical="center" shrinkToFit="1"/>
    </xf>
    <xf numFmtId="186" fontId="0" fillId="0" borderId="0" xfId="0" applyNumberFormat="1" applyFill="1" applyAlignment="1" applyProtection="1">
      <alignment horizontal="center" vertical="center" shrinkToFit="1"/>
    </xf>
    <xf numFmtId="0" fontId="19" fillId="0" borderId="0" xfId="0" applyNumberFormat="1" applyFont="1" applyAlignment="1" applyProtection="1">
      <alignment horizontal="center" vertical="center" shrinkToFit="1"/>
    </xf>
    <xf numFmtId="186" fontId="0" fillId="6" borderId="0" xfId="0" applyNumberFormat="1" applyFill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 shrinkToFit="1"/>
    </xf>
    <xf numFmtId="186" fontId="20" fillId="0" borderId="0" xfId="0" applyNumberFormat="1" applyFont="1" applyAlignment="1" applyProtection="1">
      <alignment horizontal="center" vertical="center" shrinkToFit="1"/>
    </xf>
    <xf numFmtId="186" fontId="15" fillId="0" borderId="0" xfId="0" applyNumberFormat="1" applyFont="1" applyBorder="1" applyAlignment="1" applyProtection="1">
      <alignment horizontal="left" vertical="center"/>
    </xf>
    <xf numFmtId="186" fontId="0" fillId="0" borderId="0" xfId="0" applyNumberForma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 shrinkToFit="1"/>
    </xf>
    <xf numFmtId="186" fontId="15" fillId="0" borderId="0" xfId="0" applyNumberFormat="1" applyFont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 shrinkToFit="1"/>
    </xf>
    <xf numFmtId="0" fontId="6" fillId="3" borderId="3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3" fillId="4" borderId="3" xfId="0" applyFont="1" applyFill="1" applyBorder="1" applyAlignment="1" applyProtection="1">
      <alignment horizontal="center" vertical="center" shrinkToFit="1"/>
    </xf>
    <xf numFmtId="0" fontId="6" fillId="4" borderId="3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186" fontId="3" fillId="0" borderId="0" xfId="0" applyNumberFormat="1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186" fontId="23" fillId="0" borderId="0" xfId="0" applyNumberFormat="1" applyFont="1" applyAlignment="1" applyProtection="1">
      <alignment horizontal="center" vertical="center" shrinkToFit="1"/>
    </xf>
    <xf numFmtId="0" fontId="26" fillId="4" borderId="3" xfId="0" applyFont="1" applyFill="1" applyBorder="1" applyAlignment="1" applyProtection="1">
      <alignment horizontal="center" vertical="center" shrinkToFit="1"/>
    </xf>
    <xf numFmtId="0" fontId="26" fillId="4" borderId="3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0" fillId="0" borderId="0" xfId="0" applyNumberFormat="1" applyFont="1" applyAlignment="1" applyProtection="1">
      <alignment vertical="center" shrinkToFit="1"/>
    </xf>
    <xf numFmtId="0" fontId="20" fillId="0" borderId="0" xfId="0" applyFont="1" applyAlignment="1" applyProtection="1">
      <alignment vertical="center" shrinkToFit="1"/>
    </xf>
    <xf numFmtId="0" fontId="18" fillId="0" borderId="0" xfId="0" applyNumberFormat="1" applyFont="1" applyAlignment="1" applyProtection="1">
      <alignment vertical="center" shrinkToFit="1"/>
    </xf>
    <xf numFmtId="0" fontId="23" fillId="0" borderId="0" xfId="0" applyFont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shrinkToFit="1"/>
    </xf>
    <xf numFmtId="0" fontId="29" fillId="0" borderId="0" xfId="0" applyNumberFormat="1" applyFont="1" applyAlignment="1" applyProtection="1">
      <alignment vertical="center" shrinkToFit="1"/>
    </xf>
    <xf numFmtId="0" fontId="29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186" fontId="30" fillId="0" borderId="0" xfId="0" applyNumberFormat="1" applyFont="1" applyAlignment="1" applyProtection="1">
      <alignment vertical="center"/>
    </xf>
    <xf numFmtId="0" fontId="20" fillId="7" borderId="2" xfId="0" applyNumberFormat="1" applyFont="1" applyFill="1" applyBorder="1" applyAlignment="1" applyProtection="1">
      <alignment horizontal="center" vertical="center" shrinkToFit="1"/>
      <protection locked="0"/>
    </xf>
    <xf numFmtId="20" fontId="0" fillId="7" borderId="1" xfId="0" applyNumberForma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" xfId="0" applyNumberFormat="1" applyFont="1" applyFill="1" applyBorder="1" applyAlignment="1" applyProtection="1">
      <alignment horizontal="center" vertical="center" shrinkToFit="1"/>
    </xf>
    <xf numFmtId="20" fontId="0" fillId="4" borderId="1" xfId="0" applyNumberFormat="1" applyFill="1" applyBorder="1" applyAlignment="1" applyProtection="1">
      <alignment horizontal="center" vertical="center"/>
    </xf>
    <xf numFmtId="0" fontId="18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7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</xf>
    <xf numFmtId="0" fontId="0" fillId="7" borderId="4" xfId="0" applyFill="1" applyBorder="1" applyProtection="1">
      <alignment vertical="center"/>
    </xf>
    <xf numFmtId="0" fontId="15" fillId="0" borderId="0" xfId="0" applyFont="1" applyProtection="1">
      <alignment vertical="center"/>
    </xf>
    <xf numFmtId="0" fontId="0" fillId="0" borderId="4" xfId="0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0" fillId="5" borderId="4" xfId="0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0" fillId="0" borderId="2" xfId="0" applyNumberFormat="1" applyFont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9" fontId="23" fillId="0" borderId="0" xfId="0" applyNumberFormat="1" applyFont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wrapText="1"/>
    </xf>
    <xf numFmtId="177" fontId="0" fillId="0" borderId="0" xfId="0" applyNumberFormat="1" applyBorder="1" applyAlignment="1" applyProtection="1">
      <alignment vertical="center"/>
    </xf>
    <xf numFmtId="0" fontId="18" fillId="0" borderId="2" xfId="0" applyNumberFormat="1" applyFont="1" applyBorder="1" applyAlignment="1" applyProtection="1">
      <alignment horizontal="center" vertical="center" shrinkToFit="1"/>
    </xf>
    <xf numFmtId="0" fontId="2" fillId="3" borderId="8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186" fontId="15" fillId="0" borderId="0" xfId="0" applyNumberFormat="1" applyFont="1" applyAlignment="1" applyProtection="1">
      <alignment vertical="center"/>
    </xf>
    <xf numFmtId="183" fontId="2" fillId="3" borderId="3" xfId="0" applyNumberFormat="1" applyFont="1" applyFill="1" applyBorder="1" applyAlignment="1" applyProtection="1">
      <alignment horizontal="center" vertical="center"/>
    </xf>
    <xf numFmtId="0" fontId="0" fillId="0" borderId="19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7" borderId="27" xfId="0" applyFill="1" applyBorder="1" applyAlignment="1" applyProtection="1">
      <alignment horizontal="center" vertical="center"/>
    </xf>
    <xf numFmtId="183" fontId="2" fillId="3" borderId="21" xfId="0" applyNumberFormat="1" applyFont="1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189" fontId="0" fillId="0" borderId="32" xfId="0" applyNumberFormat="1" applyBorder="1" applyAlignment="1" applyProtection="1">
      <alignment horizontal="center" vertical="center"/>
    </xf>
    <xf numFmtId="183" fontId="2" fillId="3" borderId="22" xfId="0" applyNumberFormat="1" applyFont="1" applyFill="1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0" borderId="10" xfId="0" applyBorder="1" applyProtection="1">
      <alignment vertical="center"/>
    </xf>
    <xf numFmtId="189" fontId="0" fillId="0" borderId="26" xfId="0" applyNumberFormat="1" applyBorder="1" applyAlignment="1" applyProtection="1">
      <alignment horizontal="center" vertical="center"/>
    </xf>
    <xf numFmtId="183" fontId="2" fillId="3" borderId="8" xfId="0" applyNumberFormat="1" applyFont="1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0" fillId="0" borderId="16" xfId="0" applyBorder="1" applyProtection="1">
      <alignment vertical="center"/>
    </xf>
    <xf numFmtId="189" fontId="0" fillId="0" borderId="19" xfId="0" applyNumberFormat="1" applyBorder="1" applyAlignment="1" applyProtection="1">
      <alignment horizontal="center" vertical="center"/>
    </xf>
    <xf numFmtId="20" fontId="0" fillId="0" borderId="0" xfId="0" applyNumberFormat="1" applyProtection="1">
      <alignment vertical="center"/>
    </xf>
    <xf numFmtId="178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2" fillId="0" borderId="23" xfId="0" applyFont="1" applyBorder="1" applyAlignment="1" applyProtection="1">
      <alignment horizontal="center" vertical="center" shrinkToFit="1"/>
    </xf>
    <xf numFmtId="20" fontId="0" fillId="2" borderId="1" xfId="0" applyNumberFormat="1" applyFill="1" applyBorder="1" applyAlignment="1" applyProtection="1">
      <alignment horizontal="center" vertical="center"/>
    </xf>
    <xf numFmtId="20" fontId="25" fillId="7" borderId="1" xfId="0" applyNumberFormat="1" applyFont="1" applyFill="1" applyBorder="1" applyAlignment="1" applyProtection="1">
      <alignment horizontal="center" vertical="center"/>
      <protection locked="0"/>
    </xf>
    <xf numFmtId="0" fontId="20" fillId="7" borderId="2" xfId="0" applyNumberFormat="1" applyFont="1" applyFill="1" applyBorder="1" applyAlignment="1" applyProtection="1">
      <alignment horizontal="center" vertical="center" shrinkToFit="1"/>
    </xf>
    <xf numFmtId="184" fontId="0" fillId="0" borderId="5" xfId="0" applyNumberFormat="1" applyBorder="1" applyAlignment="1" applyProtection="1">
      <alignment horizontal="center" vertical="center"/>
    </xf>
    <xf numFmtId="184" fontId="0" fillId="0" borderId="9" xfId="0" applyNumberFormat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184" fontId="0" fillId="0" borderId="11" xfId="0" applyNumberFormat="1" applyBorder="1" applyAlignment="1" applyProtection="1">
      <alignment horizontal="center" vertical="center"/>
    </xf>
    <xf numFmtId="184" fontId="0" fillId="0" borderId="12" xfId="0" applyNumberFormat="1" applyBorder="1" applyAlignment="1" applyProtection="1">
      <alignment horizontal="center" vertical="center"/>
    </xf>
    <xf numFmtId="184" fontId="0" fillId="0" borderId="16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184" fontId="13" fillId="0" borderId="5" xfId="0" applyNumberFormat="1" applyFont="1" applyBorder="1" applyAlignment="1" applyProtection="1">
      <alignment horizontal="center" vertical="center"/>
    </xf>
    <xf numFmtId="184" fontId="13" fillId="0" borderId="6" xfId="0" applyNumberFormat="1" applyFon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89" fontId="0" fillId="0" borderId="7" xfId="0" applyNumberFormat="1" applyBorder="1" applyAlignment="1" applyProtection="1">
      <alignment horizontal="center" vertical="center"/>
    </xf>
    <xf numFmtId="189" fontId="0" fillId="0" borderId="6" xfId="0" applyNumberForma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left" vertical="center"/>
    </xf>
    <xf numFmtId="184" fontId="13" fillId="0" borderId="4" xfId="0" applyNumberFormat="1" applyFont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left" vertical="center"/>
    </xf>
    <xf numFmtId="179" fontId="13" fillId="0" borderId="5" xfId="0" applyNumberFormat="1" applyFont="1" applyBorder="1" applyAlignment="1" applyProtection="1">
      <alignment horizontal="center" vertical="center"/>
    </xf>
    <xf numFmtId="179" fontId="13" fillId="0" borderId="6" xfId="0" applyNumberFormat="1" applyFont="1" applyBorder="1" applyAlignment="1" applyProtection="1">
      <alignment horizontal="center" vertical="center"/>
    </xf>
    <xf numFmtId="179" fontId="13" fillId="0" borderId="4" xfId="0" applyNumberFormat="1" applyFont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184" fontId="0" fillId="0" borderId="14" xfId="0" applyNumberFormat="1" applyBorder="1" applyAlignment="1" applyProtection="1">
      <alignment horizontal="center" vertical="center"/>
    </xf>
    <xf numFmtId="184" fontId="0" fillId="0" borderId="15" xfId="0" applyNumberFormat="1" applyBorder="1" applyAlignment="1" applyProtection="1">
      <alignment horizontal="center" vertical="center"/>
    </xf>
    <xf numFmtId="180" fontId="0" fillId="7" borderId="28" xfId="0" applyNumberFormat="1" applyFill="1" applyBorder="1" applyAlignment="1" applyProtection="1">
      <alignment horizontal="center" vertical="center"/>
      <protection locked="0"/>
    </xf>
    <xf numFmtId="180" fontId="0" fillId="7" borderId="27" xfId="0" applyNumberFormat="1" applyFill="1" applyBorder="1" applyAlignment="1" applyProtection="1">
      <alignment horizontal="center" vertical="center"/>
      <protection locked="0"/>
    </xf>
    <xf numFmtId="187" fontId="0" fillId="0" borderId="28" xfId="0" applyNumberFormat="1" applyBorder="1" applyAlignment="1" applyProtection="1">
      <alignment horizontal="center" vertical="center"/>
    </xf>
    <xf numFmtId="187" fontId="0" fillId="0" borderId="32" xfId="0" applyNumberFormat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84" fontId="0" fillId="0" borderId="6" xfId="0" applyNumberFormat="1" applyBorder="1" applyAlignment="1" applyProtection="1">
      <alignment horizontal="center" vertical="center"/>
    </xf>
    <xf numFmtId="188" fontId="7" fillId="0" borderId="0" xfId="0" applyNumberFormat="1" applyFont="1" applyBorder="1" applyAlignment="1" applyProtection="1">
      <alignment horizontal="center" vertical="center"/>
    </xf>
    <xf numFmtId="182" fontId="7" fillId="0" borderId="0" xfId="0" applyNumberFormat="1" applyFont="1" applyFill="1" applyAlignment="1" applyProtection="1">
      <alignment horizontal="center" vertical="center"/>
    </xf>
    <xf numFmtId="181" fontId="7" fillId="4" borderId="30" xfId="0" applyNumberFormat="1" applyFont="1" applyFill="1" applyBorder="1" applyAlignment="1" applyProtection="1">
      <alignment horizontal="center" vertical="center"/>
    </xf>
    <xf numFmtId="181" fontId="7" fillId="4" borderId="18" xfId="0" applyNumberFormat="1" applyFont="1" applyFill="1" applyBorder="1" applyAlignment="1" applyProtection="1">
      <alignment horizontal="center" vertical="center"/>
    </xf>
    <xf numFmtId="0" fontId="16" fillId="7" borderId="34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24" xfId="0" applyNumberFormat="1" applyFont="1" applyFill="1" applyBorder="1" applyAlignment="1" applyProtection="1">
      <alignment horizontal="center" vertical="center" shrinkToFit="1"/>
      <protection locked="0"/>
    </xf>
    <xf numFmtId="180" fontId="16" fillId="0" borderId="23" xfId="0" applyNumberFormat="1" applyFont="1" applyFill="1" applyBorder="1" applyAlignment="1" applyProtection="1">
      <alignment horizontal="center" vertical="center" shrinkToFit="1"/>
    </xf>
    <xf numFmtId="180" fontId="16" fillId="0" borderId="23" xfId="0" applyNumberFormat="1" applyFont="1" applyBorder="1" applyAlignment="1" applyProtection="1">
      <alignment horizontal="center" vertical="center" shrinkToFit="1"/>
    </xf>
    <xf numFmtId="180" fontId="16" fillId="0" borderId="24" xfId="0" applyNumberFormat="1" applyFont="1" applyBorder="1" applyAlignment="1" applyProtection="1">
      <alignment horizontal="center" vertical="center" shrinkToFit="1"/>
    </xf>
    <xf numFmtId="0" fontId="16" fillId="7" borderId="34" xfId="0" applyNumberFormat="1" applyFont="1" applyFill="1" applyBorder="1" applyAlignment="1" applyProtection="1">
      <alignment horizontal="center" vertical="center" shrinkToFit="1"/>
    </xf>
    <xf numFmtId="0" fontId="16" fillId="7" borderId="23" xfId="0" applyNumberFormat="1" applyFont="1" applyFill="1" applyBorder="1" applyAlignment="1" applyProtection="1">
      <alignment horizontal="center" vertical="center" shrinkToFit="1"/>
    </xf>
    <xf numFmtId="0" fontId="16" fillId="7" borderId="24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59">
    <dxf>
      <font>
        <b val="0"/>
        <i val="0"/>
        <color rgb="FFC00000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>
          <bgColor rgb="FFFAD9C2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solid">
          <bgColor theme="7" tint="0.7999816888943144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>
          <bgColor rgb="FFFAD9C2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solid">
          <bgColor theme="7" tint="0.7999816888943144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>
          <bgColor rgb="FFFAD9C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solid">
          <bgColor theme="7" tint="0.7999816888943144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color rgb="FFC00000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rgb="FFFFC7CE"/>
        </patternFill>
      </fill>
    </dxf>
    <dxf>
      <font>
        <b val="0"/>
        <i val="0"/>
        <strike val="0"/>
        <color auto="1"/>
      </font>
      <fill>
        <patternFill>
          <bgColor rgb="FFFAD9C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0070C0"/>
      </font>
      <fill>
        <patternFill patternType="solid">
          <bgColor theme="7" tint="0.79998168889431442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65C72"/>
      <color rgb="FF0033CC"/>
      <color rgb="FF9C0006"/>
      <color rgb="FFFAD9C2"/>
      <color rgb="FFFFDBCE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F135"/>
  <sheetViews>
    <sheetView tabSelected="1" zoomScale="55" zoomScaleNormal="55" zoomScaleSheetLayoutView="55" workbookViewId="0">
      <selection activeCell="N26" sqref="N26"/>
    </sheetView>
  </sheetViews>
  <sheetFormatPr defaultRowHeight="13.5"/>
  <cols>
    <col min="1" max="1" width="2.625" style="50" customWidth="1"/>
    <col min="2" max="8" width="9" style="50" customWidth="1"/>
    <col min="9" max="9" width="11.5" style="18" customWidth="1"/>
    <col min="10" max="11" width="2.625" style="57" hidden="1" customWidth="1"/>
    <col min="12" max="18" width="9" style="50"/>
    <col min="19" max="19" width="10.25" style="18" bestFit="1" customWidth="1"/>
    <col min="20" max="21" width="2.625" style="57" hidden="1" customWidth="1"/>
    <col min="22" max="28" width="9" style="50"/>
    <col min="29" max="29" width="11.5" style="18" bestFit="1" customWidth="1"/>
    <col min="30" max="30" width="3" style="57" hidden="1" customWidth="1"/>
    <col min="31" max="31" width="3.125" style="57" hidden="1" customWidth="1"/>
    <col min="32" max="33" width="9" style="50"/>
    <col min="34" max="34" width="10.5" style="50" bestFit="1" customWidth="1"/>
    <col min="35" max="16384" width="9" style="50"/>
  </cols>
  <sheetData>
    <row r="1" spans="2:32">
      <c r="AF1" s="57" t="s">
        <v>86</v>
      </c>
    </row>
    <row r="2" spans="2:32" ht="18.75">
      <c r="B2" s="72" t="s">
        <v>44</v>
      </c>
    </row>
    <row r="3" spans="2:32" ht="18.75">
      <c r="B3" s="73"/>
      <c r="C3" s="74" t="s">
        <v>87</v>
      </c>
    </row>
    <row r="4" spans="2:32" ht="18.75">
      <c r="C4" s="74" t="s">
        <v>60</v>
      </c>
    </row>
    <row r="5" spans="2:32" ht="18.75">
      <c r="C5" s="74" t="s">
        <v>61</v>
      </c>
    </row>
    <row r="6" spans="2:32" ht="18.75">
      <c r="B6" s="75"/>
      <c r="C6" s="76" t="s">
        <v>31</v>
      </c>
    </row>
    <row r="7" spans="2:32" ht="18.75">
      <c r="B7" s="77"/>
      <c r="C7" s="76" t="s">
        <v>45</v>
      </c>
    </row>
    <row r="8" spans="2:32">
      <c r="D8" s="56"/>
      <c r="E8" s="78"/>
    </row>
    <row r="9" spans="2:32" ht="13.5" customHeight="1" thickBot="1">
      <c r="AA9" s="79"/>
      <c r="AB9" s="79"/>
      <c r="AC9" s="32"/>
    </row>
    <row r="10" spans="2:32" ht="30" customHeight="1" thickBot="1">
      <c r="B10" s="162" t="s">
        <v>80</v>
      </c>
      <c r="C10" s="163"/>
      <c r="D10" s="164" t="s">
        <v>81</v>
      </c>
      <c r="E10" s="165"/>
      <c r="F10" s="165"/>
      <c r="G10" s="165"/>
      <c r="H10" s="166"/>
      <c r="J10" s="58"/>
      <c r="K10" s="58"/>
      <c r="L10" s="80"/>
      <c r="M10" s="80"/>
      <c r="N10" s="80"/>
      <c r="O10" s="80"/>
      <c r="P10" s="80"/>
      <c r="Q10" s="80"/>
      <c r="R10" s="80"/>
      <c r="S10" s="28"/>
      <c r="AA10" s="79"/>
      <c r="AB10" s="79"/>
      <c r="AC10" s="32"/>
    </row>
    <row r="11" spans="2:32" ht="30" customHeight="1" thickBot="1">
      <c r="B11" s="162" t="s">
        <v>32</v>
      </c>
      <c r="C11" s="163"/>
      <c r="D11" s="167">
        <v>45383</v>
      </c>
      <c r="E11" s="167"/>
      <c r="F11" s="117" t="s">
        <v>10</v>
      </c>
      <c r="G11" s="168">
        <f>EDATE(D11,12)-1</f>
        <v>45747</v>
      </c>
      <c r="H11" s="169"/>
      <c r="J11" s="58"/>
      <c r="K11" s="58"/>
      <c r="L11" s="80" t="s">
        <v>75</v>
      </c>
      <c r="M11" s="80"/>
      <c r="N11" s="80"/>
      <c r="O11" s="80"/>
      <c r="P11" s="80"/>
      <c r="Q11" s="80"/>
      <c r="R11" s="80"/>
      <c r="S11" s="28"/>
      <c r="Z11" s="79" t="s">
        <v>38</v>
      </c>
    </row>
    <row r="13" spans="2:32" ht="22.5">
      <c r="B13" s="160">
        <f>D13</f>
        <v>45383</v>
      </c>
      <c r="C13" s="160"/>
      <c r="D13" s="161">
        <f>D11</f>
        <v>45383</v>
      </c>
      <c r="E13" s="161"/>
      <c r="F13" s="161"/>
      <c r="G13" s="161"/>
      <c r="H13" s="161"/>
      <c r="L13" s="160">
        <f>N13</f>
        <v>45414</v>
      </c>
      <c r="M13" s="160"/>
      <c r="N13" s="161">
        <f>D13+DATE(0,1,31)</f>
        <v>45414</v>
      </c>
      <c r="O13" s="161"/>
      <c r="P13" s="161"/>
      <c r="Q13" s="161"/>
      <c r="R13" s="161"/>
      <c r="V13" s="160">
        <f>X13</f>
        <v>45445</v>
      </c>
      <c r="W13" s="160"/>
      <c r="X13" s="161">
        <f>N13+DATE(0,1,31)</f>
        <v>45445</v>
      </c>
      <c r="Y13" s="161"/>
      <c r="Z13" s="161"/>
      <c r="AA13" s="161"/>
      <c r="AB13" s="161"/>
    </row>
    <row r="14" spans="2:32" ht="19.5" thickBot="1">
      <c r="B14" s="82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82" t="s">
        <v>5</v>
      </c>
      <c r="H14" s="82" t="s">
        <v>6</v>
      </c>
      <c r="I14" s="19" t="s">
        <v>28</v>
      </c>
      <c r="L14" s="82" t="s">
        <v>0</v>
      </c>
      <c r="M14" s="82" t="s">
        <v>1</v>
      </c>
      <c r="N14" s="82" t="s">
        <v>2</v>
      </c>
      <c r="O14" s="82" t="s">
        <v>3</v>
      </c>
      <c r="P14" s="82" t="s">
        <v>4</v>
      </c>
      <c r="Q14" s="82" t="s">
        <v>5</v>
      </c>
      <c r="R14" s="82" t="s">
        <v>6</v>
      </c>
      <c r="S14" s="19" t="s">
        <v>28</v>
      </c>
      <c r="V14" s="82" t="s">
        <v>0</v>
      </c>
      <c r="W14" s="82" t="s">
        <v>1</v>
      </c>
      <c r="X14" s="82" t="s">
        <v>2</v>
      </c>
      <c r="Y14" s="82" t="s">
        <v>3</v>
      </c>
      <c r="Z14" s="82" t="s">
        <v>4</v>
      </c>
      <c r="AA14" s="82" t="s">
        <v>5</v>
      </c>
      <c r="AB14" s="82" t="s">
        <v>6</v>
      </c>
      <c r="AC14" s="19" t="s">
        <v>28</v>
      </c>
    </row>
    <row r="15" spans="2:32" s="42" customFormat="1" ht="19.5"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5">
        <v>6</v>
      </c>
      <c r="H15" s="36">
        <v>7</v>
      </c>
      <c r="I15" s="41"/>
      <c r="J15" s="59"/>
      <c r="K15" s="59"/>
      <c r="L15" s="37">
        <f>B27</f>
        <v>29</v>
      </c>
      <c r="M15" s="37">
        <f>C27</f>
        <v>30</v>
      </c>
      <c r="N15" s="45">
        <v>1</v>
      </c>
      <c r="O15" s="45">
        <v>2</v>
      </c>
      <c r="P15" s="45">
        <v>3</v>
      </c>
      <c r="Q15" s="35">
        <v>4</v>
      </c>
      <c r="R15" s="36">
        <v>5</v>
      </c>
      <c r="S15" s="41"/>
      <c r="T15" s="59"/>
      <c r="U15" s="59"/>
      <c r="V15" s="37">
        <f>L27</f>
        <v>27</v>
      </c>
      <c r="W15" s="37">
        <f>M27</f>
        <v>28</v>
      </c>
      <c r="X15" s="37">
        <f>N27</f>
        <v>29</v>
      </c>
      <c r="Y15" s="37">
        <f>O27</f>
        <v>30</v>
      </c>
      <c r="Z15" s="37">
        <f>P27</f>
        <v>31</v>
      </c>
      <c r="AA15" s="35">
        <v>1</v>
      </c>
      <c r="AB15" s="36">
        <v>2</v>
      </c>
      <c r="AC15" s="41"/>
      <c r="AD15" s="59"/>
      <c r="AE15" s="59"/>
    </row>
    <row r="16" spans="2:32" s="51" customFormat="1" ht="12">
      <c r="B16" s="65"/>
      <c r="C16" s="65"/>
      <c r="D16" s="65"/>
      <c r="E16" s="65"/>
      <c r="F16" s="65"/>
      <c r="G16" s="65"/>
      <c r="H16" s="65"/>
      <c r="I16" s="20"/>
      <c r="J16" s="60"/>
      <c r="K16" s="60"/>
      <c r="L16" s="83"/>
      <c r="M16" s="83"/>
      <c r="N16" s="65"/>
      <c r="O16" s="65"/>
      <c r="P16" s="65" t="s">
        <v>17</v>
      </c>
      <c r="Q16" s="67" t="s">
        <v>18</v>
      </c>
      <c r="R16" s="67" t="s">
        <v>19</v>
      </c>
      <c r="S16" s="20"/>
      <c r="T16" s="60"/>
      <c r="U16" s="60"/>
      <c r="V16" s="83"/>
      <c r="W16" s="83"/>
      <c r="X16" s="83"/>
      <c r="Y16" s="83"/>
      <c r="Z16" s="83"/>
      <c r="AA16" s="65"/>
      <c r="AB16" s="65"/>
      <c r="AC16" s="20"/>
      <c r="AD16" s="60"/>
      <c r="AE16" s="60"/>
    </row>
    <row r="17" spans="2:31" ht="14.25" thickBot="1">
      <c r="B17" s="66"/>
      <c r="C17" s="66"/>
      <c r="D17" s="66"/>
      <c r="E17" s="66"/>
      <c r="F17" s="66"/>
      <c r="G17" s="66"/>
      <c r="H17" s="66"/>
      <c r="I17" s="18">
        <f>IF((B15)=1,SUM(B17:H17)," ")</f>
        <v>0</v>
      </c>
      <c r="J17" s="57">
        <f>GESTEP(I17,2.000000001)</f>
        <v>0</v>
      </c>
      <c r="K17" s="57">
        <f>IF(J17=1,K14+1,0)</f>
        <v>0</v>
      </c>
      <c r="L17" s="69"/>
      <c r="M17" s="69"/>
      <c r="N17" s="66"/>
      <c r="O17" s="66"/>
      <c r="P17" s="66"/>
      <c r="Q17" s="66"/>
      <c r="R17" s="66"/>
      <c r="S17" s="27" t="str">
        <f>IF((L15)=1,SUM(L17:R17)," ")</f>
        <v xml:space="preserve"> </v>
      </c>
      <c r="V17" s="69"/>
      <c r="W17" s="69"/>
      <c r="X17" s="69"/>
      <c r="Y17" s="69"/>
      <c r="Z17" s="69"/>
      <c r="AA17" s="66"/>
      <c r="AB17" s="66"/>
      <c r="AC17" s="27" t="str">
        <f>IF((V15)=1,SUM(V17:AB17)," ")</f>
        <v xml:space="preserve"> </v>
      </c>
    </row>
    <row r="18" spans="2:31" s="42" customFormat="1" ht="19.5">
      <c r="B18" s="34">
        <v>8</v>
      </c>
      <c r="C18" s="34">
        <v>9</v>
      </c>
      <c r="D18" s="34">
        <v>10</v>
      </c>
      <c r="E18" s="34">
        <v>11</v>
      </c>
      <c r="F18" s="34">
        <v>12</v>
      </c>
      <c r="G18" s="35">
        <v>13</v>
      </c>
      <c r="H18" s="36">
        <v>14</v>
      </c>
      <c r="I18" s="41"/>
      <c r="J18" s="57"/>
      <c r="K18" s="57"/>
      <c r="L18" s="34">
        <v>6</v>
      </c>
      <c r="M18" s="34">
        <v>7</v>
      </c>
      <c r="N18" s="34">
        <v>8</v>
      </c>
      <c r="O18" s="34">
        <v>9</v>
      </c>
      <c r="P18" s="34">
        <v>10</v>
      </c>
      <c r="Q18" s="35">
        <v>11</v>
      </c>
      <c r="R18" s="36">
        <v>12</v>
      </c>
      <c r="S18" s="41"/>
      <c r="T18" s="59"/>
      <c r="U18" s="59"/>
      <c r="V18" s="34">
        <v>3</v>
      </c>
      <c r="W18" s="34">
        <v>4</v>
      </c>
      <c r="X18" s="34">
        <v>5</v>
      </c>
      <c r="Y18" s="34">
        <v>6</v>
      </c>
      <c r="Z18" s="34">
        <v>7</v>
      </c>
      <c r="AA18" s="35">
        <v>8</v>
      </c>
      <c r="AB18" s="36">
        <v>9</v>
      </c>
      <c r="AC18" s="41"/>
      <c r="AD18" s="59"/>
      <c r="AE18" s="59"/>
    </row>
    <row r="19" spans="2:31" s="51" customFormat="1" ht="12">
      <c r="B19" s="65"/>
      <c r="C19" s="65"/>
      <c r="D19" s="65"/>
      <c r="E19" s="65"/>
      <c r="F19" s="65"/>
      <c r="G19" s="65"/>
      <c r="H19" s="65"/>
      <c r="I19" s="20"/>
      <c r="J19" s="60"/>
      <c r="K19" s="60"/>
      <c r="L19" s="67" t="s">
        <v>13</v>
      </c>
      <c r="M19" s="65"/>
      <c r="N19" s="65"/>
      <c r="O19" s="65"/>
      <c r="P19" s="65"/>
      <c r="Q19" s="65"/>
      <c r="R19" s="65"/>
      <c r="S19" s="20"/>
      <c r="T19" s="60"/>
      <c r="U19" s="60"/>
      <c r="V19" s="65"/>
      <c r="W19" s="65"/>
      <c r="X19" s="65"/>
      <c r="Y19" s="65"/>
      <c r="Z19" s="65"/>
      <c r="AA19" s="65"/>
      <c r="AB19" s="65"/>
      <c r="AC19" s="20"/>
      <c r="AD19" s="60"/>
      <c r="AE19" s="60"/>
    </row>
    <row r="20" spans="2:31" ht="14.25" thickBot="1">
      <c r="B20" s="66"/>
      <c r="C20" s="66"/>
      <c r="D20" s="66"/>
      <c r="E20" s="66"/>
      <c r="F20" s="66"/>
      <c r="G20" s="66"/>
      <c r="H20" s="66"/>
      <c r="I20" s="18">
        <f>SUM(B20:H20)</f>
        <v>0</v>
      </c>
      <c r="J20" s="57">
        <f>GESTEP(I20,2.000000001)</f>
        <v>0</v>
      </c>
      <c r="K20" s="57">
        <f>IF(J20=1,K17+1,0)</f>
        <v>0</v>
      </c>
      <c r="L20" s="66"/>
      <c r="M20" s="66"/>
      <c r="N20" s="66"/>
      <c r="O20" s="66"/>
      <c r="P20" s="66"/>
      <c r="Q20" s="66"/>
      <c r="R20" s="66"/>
      <c r="S20" s="18">
        <f>SUM(L20:R20)</f>
        <v>0</v>
      </c>
      <c r="T20" s="57">
        <f>GESTEP(S20,2.000000001)</f>
        <v>0</v>
      </c>
      <c r="U20" s="57">
        <f>IF(T20=1,K29+1,0)</f>
        <v>0</v>
      </c>
      <c r="V20" s="66"/>
      <c r="W20" s="66"/>
      <c r="X20" s="66"/>
      <c r="Y20" s="66"/>
      <c r="Z20" s="66"/>
      <c r="AA20" s="66"/>
      <c r="AB20" s="66"/>
      <c r="AC20" s="18">
        <f>SUM(V20:AB20)</f>
        <v>0</v>
      </c>
      <c r="AD20" s="57">
        <f>GESTEP(AC20,2.000000001)</f>
        <v>0</v>
      </c>
      <c r="AE20" s="57">
        <f>IF(AD20=1,U29+1,0)</f>
        <v>0</v>
      </c>
    </row>
    <row r="21" spans="2:31" s="42" customFormat="1" ht="19.5">
      <c r="B21" s="34">
        <v>15</v>
      </c>
      <c r="C21" s="34">
        <v>16</v>
      </c>
      <c r="D21" s="34">
        <v>17</v>
      </c>
      <c r="E21" s="34">
        <v>18</v>
      </c>
      <c r="F21" s="34">
        <v>19</v>
      </c>
      <c r="G21" s="35">
        <v>20</v>
      </c>
      <c r="H21" s="36">
        <v>21</v>
      </c>
      <c r="I21" s="41"/>
      <c r="J21" s="57"/>
      <c r="K21" s="57"/>
      <c r="L21" s="34">
        <v>13</v>
      </c>
      <c r="M21" s="34">
        <v>14</v>
      </c>
      <c r="N21" s="34">
        <v>15</v>
      </c>
      <c r="O21" s="34">
        <v>16</v>
      </c>
      <c r="P21" s="34">
        <v>17</v>
      </c>
      <c r="Q21" s="35">
        <v>18</v>
      </c>
      <c r="R21" s="36">
        <v>19</v>
      </c>
      <c r="S21" s="41"/>
      <c r="T21" s="57"/>
      <c r="U21" s="57"/>
      <c r="V21" s="34">
        <v>10</v>
      </c>
      <c r="W21" s="34">
        <v>11</v>
      </c>
      <c r="X21" s="34">
        <v>12</v>
      </c>
      <c r="Y21" s="34">
        <v>13</v>
      </c>
      <c r="Z21" s="34">
        <v>14</v>
      </c>
      <c r="AA21" s="35">
        <v>15</v>
      </c>
      <c r="AB21" s="36">
        <v>16</v>
      </c>
      <c r="AC21" s="41"/>
      <c r="AD21" s="59"/>
      <c r="AE21" s="59"/>
    </row>
    <row r="22" spans="2:31" s="51" customFormat="1" ht="12">
      <c r="B22" s="65"/>
      <c r="C22" s="65"/>
      <c r="D22" s="65"/>
      <c r="E22" s="65"/>
      <c r="F22" s="65"/>
      <c r="G22" s="65"/>
      <c r="H22" s="65"/>
      <c r="I22" s="20"/>
      <c r="J22" s="60"/>
      <c r="K22" s="60"/>
      <c r="L22" s="65"/>
      <c r="M22" s="65"/>
      <c r="N22" s="65"/>
      <c r="O22" s="65"/>
      <c r="P22" s="65"/>
      <c r="Q22" s="65"/>
      <c r="R22" s="65"/>
      <c r="S22" s="20"/>
      <c r="T22" s="60"/>
      <c r="U22" s="60"/>
      <c r="V22" s="65"/>
      <c r="W22" s="65"/>
      <c r="X22" s="65"/>
      <c r="Y22" s="65"/>
      <c r="Z22" s="65"/>
      <c r="AA22" s="65"/>
      <c r="AB22" s="65"/>
      <c r="AC22" s="20"/>
      <c r="AD22" s="60"/>
      <c r="AE22" s="60"/>
    </row>
    <row r="23" spans="2:31" ht="14.25" thickBot="1">
      <c r="B23" s="66"/>
      <c r="C23" s="66"/>
      <c r="D23" s="66"/>
      <c r="E23" s="66"/>
      <c r="F23" s="66"/>
      <c r="G23" s="66"/>
      <c r="H23" s="66"/>
      <c r="I23" s="18">
        <f>SUM(B23:H23)</f>
        <v>0</v>
      </c>
      <c r="J23" s="57">
        <f>GESTEP(I23,2.000000001)</f>
        <v>0</v>
      </c>
      <c r="K23" s="57">
        <f>IF(J23=1,K20+1,0)</f>
        <v>0</v>
      </c>
      <c r="L23" s="66"/>
      <c r="M23" s="66"/>
      <c r="N23" s="66"/>
      <c r="O23" s="66"/>
      <c r="P23" s="66"/>
      <c r="Q23" s="66"/>
      <c r="R23" s="66"/>
      <c r="S23" s="18">
        <f>SUM(L23:R23)</f>
        <v>0</v>
      </c>
      <c r="T23" s="57">
        <f>GESTEP(S23,2.000000001)</f>
        <v>0</v>
      </c>
      <c r="U23" s="57">
        <f>IF(T23=1,U20+1,0)</f>
        <v>0</v>
      </c>
      <c r="V23" s="66"/>
      <c r="W23" s="66"/>
      <c r="X23" s="66"/>
      <c r="Y23" s="66"/>
      <c r="Z23" s="66"/>
      <c r="AA23" s="66"/>
      <c r="AB23" s="66"/>
      <c r="AC23" s="18">
        <f>SUM(V23:AB23)</f>
        <v>0</v>
      </c>
      <c r="AD23" s="57">
        <f>GESTEP(AC23,2.000000001)</f>
        <v>0</v>
      </c>
      <c r="AE23" s="57">
        <f>IF(AD23=1,AE20+1,0)</f>
        <v>0</v>
      </c>
    </row>
    <row r="24" spans="2:31" s="42" customFormat="1" ht="19.5">
      <c r="B24" s="34">
        <v>22</v>
      </c>
      <c r="C24" s="34">
        <v>23</v>
      </c>
      <c r="D24" s="34">
        <v>24</v>
      </c>
      <c r="E24" s="34">
        <v>25</v>
      </c>
      <c r="F24" s="34">
        <v>26</v>
      </c>
      <c r="G24" s="35">
        <v>27</v>
      </c>
      <c r="H24" s="36">
        <v>28</v>
      </c>
      <c r="I24" s="41"/>
      <c r="J24" s="57"/>
      <c r="K24" s="57"/>
      <c r="L24" s="34">
        <v>20</v>
      </c>
      <c r="M24" s="34">
        <v>21</v>
      </c>
      <c r="N24" s="34">
        <v>22</v>
      </c>
      <c r="O24" s="34">
        <v>23</v>
      </c>
      <c r="P24" s="34">
        <v>24</v>
      </c>
      <c r="Q24" s="35">
        <v>25</v>
      </c>
      <c r="R24" s="36">
        <v>26</v>
      </c>
      <c r="S24" s="41"/>
      <c r="T24" s="57"/>
      <c r="U24" s="57"/>
      <c r="V24" s="34">
        <v>17</v>
      </c>
      <c r="W24" s="34">
        <v>18</v>
      </c>
      <c r="X24" s="34">
        <v>19</v>
      </c>
      <c r="Y24" s="34">
        <v>20</v>
      </c>
      <c r="Z24" s="34">
        <v>21</v>
      </c>
      <c r="AA24" s="35">
        <v>22</v>
      </c>
      <c r="AB24" s="36">
        <v>23</v>
      </c>
      <c r="AC24" s="41"/>
      <c r="AD24" s="59"/>
      <c r="AE24" s="57"/>
    </row>
    <row r="25" spans="2:31" s="51" customFormat="1" ht="12">
      <c r="B25" s="65"/>
      <c r="C25" s="65"/>
      <c r="D25" s="65"/>
      <c r="E25" s="65"/>
      <c r="F25" s="65"/>
      <c r="G25" s="65"/>
      <c r="H25" s="65"/>
      <c r="I25" s="20"/>
      <c r="J25" s="60"/>
      <c r="K25" s="60"/>
      <c r="L25" s="65"/>
      <c r="M25" s="65"/>
      <c r="N25" s="65"/>
      <c r="O25" s="65"/>
      <c r="P25" s="65"/>
      <c r="Q25" s="65"/>
      <c r="R25" s="65"/>
      <c r="S25" s="20"/>
      <c r="T25" s="60"/>
      <c r="U25" s="60"/>
      <c r="V25" s="65"/>
      <c r="W25" s="65"/>
      <c r="X25" s="65"/>
      <c r="Y25" s="65"/>
      <c r="Z25" s="65"/>
      <c r="AA25" s="65"/>
      <c r="AB25" s="65"/>
      <c r="AC25" s="20"/>
      <c r="AD25" s="60"/>
      <c r="AE25" s="60"/>
    </row>
    <row r="26" spans="2:31" ht="14.25" thickBot="1">
      <c r="B26" s="66"/>
      <c r="C26" s="66"/>
      <c r="D26" s="66"/>
      <c r="E26" s="66"/>
      <c r="F26" s="66"/>
      <c r="G26" s="66"/>
      <c r="H26" s="66"/>
      <c r="I26" s="18">
        <f>SUM(B26:H26)</f>
        <v>0</v>
      </c>
      <c r="J26" s="57">
        <f>GESTEP(I26,2.000000001)</f>
        <v>0</v>
      </c>
      <c r="K26" s="57">
        <f>IF(J26=1,K23+1,0)</f>
        <v>0</v>
      </c>
      <c r="L26" s="66"/>
      <c r="M26" s="66"/>
      <c r="N26" s="66"/>
      <c r="O26" s="66"/>
      <c r="P26" s="66"/>
      <c r="Q26" s="66"/>
      <c r="R26" s="66"/>
      <c r="S26" s="18">
        <f>SUM(L26:R26)</f>
        <v>0</v>
      </c>
      <c r="T26" s="57">
        <f>GESTEP(S26,2.000000001)</f>
        <v>0</v>
      </c>
      <c r="U26" s="57">
        <f>IF(T26=1,U23+1,0)</f>
        <v>0</v>
      </c>
      <c r="V26" s="66"/>
      <c r="W26" s="66"/>
      <c r="X26" s="66"/>
      <c r="Y26" s="66"/>
      <c r="Z26" s="66"/>
      <c r="AA26" s="66"/>
      <c r="AB26" s="66"/>
      <c r="AC26" s="18">
        <f>SUM(V26:AB26)</f>
        <v>0</v>
      </c>
      <c r="AD26" s="57">
        <f>GESTEP(AC26,2.000000001)</f>
        <v>0</v>
      </c>
      <c r="AE26" s="57">
        <f>IF(AD26=1,AE23+1,0)</f>
        <v>0</v>
      </c>
    </row>
    <row r="27" spans="2:31" s="42" customFormat="1" ht="19.5">
      <c r="B27" s="34">
        <v>29</v>
      </c>
      <c r="C27" s="34">
        <v>30</v>
      </c>
      <c r="D27" s="37">
        <v>1</v>
      </c>
      <c r="E27" s="37">
        <f>O15</f>
        <v>2</v>
      </c>
      <c r="F27" s="37">
        <f>P15</f>
        <v>3</v>
      </c>
      <c r="G27" s="37">
        <f>Q15</f>
        <v>4</v>
      </c>
      <c r="H27" s="37">
        <v>5</v>
      </c>
      <c r="I27" s="41"/>
      <c r="J27" s="57"/>
      <c r="K27" s="57"/>
      <c r="L27" s="34">
        <v>27</v>
      </c>
      <c r="M27" s="34">
        <v>28</v>
      </c>
      <c r="N27" s="34">
        <v>29</v>
      </c>
      <c r="O27" s="34">
        <v>30</v>
      </c>
      <c r="P27" s="34">
        <v>31</v>
      </c>
      <c r="Q27" s="37">
        <v>1</v>
      </c>
      <c r="R27" s="37">
        <v>2</v>
      </c>
      <c r="S27" s="41"/>
      <c r="T27" s="59"/>
      <c r="U27" s="59"/>
      <c r="V27" s="34">
        <v>24</v>
      </c>
      <c r="W27" s="34">
        <v>25</v>
      </c>
      <c r="X27" s="34">
        <v>26</v>
      </c>
      <c r="Y27" s="34">
        <v>27</v>
      </c>
      <c r="Z27" s="34">
        <v>28</v>
      </c>
      <c r="AA27" s="35">
        <v>29</v>
      </c>
      <c r="AB27" s="36">
        <v>30</v>
      </c>
      <c r="AC27" s="41"/>
      <c r="AD27" s="59"/>
      <c r="AE27" s="59"/>
    </row>
    <row r="28" spans="2:31" s="51" customFormat="1" ht="12">
      <c r="B28" s="67" t="s">
        <v>16</v>
      </c>
      <c r="C28" s="65"/>
      <c r="D28" s="84"/>
      <c r="E28" s="84"/>
      <c r="F28" s="84"/>
      <c r="G28" s="84"/>
      <c r="H28" s="84"/>
      <c r="I28" s="20"/>
      <c r="J28" s="60"/>
      <c r="K28" s="60"/>
      <c r="L28" s="65"/>
      <c r="M28" s="65"/>
      <c r="N28" s="65"/>
      <c r="O28" s="65"/>
      <c r="P28" s="65"/>
      <c r="Q28" s="84"/>
      <c r="R28" s="84"/>
      <c r="S28" s="20"/>
      <c r="T28" s="60"/>
      <c r="U28" s="60"/>
      <c r="V28" s="65"/>
      <c r="W28" s="65"/>
      <c r="X28" s="65"/>
      <c r="Y28" s="65"/>
      <c r="Z28" s="65"/>
      <c r="AA28" s="65"/>
      <c r="AB28" s="65"/>
      <c r="AC28" s="20"/>
      <c r="AD28" s="60"/>
      <c r="AE28" s="60"/>
    </row>
    <row r="29" spans="2:31" ht="14.25" thickBot="1">
      <c r="B29" s="66"/>
      <c r="C29" s="66"/>
      <c r="D29" s="1"/>
      <c r="E29" s="1"/>
      <c r="F29" s="1"/>
      <c r="G29" s="1"/>
      <c r="H29" s="1"/>
      <c r="I29" s="21">
        <f>IF((H27)=0," ",SUM(B29:H29)+SUM(L17:R17))</f>
        <v>0</v>
      </c>
      <c r="J29" s="57">
        <f>GESTEP(I29,2.000000001)</f>
        <v>0</v>
      </c>
      <c r="K29" s="57">
        <f>IF(J29=1,K26+1,0)</f>
        <v>0</v>
      </c>
      <c r="L29" s="66"/>
      <c r="M29" s="66"/>
      <c r="N29" s="66"/>
      <c r="O29" s="66"/>
      <c r="P29" s="66"/>
      <c r="Q29" s="69"/>
      <c r="R29" s="69"/>
      <c r="S29" s="21">
        <f>IF((R27)=0," ",SUM(L29:R29)+SUM(V17:AB17))</f>
        <v>0</v>
      </c>
      <c r="T29" s="57">
        <f>GESTEP(S29,2.000000001)</f>
        <v>0</v>
      </c>
      <c r="U29" s="57">
        <f>IF(T29=1,U26+1,0)</f>
        <v>0</v>
      </c>
      <c r="V29" s="66"/>
      <c r="W29" s="66"/>
      <c r="X29" s="66"/>
      <c r="Y29" s="66"/>
      <c r="Z29" s="66"/>
      <c r="AA29" s="66"/>
      <c r="AB29" s="66"/>
      <c r="AC29" s="21">
        <f>IF(OR((AB27=0),(DAY(EOMONTH(AB27,0))=AB27)),SUM(V29:AB29),SUM(V29:AB29))</f>
        <v>0</v>
      </c>
      <c r="AD29" s="57">
        <f>GESTEP(AC29,2.000000001)</f>
        <v>0</v>
      </c>
      <c r="AE29" s="57">
        <f>IF(AD29=1,AE26+1,0)</f>
        <v>0</v>
      </c>
    </row>
    <row r="30" spans="2:31" s="42" customFormat="1" ht="19.5">
      <c r="B30" s="38"/>
      <c r="C30" s="38"/>
      <c r="D30" s="38"/>
      <c r="E30" s="38"/>
      <c r="F30" s="38"/>
      <c r="G30" s="39"/>
      <c r="H30" s="40"/>
      <c r="I30" s="41"/>
      <c r="J30" s="57"/>
      <c r="K30" s="57"/>
      <c r="L30" s="37"/>
      <c r="M30" s="37"/>
      <c r="N30" s="37"/>
      <c r="O30" s="37"/>
      <c r="P30" s="37"/>
      <c r="Q30" s="37"/>
      <c r="R30" s="37"/>
      <c r="S30" s="41"/>
      <c r="T30" s="59"/>
      <c r="U30" s="59"/>
      <c r="V30" s="37"/>
      <c r="W30" s="37"/>
      <c r="X30" s="37"/>
      <c r="Y30" s="37"/>
      <c r="Z30" s="37"/>
      <c r="AA30" s="37"/>
      <c r="AB30" s="37"/>
      <c r="AC30" s="41"/>
      <c r="AD30" s="59"/>
      <c r="AE30" s="59"/>
    </row>
    <row r="31" spans="2:31" s="52" customFormat="1" ht="12">
      <c r="B31" s="85"/>
      <c r="C31" s="85"/>
      <c r="D31" s="85"/>
      <c r="E31" s="85"/>
      <c r="F31" s="85"/>
      <c r="G31" s="85"/>
      <c r="H31" s="85"/>
      <c r="I31" s="22"/>
      <c r="J31" s="61"/>
      <c r="K31" s="61"/>
      <c r="L31" s="85"/>
      <c r="M31" s="85"/>
      <c r="N31" s="85"/>
      <c r="O31" s="85"/>
      <c r="P31" s="85"/>
      <c r="Q31" s="85"/>
      <c r="R31" s="85"/>
      <c r="S31" s="29"/>
      <c r="T31" s="61"/>
      <c r="U31" s="61"/>
      <c r="V31" s="85"/>
      <c r="W31" s="85"/>
      <c r="X31" s="85"/>
      <c r="Y31" s="85"/>
      <c r="Z31" s="85"/>
      <c r="AA31" s="85"/>
      <c r="AB31" s="85"/>
      <c r="AC31" s="29"/>
      <c r="AD31" s="61"/>
      <c r="AE31" s="61"/>
    </row>
    <row r="32" spans="2:31" ht="13.5" customHeight="1" thickBot="1">
      <c r="B32" s="69"/>
      <c r="C32" s="69"/>
      <c r="D32" s="69"/>
      <c r="E32" s="69"/>
      <c r="F32" s="69"/>
      <c r="G32" s="69"/>
      <c r="H32" s="69"/>
      <c r="I32" s="21" t="str">
        <f>IF((H30)=0," ",SUM(B32:H32)+SUM(L17:R17))</f>
        <v xml:space="preserve"> </v>
      </c>
      <c r="L32" s="69"/>
      <c r="M32" s="69"/>
      <c r="N32" s="69"/>
      <c r="O32" s="69"/>
      <c r="P32" s="69"/>
      <c r="Q32" s="69"/>
      <c r="R32" s="69"/>
      <c r="S32" s="21" t="str">
        <f>IF((R30)=0," ",SUM(L32:R32)+SUM(V17:AB17))</f>
        <v xml:space="preserve"> </v>
      </c>
      <c r="V32" s="69"/>
      <c r="W32" s="69"/>
      <c r="X32" s="69"/>
      <c r="Y32" s="69"/>
      <c r="Z32" s="69"/>
      <c r="AA32" s="69"/>
      <c r="AB32" s="69"/>
      <c r="AC32" s="21" t="str">
        <f>IF((AB30)=0," ",SUM(V32:AB32)+SUM(B42:H42))</f>
        <v xml:space="preserve"> </v>
      </c>
    </row>
    <row r="33" spans="2:32">
      <c r="H33" s="56"/>
      <c r="I33" s="23"/>
    </row>
    <row r="34" spans="2:32" ht="13.5" customHeight="1">
      <c r="B34" s="86" t="s">
        <v>39</v>
      </c>
      <c r="C34" s="86" t="s">
        <v>40</v>
      </c>
      <c r="D34" s="86" t="s">
        <v>41</v>
      </c>
      <c r="E34" s="157" t="s">
        <v>30</v>
      </c>
      <c r="F34" s="158"/>
      <c r="H34" s="87" t="s">
        <v>78</v>
      </c>
      <c r="L34" s="86" t="s">
        <v>39</v>
      </c>
      <c r="M34" s="86" t="s">
        <v>40</v>
      </c>
      <c r="N34" s="86" t="s">
        <v>41</v>
      </c>
      <c r="O34" s="157" t="s">
        <v>30</v>
      </c>
      <c r="P34" s="158"/>
      <c r="R34" s="87" t="s">
        <v>78</v>
      </c>
      <c r="V34" s="86" t="s">
        <v>39</v>
      </c>
      <c r="W34" s="86" t="s">
        <v>40</v>
      </c>
      <c r="X34" s="86" t="s">
        <v>41</v>
      </c>
      <c r="Y34" s="157" t="s">
        <v>30</v>
      </c>
      <c r="Z34" s="158"/>
      <c r="AB34" s="87" t="s">
        <v>78</v>
      </c>
    </row>
    <row r="35" spans="2:32">
      <c r="B35" s="2">
        <f>DAY(EOMONTH(D13,0))</f>
        <v>30</v>
      </c>
      <c r="C35" s="2">
        <f>COUNTIF(B17:H17,"休")+COUNTIF(B20:H20,"休")+COUNTIF(B23:H23,"休")+COUNTIF(B26:H26,"休")+COUNTIF(B29:H29,"休")+COUNTIF(B32:H32,"休")</f>
        <v>0</v>
      </c>
      <c r="D35" s="2">
        <f>B35-C35</f>
        <v>30</v>
      </c>
      <c r="E35" s="121">
        <f>SUM(B17:H17,B20:H20,B23:H23,B26:H26,B29:H29,B32:H32)</f>
        <v>0</v>
      </c>
      <c r="F35" s="159"/>
      <c r="H35" s="88" t="str">
        <f>IF(AND((B17)&lt;&gt;"",(C17)&lt;&gt;"",(D17)&lt;&gt;"",(E17)&lt;&gt;"",(F17)&lt;&gt;"",(G17)&lt;&gt;"",(H17)&lt;&gt;"",(B20)&lt;&gt;"",(C20)&lt;&gt;"",(D20)&lt;&gt;"",(E20)&lt;&gt;"",(F20)&lt;&gt;"",(G20)&lt;&gt;"",H20&lt;&gt;"",B23&lt;&gt;"",C23&lt;&gt;"",D23&lt;&gt;"",E23&lt;&gt;"",F23&lt;&gt;"",G23&lt;&gt;"",H23&lt;&gt;"",B26&lt;&gt;"",C26&lt;&gt;"",D26&lt;&gt;"",E26&lt;&gt;"",F26&lt;&gt;"",G26&lt;&gt;"",H26&lt;&gt;"",B29&lt;&gt;"",C29&lt;&gt;""),"OK","入力不足")</f>
        <v>入力不足</v>
      </c>
      <c r="L35" s="2">
        <f>DAY(EOMONTH(N13,0))</f>
        <v>31</v>
      </c>
      <c r="M35" s="2">
        <f>COUNTIF(L17:R17,"休")+COUNTIF(L20:R20,"休")+COUNTIF(L23:R23,"休")+COUNTIF(L26:R26,"休")+COUNTIF(L29:R29,"休")+COUNTIF(L32:R32,"休")</f>
        <v>0</v>
      </c>
      <c r="N35" s="2">
        <f>L35-M35</f>
        <v>31</v>
      </c>
      <c r="O35" s="121">
        <f>SUM(L17:R17,L20:R20,L23:R23,L26:R26,L29:R29,L32:R32)</f>
        <v>0</v>
      </c>
      <c r="P35" s="159"/>
      <c r="R35" s="88" t="str">
        <f>IF(AND((N17)&lt;&gt;"",(O17)&lt;&gt;"",(P17)&lt;&gt;"",(Q17)&lt;&gt;"",(R17)&lt;&gt;"",(L20)&lt;&gt;"",(M20)&lt;&gt;"",(N20)&lt;&gt;"",(O20)&lt;&gt;"",(P20)&lt;&gt;"",(Q20)&lt;&gt;"",R20&lt;&gt;"",L23&lt;&gt;"",M23&lt;&gt;"",N23&lt;&gt;"",O23&lt;&gt;"",P23&lt;&gt;"",Q23&lt;&gt;"",R23&lt;&gt;"",L26&lt;&gt;"",M26&lt;&gt;"",N26&lt;&gt;"",O26&lt;&gt;"",P26&lt;&gt;"",Q26&lt;&gt;"",R26&lt;&gt;"",L29&lt;&gt;"",M29&lt;&gt;"",N29&lt;&gt;"",O29&lt;&gt;"",P29&lt;&gt;""),"OK","入力不足")</f>
        <v>入力不足</v>
      </c>
      <c r="V35" s="2">
        <f>DAY(EOMONTH(X13,0))</f>
        <v>30</v>
      </c>
      <c r="W35" s="2">
        <f>COUNTIF(V17:AB17,"休")+COUNTIF(V20:AB20,"休")+COUNTIF(V23:AB23,"休")+COUNTIF(V26:AB26,"休")+COUNTIF(V29:AB29,"休")+COUNTIF(V32:AB32,"休")</f>
        <v>0</v>
      </c>
      <c r="X35" s="2">
        <f>V35-W35</f>
        <v>30</v>
      </c>
      <c r="Y35" s="121">
        <f>SUM(V17:AB17,V20:AB20,V23:AB23,V26:AB26,V29:AB29,V32:AB32)</f>
        <v>0</v>
      </c>
      <c r="Z35" s="159"/>
      <c r="AB35" s="88" t="str">
        <f>IF(AND((AA17)&lt;&gt;"",(AB17)&lt;&gt;"",(V20)&lt;&gt;"",(W20)&lt;&gt;"",(X20)&lt;&gt;"",(Y20)&lt;&gt;"",(Z20)&lt;&gt;"",(AA20)&lt;&gt;"",AB20&lt;&gt;"",V23&lt;&gt;"",W23&lt;&gt;"",X23&lt;&gt;"",Y23&lt;&gt;"",Z23&lt;&gt;"",AA23&lt;&gt;"",AB23&lt;&gt;"",V26&lt;&gt;"",W26&lt;&gt;"",X26&lt;&gt;"",Y26&lt;&gt;"",Z26&lt;&gt;"",AA26&lt;&gt;"",AB26&lt;&gt;"",V29&lt;&gt;"",W29&lt;&gt;"",X29&lt;&gt;"",Y29&lt;&gt;"",Z29&lt;&gt;"",AA29&lt;&gt;"",AB29&lt;&gt;""),"OK","入力不足")</f>
        <v>入力不足</v>
      </c>
    </row>
    <row r="36" spans="2:32">
      <c r="B36" s="89">
        <f>SUM(C35:D35)</f>
        <v>30</v>
      </c>
      <c r="L36" s="89">
        <f>SUM(M35:N35)</f>
        <v>31</v>
      </c>
      <c r="V36" s="89">
        <f>SUM(W35:X35)</f>
        <v>30</v>
      </c>
    </row>
    <row r="38" spans="2:32" ht="22.5">
      <c r="B38" s="160">
        <f>D38</f>
        <v>45476</v>
      </c>
      <c r="C38" s="160"/>
      <c r="D38" s="161">
        <f>X13+DATE(0,1,31)</f>
        <v>45476</v>
      </c>
      <c r="E38" s="161"/>
      <c r="F38" s="161"/>
      <c r="G38" s="161"/>
      <c r="H38" s="161"/>
      <c r="L38" s="160">
        <f>N38</f>
        <v>45507</v>
      </c>
      <c r="M38" s="160"/>
      <c r="N38" s="161">
        <f>D38+DATE(0,1,31)</f>
        <v>45507</v>
      </c>
      <c r="O38" s="161"/>
      <c r="P38" s="161"/>
      <c r="Q38" s="161"/>
      <c r="R38" s="161"/>
      <c r="V38" s="160">
        <f>X38</f>
        <v>45538</v>
      </c>
      <c r="W38" s="160"/>
      <c r="X38" s="161">
        <f>N38+DATE(0,1,31)</f>
        <v>45538</v>
      </c>
      <c r="Y38" s="161"/>
      <c r="Z38" s="161"/>
      <c r="AA38" s="161"/>
      <c r="AB38" s="161"/>
    </row>
    <row r="39" spans="2:32" ht="19.5" thickBot="1">
      <c r="B39" s="82" t="s">
        <v>0</v>
      </c>
      <c r="C39" s="82" t="s">
        <v>1</v>
      </c>
      <c r="D39" s="82" t="s">
        <v>2</v>
      </c>
      <c r="E39" s="82" t="s">
        <v>3</v>
      </c>
      <c r="F39" s="82" t="s">
        <v>4</v>
      </c>
      <c r="G39" s="82" t="s">
        <v>5</v>
      </c>
      <c r="H39" s="82" t="s">
        <v>6</v>
      </c>
      <c r="I39" s="19" t="s">
        <v>28</v>
      </c>
      <c r="L39" s="82" t="s">
        <v>0</v>
      </c>
      <c r="M39" s="82" t="s">
        <v>1</v>
      </c>
      <c r="N39" s="82" t="s">
        <v>2</v>
      </c>
      <c r="O39" s="82" t="s">
        <v>3</v>
      </c>
      <c r="P39" s="82" t="s">
        <v>4</v>
      </c>
      <c r="Q39" s="82" t="s">
        <v>5</v>
      </c>
      <c r="R39" s="82" t="s">
        <v>6</v>
      </c>
      <c r="S39" s="19" t="s">
        <v>28</v>
      </c>
      <c r="V39" s="82" t="s">
        <v>0</v>
      </c>
      <c r="W39" s="82" t="s">
        <v>1</v>
      </c>
      <c r="X39" s="82" t="s">
        <v>2</v>
      </c>
      <c r="Y39" s="82" t="s">
        <v>3</v>
      </c>
      <c r="Z39" s="82" t="s">
        <v>4</v>
      </c>
      <c r="AA39" s="82" t="s">
        <v>5</v>
      </c>
      <c r="AB39" s="82" t="s">
        <v>6</v>
      </c>
      <c r="AC39" s="19" t="s">
        <v>28</v>
      </c>
    </row>
    <row r="40" spans="2:32" s="42" customFormat="1" ht="19.5">
      <c r="B40" s="45">
        <v>1</v>
      </c>
      <c r="C40" s="45">
        <v>2</v>
      </c>
      <c r="D40" s="45">
        <v>3</v>
      </c>
      <c r="E40" s="45">
        <v>4</v>
      </c>
      <c r="F40" s="45">
        <v>5</v>
      </c>
      <c r="G40" s="35">
        <v>6</v>
      </c>
      <c r="H40" s="36">
        <v>7</v>
      </c>
      <c r="I40" s="41"/>
      <c r="J40" s="59"/>
      <c r="K40" s="59"/>
      <c r="L40" s="37">
        <f>B52</f>
        <v>29</v>
      </c>
      <c r="M40" s="37">
        <f>C52</f>
        <v>30</v>
      </c>
      <c r="N40" s="37">
        <f>D52</f>
        <v>31</v>
      </c>
      <c r="O40" s="34">
        <v>1</v>
      </c>
      <c r="P40" s="34">
        <v>2</v>
      </c>
      <c r="Q40" s="35">
        <v>3</v>
      </c>
      <c r="R40" s="36">
        <v>4</v>
      </c>
      <c r="S40" s="41"/>
      <c r="T40" s="59"/>
      <c r="U40" s="59"/>
      <c r="V40" s="37">
        <f t="shared" ref="V40:AA40" si="0">L52</f>
        <v>26</v>
      </c>
      <c r="W40" s="37">
        <f t="shared" si="0"/>
        <v>27</v>
      </c>
      <c r="X40" s="37">
        <f t="shared" si="0"/>
        <v>28</v>
      </c>
      <c r="Y40" s="37">
        <f t="shared" si="0"/>
        <v>29</v>
      </c>
      <c r="Z40" s="37">
        <f t="shared" si="0"/>
        <v>30</v>
      </c>
      <c r="AA40" s="37">
        <f t="shared" si="0"/>
        <v>31</v>
      </c>
      <c r="AB40" s="36">
        <v>1</v>
      </c>
      <c r="AC40" s="41"/>
      <c r="AD40" s="59"/>
      <c r="AE40" s="59"/>
      <c r="AF40" s="46"/>
    </row>
    <row r="41" spans="2:32" s="51" customFormat="1" ht="12">
      <c r="B41" s="65"/>
      <c r="C41" s="65"/>
      <c r="D41" s="65"/>
      <c r="E41" s="65"/>
      <c r="F41" s="65"/>
      <c r="G41" s="65"/>
      <c r="H41" s="65"/>
      <c r="I41" s="20"/>
      <c r="J41" s="60"/>
      <c r="K41" s="60"/>
      <c r="L41" s="83"/>
      <c r="M41" s="83"/>
      <c r="N41" s="83"/>
      <c r="O41" s="65"/>
      <c r="P41" s="65"/>
      <c r="Q41" s="65"/>
      <c r="R41" s="65"/>
      <c r="S41" s="20"/>
      <c r="T41" s="60"/>
      <c r="U41" s="60"/>
      <c r="V41" s="83"/>
      <c r="W41" s="83"/>
      <c r="X41" s="83"/>
      <c r="Y41" s="83"/>
      <c r="Z41" s="83"/>
      <c r="AA41" s="83"/>
      <c r="AB41" s="65"/>
      <c r="AC41" s="20"/>
      <c r="AD41" s="60"/>
      <c r="AE41" s="60"/>
    </row>
    <row r="42" spans="2:32" ht="14.25" thickBot="1">
      <c r="B42" s="66"/>
      <c r="C42" s="66"/>
      <c r="D42" s="66"/>
      <c r="E42" s="66"/>
      <c r="F42" s="66"/>
      <c r="G42" s="66"/>
      <c r="H42" s="66"/>
      <c r="I42" s="18">
        <f>IF((B40)=1,SUM(B42:H42)," ")</f>
        <v>0</v>
      </c>
      <c r="J42" s="57">
        <f>GESTEP(I42,2.000000001)</f>
        <v>0</v>
      </c>
      <c r="K42" s="57">
        <f>IF(J42=1,AE29+1,0)</f>
        <v>0</v>
      </c>
      <c r="L42" s="69"/>
      <c r="M42" s="69"/>
      <c r="N42" s="69"/>
      <c r="O42" s="66"/>
      <c r="P42" s="66"/>
      <c r="Q42" s="66"/>
      <c r="R42" s="66"/>
      <c r="S42" s="27" t="str">
        <f>IF((L40)=1,SUM(L42:R42)," ")</f>
        <v xml:space="preserve"> </v>
      </c>
      <c r="V42" s="69"/>
      <c r="W42" s="69"/>
      <c r="X42" s="69"/>
      <c r="Y42" s="69"/>
      <c r="Z42" s="69"/>
      <c r="AA42" s="69"/>
      <c r="AB42" s="66"/>
      <c r="AC42" s="27" t="str">
        <f>IF((V40)=1,SUM(V42:AB42)," ")</f>
        <v xml:space="preserve"> </v>
      </c>
    </row>
    <row r="43" spans="2:32" s="42" customFormat="1" ht="19.5">
      <c r="B43" s="34">
        <v>8</v>
      </c>
      <c r="C43" s="34">
        <v>9</v>
      </c>
      <c r="D43" s="34">
        <v>10</v>
      </c>
      <c r="E43" s="34">
        <v>11</v>
      </c>
      <c r="F43" s="34">
        <v>12</v>
      </c>
      <c r="G43" s="35">
        <v>13</v>
      </c>
      <c r="H43" s="36">
        <v>14</v>
      </c>
      <c r="I43" s="41"/>
      <c r="J43" s="57"/>
      <c r="K43" s="57"/>
      <c r="L43" s="34">
        <v>5</v>
      </c>
      <c r="M43" s="34">
        <v>6</v>
      </c>
      <c r="N43" s="34">
        <v>7</v>
      </c>
      <c r="O43" s="34">
        <v>8</v>
      </c>
      <c r="P43" s="34">
        <v>9</v>
      </c>
      <c r="Q43" s="35">
        <v>10</v>
      </c>
      <c r="R43" s="36">
        <v>11</v>
      </c>
      <c r="S43" s="41"/>
      <c r="T43" s="57"/>
      <c r="U43" s="59"/>
      <c r="V43" s="34">
        <v>2</v>
      </c>
      <c r="W43" s="34">
        <v>3</v>
      </c>
      <c r="X43" s="34">
        <v>4</v>
      </c>
      <c r="Y43" s="34">
        <v>5</v>
      </c>
      <c r="Z43" s="34">
        <v>6</v>
      </c>
      <c r="AA43" s="35">
        <v>7</v>
      </c>
      <c r="AB43" s="36">
        <v>8</v>
      </c>
      <c r="AC43" s="41"/>
      <c r="AD43" s="57"/>
      <c r="AE43" s="59"/>
    </row>
    <row r="44" spans="2:32" s="51" customFormat="1" ht="12">
      <c r="B44" s="65"/>
      <c r="C44" s="65"/>
      <c r="D44" s="65"/>
      <c r="E44" s="65"/>
      <c r="F44" s="65"/>
      <c r="G44" s="65"/>
      <c r="H44" s="65"/>
      <c r="I44" s="20"/>
      <c r="J44" s="60"/>
      <c r="K44" s="60"/>
      <c r="L44" s="65"/>
      <c r="M44" s="65"/>
      <c r="N44" s="65"/>
      <c r="O44" s="65"/>
      <c r="P44" s="65"/>
      <c r="Q44" s="65"/>
      <c r="R44" s="65" t="s">
        <v>21</v>
      </c>
      <c r="S44" s="20"/>
      <c r="T44" s="60"/>
      <c r="U44" s="60"/>
      <c r="V44" s="65"/>
      <c r="W44" s="65"/>
      <c r="X44" s="65"/>
      <c r="Y44" s="65"/>
      <c r="Z44" s="65"/>
      <c r="AA44" s="65"/>
      <c r="AB44" s="65"/>
      <c r="AC44" s="20"/>
      <c r="AD44" s="60"/>
      <c r="AE44" s="60"/>
    </row>
    <row r="45" spans="2:32" ht="14.25" thickBot="1">
      <c r="B45" s="66"/>
      <c r="C45" s="66"/>
      <c r="D45" s="66"/>
      <c r="E45" s="66"/>
      <c r="F45" s="66"/>
      <c r="G45" s="66"/>
      <c r="H45" s="66"/>
      <c r="I45" s="18">
        <f>SUM(B45:H45)</f>
        <v>0</v>
      </c>
      <c r="J45" s="57">
        <f>GESTEP(I45,2.000000001)</f>
        <v>0</v>
      </c>
      <c r="K45" s="57">
        <f>IF(J45=1,K42+1,0)</f>
        <v>0</v>
      </c>
      <c r="L45" s="66"/>
      <c r="M45" s="66"/>
      <c r="N45" s="66"/>
      <c r="O45" s="66"/>
      <c r="P45" s="66"/>
      <c r="Q45" s="66"/>
      <c r="R45" s="66"/>
      <c r="S45" s="18">
        <f>SUM(L45:R45)</f>
        <v>0</v>
      </c>
      <c r="T45" s="57">
        <f>GESTEP(S45,2.000000001)</f>
        <v>0</v>
      </c>
      <c r="U45" s="57">
        <f>IF(T45=1,K54+1,0)</f>
        <v>0</v>
      </c>
      <c r="V45" s="66"/>
      <c r="W45" s="66"/>
      <c r="X45" s="66"/>
      <c r="Y45" s="66"/>
      <c r="Z45" s="66"/>
      <c r="AA45" s="66"/>
      <c r="AB45" s="66"/>
      <c r="AC45" s="18">
        <f>SUM(V45:AB45)</f>
        <v>0</v>
      </c>
      <c r="AD45" s="57">
        <f>GESTEP(AC45,2.000000001)</f>
        <v>0</v>
      </c>
      <c r="AE45" s="57">
        <f>IF(AD45=1,U54+1,0)</f>
        <v>0</v>
      </c>
    </row>
    <row r="46" spans="2:32" s="42" customFormat="1" ht="19.5">
      <c r="B46" s="34">
        <v>15</v>
      </c>
      <c r="C46" s="34">
        <v>16</v>
      </c>
      <c r="D46" s="34">
        <v>17</v>
      </c>
      <c r="E46" s="34">
        <v>18</v>
      </c>
      <c r="F46" s="34">
        <v>19</v>
      </c>
      <c r="G46" s="35">
        <v>20</v>
      </c>
      <c r="H46" s="36">
        <v>21</v>
      </c>
      <c r="I46" s="41"/>
      <c r="J46" s="57"/>
      <c r="K46" s="57"/>
      <c r="L46" s="34">
        <v>12</v>
      </c>
      <c r="M46" s="34">
        <v>13</v>
      </c>
      <c r="N46" s="34">
        <v>14</v>
      </c>
      <c r="O46" s="34">
        <v>15</v>
      </c>
      <c r="P46" s="34">
        <v>16</v>
      </c>
      <c r="Q46" s="35">
        <v>17</v>
      </c>
      <c r="R46" s="36">
        <v>18</v>
      </c>
      <c r="S46" s="41"/>
      <c r="T46" s="57"/>
      <c r="U46" s="57"/>
      <c r="V46" s="34">
        <v>9</v>
      </c>
      <c r="W46" s="34">
        <v>10</v>
      </c>
      <c r="X46" s="34">
        <v>11</v>
      </c>
      <c r="Y46" s="34">
        <v>12</v>
      </c>
      <c r="Z46" s="34">
        <v>13</v>
      </c>
      <c r="AA46" s="35">
        <v>14</v>
      </c>
      <c r="AB46" s="36">
        <v>15</v>
      </c>
      <c r="AC46" s="41"/>
      <c r="AD46" s="57"/>
      <c r="AE46" s="57"/>
    </row>
    <row r="47" spans="2:32" s="51" customFormat="1" ht="12">
      <c r="B47" s="67" t="s">
        <v>20</v>
      </c>
      <c r="C47" s="65"/>
      <c r="D47" s="65"/>
      <c r="E47" s="65"/>
      <c r="F47" s="65"/>
      <c r="G47" s="65"/>
      <c r="H47" s="65"/>
      <c r="I47" s="20"/>
      <c r="J47" s="60"/>
      <c r="K47" s="60"/>
      <c r="L47" s="65" t="s">
        <v>13</v>
      </c>
      <c r="M47" s="65"/>
      <c r="N47" s="65"/>
      <c r="O47" s="65"/>
      <c r="P47" s="65"/>
      <c r="Q47" s="65"/>
      <c r="R47" s="65"/>
      <c r="S47" s="20"/>
      <c r="T47" s="60"/>
      <c r="U47" s="60"/>
      <c r="V47" s="65"/>
      <c r="W47" s="65"/>
      <c r="X47" s="65"/>
      <c r="Y47" s="65"/>
      <c r="Z47" s="65"/>
      <c r="AA47" s="65"/>
      <c r="AB47" s="65"/>
      <c r="AC47" s="20"/>
      <c r="AD47" s="60"/>
      <c r="AE47" s="60"/>
    </row>
    <row r="48" spans="2:32" ht="14.25" thickBot="1">
      <c r="B48" s="66"/>
      <c r="C48" s="66"/>
      <c r="D48" s="66"/>
      <c r="E48" s="66"/>
      <c r="F48" s="66"/>
      <c r="G48" s="66"/>
      <c r="H48" s="66"/>
      <c r="I48" s="18">
        <f>SUM(B48:H48)</f>
        <v>0</v>
      </c>
      <c r="J48" s="57">
        <f>GESTEP(I48,2.000000001)</f>
        <v>0</v>
      </c>
      <c r="K48" s="57">
        <f>IF(J48=1,K45+1,0)</f>
        <v>0</v>
      </c>
      <c r="L48" s="66"/>
      <c r="M48" s="66"/>
      <c r="N48" s="66"/>
      <c r="O48" s="66"/>
      <c r="P48" s="66"/>
      <c r="Q48" s="66"/>
      <c r="R48" s="66"/>
      <c r="S48" s="18">
        <f>SUM(L48:R48)</f>
        <v>0</v>
      </c>
      <c r="T48" s="57">
        <f>GESTEP(S48,2.000000001)</f>
        <v>0</v>
      </c>
      <c r="U48" s="57">
        <f>IF(T48=1,U45+1,0)</f>
        <v>0</v>
      </c>
      <c r="V48" s="66"/>
      <c r="W48" s="66"/>
      <c r="X48" s="66"/>
      <c r="Y48" s="66"/>
      <c r="Z48" s="66"/>
      <c r="AA48" s="66"/>
      <c r="AB48" s="66"/>
      <c r="AC48" s="18">
        <f>SUM(V48:AB48)</f>
        <v>0</v>
      </c>
      <c r="AD48" s="57">
        <f>GESTEP(AC48,2.000000001)</f>
        <v>0</v>
      </c>
      <c r="AE48" s="57">
        <f>IF(AD48=1,AE45+1,0)</f>
        <v>0</v>
      </c>
    </row>
    <row r="49" spans="2:31" s="42" customFormat="1" ht="19.5">
      <c r="B49" s="34">
        <v>22</v>
      </c>
      <c r="C49" s="34">
        <v>23</v>
      </c>
      <c r="D49" s="34">
        <v>24</v>
      </c>
      <c r="E49" s="34">
        <v>25</v>
      </c>
      <c r="F49" s="34">
        <v>26</v>
      </c>
      <c r="G49" s="35">
        <v>27</v>
      </c>
      <c r="H49" s="36">
        <v>28</v>
      </c>
      <c r="I49" s="41"/>
      <c r="J49" s="57"/>
      <c r="K49" s="57"/>
      <c r="L49" s="34">
        <v>19</v>
      </c>
      <c r="M49" s="34">
        <v>20</v>
      </c>
      <c r="N49" s="34">
        <v>21</v>
      </c>
      <c r="O49" s="34">
        <v>22</v>
      </c>
      <c r="P49" s="34">
        <v>23</v>
      </c>
      <c r="Q49" s="35">
        <v>24</v>
      </c>
      <c r="R49" s="36">
        <v>25</v>
      </c>
      <c r="S49" s="41"/>
      <c r="T49" s="57"/>
      <c r="U49" s="57"/>
      <c r="V49" s="34">
        <v>16</v>
      </c>
      <c r="W49" s="34">
        <v>17</v>
      </c>
      <c r="X49" s="34">
        <v>18</v>
      </c>
      <c r="Y49" s="34">
        <v>19</v>
      </c>
      <c r="Z49" s="34">
        <v>20</v>
      </c>
      <c r="AA49" s="35">
        <v>21</v>
      </c>
      <c r="AB49" s="36">
        <v>22</v>
      </c>
      <c r="AC49" s="41"/>
      <c r="AD49" s="57"/>
      <c r="AE49" s="57"/>
    </row>
    <row r="50" spans="2:31" s="51" customFormat="1" ht="12">
      <c r="B50" s="65"/>
      <c r="C50" s="65"/>
      <c r="D50" s="65"/>
      <c r="E50" s="65"/>
      <c r="F50" s="65"/>
      <c r="G50" s="65"/>
      <c r="H50" s="65"/>
      <c r="I50" s="20"/>
      <c r="J50" s="60"/>
      <c r="K50" s="60"/>
      <c r="L50" s="65"/>
      <c r="M50" s="65"/>
      <c r="N50" s="65"/>
      <c r="O50" s="65"/>
      <c r="P50" s="65"/>
      <c r="Q50" s="65"/>
      <c r="R50" s="65"/>
      <c r="S50" s="20"/>
      <c r="T50" s="60"/>
      <c r="U50" s="60"/>
      <c r="V50" s="65" t="s">
        <v>22</v>
      </c>
      <c r="W50" s="65"/>
      <c r="X50" s="65"/>
      <c r="Y50" s="65"/>
      <c r="Z50" s="65"/>
      <c r="AA50" s="65"/>
      <c r="AB50" s="65" t="s">
        <v>23</v>
      </c>
      <c r="AC50" s="20"/>
      <c r="AD50" s="60"/>
      <c r="AE50" s="60"/>
    </row>
    <row r="51" spans="2:31" ht="14.25" thickBot="1">
      <c r="B51" s="66"/>
      <c r="C51" s="66"/>
      <c r="D51" s="66"/>
      <c r="E51" s="66"/>
      <c r="F51" s="66"/>
      <c r="G51" s="66"/>
      <c r="H51" s="66"/>
      <c r="I51" s="18">
        <f>SUM(B51:H51)</f>
        <v>0</v>
      </c>
      <c r="J51" s="57">
        <f>GESTEP(I51,2.000000001)</f>
        <v>0</v>
      </c>
      <c r="K51" s="57">
        <f>IF(J51=1,K48+1,0)</f>
        <v>0</v>
      </c>
      <c r="L51" s="66"/>
      <c r="M51" s="66"/>
      <c r="N51" s="66"/>
      <c r="O51" s="66"/>
      <c r="P51" s="66"/>
      <c r="Q51" s="66"/>
      <c r="R51" s="66"/>
      <c r="S51" s="18">
        <f>SUM(L51:R51)</f>
        <v>0</v>
      </c>
      <c r="T51" s="57">
        <f>GESTEP(S51,2.000000001)</f>
        <v>0</v>
      </c>
      <c r="U51" s="57">
        <f>IF(T51=1,U48+1,0)</f>
        <v>0</v>
      </c>
      <c r="V51" s="66"/>
      <c r="W51" s="66"/>
      <c r="X51" s="66"/>
      <c r="Y51" s="66"/>
      <c r="Z51" s="66"/>
      <c r="AA51" s="66"/>
      <c r="AB51" s="66"/>
      <c r="AC51" s="18">
        <f>SUM(V51:AB51)</f>
        <v>0</v>
      </c>
      <c r="AD51" s="57">
        <f>GESTEP(AC51,2.000000001)</f>
        <v>0</v>
      </c>
      <c r="AE51" s="57">
        <f>IF(AD51=1,AE48+1,0)</f>
        <v>0</v>
      </c>
    </row>
    <row r="52" spans="2:31" s="42" customFormat="1" ht="19.5">
      <c r="B52" s="34">
        <v>29</v>
      </c>
      <c r="C52" s="34">
        <v>30</v>
      </c>
      <c r="D52" s="34">
        <v>31</v>
      </c>
      <c r="E52" s="37">
        <f>O40</f>
        <v>1</v>
      </c>
      <c r="F52" s="37">
        <f>P40</f>
        <v>2</v>
      </c>
      <c r="G52" s="37">
        <f>Q40</f>
        <v>3</v>
      </c>
      <c r="H52" s="37">
        <f>R40</f>
        <v>4</v>
      </c>
      <c r="I52" s="41"/>
      <c r="J52" s="57"/>
      <c r="K52" s="57"/>
      <c r="L52" s="34">
        <v>26</v>
      </c>
      <c r="M52" s="34">
        <v>27</v>
      </c>
      <c r="N52" s="34">
        <v>28</v>
      </c>
      <c r="O52" s="34">
        <v>29</v>
      </c>
      <c r="P52" s="34">
        <v>30</v>
      </c>
      <c r="Q52" s="35">
        <v>31</v>
      </c>
      <c r="R52" s="37">
        <f>AB40</f>
        <v>1</v>
      </c>
      <c r="S52" s="41"/>
      <c r="T52" s="57"/>
      <c r="U52" s="59"/>
      <c r="V52" s="34">
        <v>23</v>
      </c>
      <c r="W52" s="34">
        <v>24</v>
      </c>
      <c r="X52" s="34">
        <v>25</v>
      </c>
      <c r="Y52" s="34">
        <v>26</v>
      </c>
      <c r="Z52" s="34">
        <v>27</v>
      </c>
      <c r="AA52" s="35">
        <v>28</v>
      </c>
      <c r="AB52" s="36">
        <v>29</v>
      </c>
      <c r="AC52" s="41"/>
      <c r="AD52" s="57"/>
      <c r="AE52" s="59"/>
    </row>
    <row r="53" spans="2:31" s="51" customFormat="1" ht="12">
      <c r="B53" s="65"/>
      <c r="C53" s="65"/>
      <c r="D53" s="65"/>
      <c r="E53" s="83"/>
      <c r="F53" s="83"/>
      <c r="G53" s="83"/>
      <c r="H53" s="83"/>
      <c r="I53" s="20"/>
      <c r="J53" s="60"/>
      <c r="K53" s="60"/>
      <c r="L53" s="65"/>
      <c r="M53" s="65"/>
      <c r="N53" s="65"/>
      <c r="O53" s="65"/>
      <c r="P53" s="65"/>
      <c r="Q53" s="65"/>
      <c r="R53" s="90"/>
      <c r="S53" s="20"/>
      <c r="T53" s="60"/>
      <c r="U53" s="60"/>
      <c r="V53" s="65" t="s">
        <v>13</v>
      </c>
      <c r="W53" s="65"/>
      <c r="X53" s="65"/>
      <c r="Y53" s="65"/>
      <c r="Z53" s="65"/>
      <c r="AA53" s="65"/>
      <c r="AB53" s="65"/>
      <c r="AC53" s="20"/>
      <c r="AD53" s="60"/>
      <c r="AE53" s="60"/>
    </row>
    <row r="54" spans="2:31" ht="14.25" thickBot="1">
      <c r="B54" s="66"/>
      <c r="C54" s="66"/>
      <c r="D54" s="66"/>
      <c r="E54" s="69"/>
      <c r="F54" s="69"/>
      <c r="G54" s="69"/>
      <c r="H54" s="69"/>
      <c r="I54" s="21">
        <f>IF((H52)=0," ",SUM(B54:H54)+SUM(L42:R42))</f>
        <v>0</v>
      </c>
      <c r="J54" s="57">
        <f>GESTEP(I54,2.000000001)</f>
        <v>0</v>
      </c>
      <c r="K54" s="57">
        <f>IF(J54=1,K51+1,0)</f>
        <v>0</v>
      </c>
      <c r="L54" s="66"/>
      <c r="M54" s="66"/>
      <c r="N54" s="66"/>
      <c r="O54" s="66"/>
      <c r="P54" s="66"/>
      <c r="Q54" s="66"/>
      <c r="R54" s="69"/>
      <c r="S54" s="21">
        <f>IF((R52)&gt;20,SUM(L54:R54),SUM(L54:R54)+SUM(V42:AB42))</f>
        <v>0</v>
      </c>
      <c r="T54" s="57">
        <f>GESTEP(S54,2.000000001)</f>
        <v>0</v>
      </c>
      <c r="U54" s="57">
        <f>IF(T54=1,U51+1,0)</f>
        <v>0</v>
      </c>
      <c r="V54" s="66"/>
      <c r="W54" s="66"/>
      <c r="X54" s="66"/>
      <c r="Y54" s="66"/>
      <c r="Z54" s="66"/>
      <c r="AA54" s="66"/>
      <c r="AB54" s="66"/>
      <c r="AC54" s="21">
        <f>IF((AB52)&gt;20,SUM(V54:AB54),SUM(V54:AB54)+SUM(B67:H67))</f>
        <v>0</v>
      </c>
      <c r="AD54" s="57">
        <f>GESTEP(AC54,2.000000001)</f>
        <v>0</v>
      </c>
      <c r="AE54" s="57">
        <f>IF(AD54=1,AE51+1,0)</f>
        <v>0</v>
      </c>
    </row>
    <row r="55" spans="2:31" s="42" customFormat="1" ht="19.5">
      <c r="B55" s="38"/>
      <c r="C55" s="38"/>
      <c r="D55" s="38"/>
      <c r="E55" s="38"/>
      <c r="F55" s="38"/>
      <c r="G55" s="39"/>
      <c r="H55" s="40"/>
      <c r="I55" s="41"/>
      <c r="J55" s="59"/>
      <c r="K55" s="59"/>
      <c r="L55" s="38"/>
      <c r="M55" s="38"/>
      <c r="N55" s="38"/>
      <c r="O55" s="38"/>
      <c r="P55" s="38"/>
      <c r="Q55" s="39"/>
      <c r="R55" s="40"/>
      <c r="S55" s="41"/>
      <c r="T55" s="59"/>
      <c r="U55" s="59"/>
      <c r="V55" s="34">
        <v>30</v>
      </c>
      <c r="W55" s="37">
        <f t="shared" ref="W55:AB55" si="1">C65</f>
        <v>1</v>
      </c>
      <c r="X55" s="37">
        <f t="shared" si="1"/>
        <v>2</v>
      </c>
      <c r="Y55" s="37">
        <f t="shared" si="1"/>
        <v>3</v>
      </c>
      <c r="Z55" s="37">
        <f t="shared" si="1"/>
        <v>4</v>
      </c>
      <c r="AA55" s="37">
        <f t="shared" si="1"/>
        <v>5</v>
      </c>
      <c r="AB55" s="37">
        <f t="shared" si="1"/>
        <v>6</v>
      </c>
      <c r="AC55" s="41"/>
      <c r="AD55" s="57"/>
      <c r="AE55" s="59"/>
    </row>
    <row r="56" spans="2:31" s="51" customFormat="1" ht="12">
      <c r="B56" s="83"/>
      <c r="C56" s="83"/>
      <c r="D56" s="83"/>
      <c r="E56" s="83"/>
      <c r="F56" s="83"/>
      <c r="G56" s="83"/>
      <c r="H56" s="83"/>
      <c r="I56" s="20"/>
      <c r="J56" s="60"/>
      <c r="K56" s="60"/>
      <c r="L56" s="83"/>
      <c r="M56" s="83"/>
      <c r="N56" s="83"/>
      <c r="O56" s="83"/>
      <c r="P56" s="83"/>
      <c r="Q56" s="83"/>
      <c r="R56" s="83"/>
      <c r="S56" s="20"/>
      <c r="T56" s="60"/>
      <c r="U56" s="60"/>
      <c r="V56" s="65"/>
      <c r="W56" s="83"/>
      <c r="X56" s="83"/>
      <c r="Y56" s="83"/>
      <c r="Z56" s="83"/>
      <c r="AA56" s="83"/>
      <c r="AB56" s="83"/>
      <c r="AC56" s="20"/>
      <c r="AD56" s="60"/>
      <c r="AE56" s="60"/>
    </row>
    <row r="57" spans="2:31" ht="14.25" thickBot="1">
      <c r="B57" s="69"/>
      <c r="C57" s="69"/>
      <c r="D57" s="69"/>
      <c r="E57" s="69"/>
      <c r="F57" s="69"/>
      <c r="G57" s="69"/>
      <c r="H57" s="69"/>
      <c r="I57" s="21" t="str">
        <f>IF((H55)=0," ",SUM(B57:H57)+SUM(L42:R42))</f>
        <v xml:space="preserve"> </v>
      </c>
      <c r="L57" s="69"/>
      <c r="M57" s="69"/>
      <c r="N57" s="69"/>
      <c r="O57" s="69"/>
      <c r="P57" s="69"/>
      <c r="Q57" s="69"/>
      <c r="R57" s="69"/>
      <c r="S57" s="21" t="str">
        <f>IF((R55)=0," ",SUM(L57:R57)+SUM(V42:AB42))</f>
        <v xml:space="preserve"> </v>
      </c>
      <c r="V57" s="66"/>
      <c r="W57" s="69"/>
      <c r="X57" s="69"/>
      <c r="Y57" s="69"/>
      <c r="Z57" s="69"/>
      <c r="AA57" s="69"/>
      <c r="AB57" s="69"/>
      <c r="AC57" s="21">
        <f>IF((AB55)=0," ",SUM(V57:AB57)+SUM(B67:H67))</f>
        <v>0</v>
      </c>
      <c r="AD57" s="57">
        <f>GESTEP(AC57,2.000000001)</f>
        <v>0</v>
      </c>
      <c r="AE57" s="57">
        <f>IF(AD57=1,AE54+1,0)</f>
        <v>0</v>
      </c>
    </row>
    <row r="59" spans="2:31" ht="18.75">
      <c r="B59" s="86" t="s">
        <v>39</v>
      </c>
      <c r="C59" s="86" t="s">
        <v>40</v>
      </c>
      <c r="D59" s="86" t="s">
        <v>41</v>
      </c>
      <c r="E59" s="157" t="s">
        <v>30</v>
      </c>
      <c r="F59" s="158"/>
      <c r="H59" s="87" t="s">
        <v>78</v>
      </c>
      <c r="L59" s="86" t="s">
        <v>39</v>
      </c>
      <c r="M59" s="86" t="s">
        <v>40</v>
      </c>
      <c r="N59" s="86" t="s">
        <v>41</v>
      </c>
      <c r="O59" s="157" t="s">
        <v>30</v>
      </c>
      <c r="P59" s="158"/>
      <c r="R59" s="87" t="s">
        <v>78</v>
      </c>
      <c r="V59" s="86" t="s">
        <v>39</v>
      </c>
      <c r="W59" s="86" t="s">
        <v>40</v>
      </c>
      <c r="X59" s="86" t="s">
        <v>41</v>
      </c>
      <c r="Y59" s="157" t="s">
        <v>30</v>
      </c>
      <c r="Z59" s="158"/>
      <c r="AA59" s="91"/>
      <c r="AB59" s="87" t="s">
        <v>78</v>
      </c>
    </row>
    <row r="60" spans="2:31">
      <c r="B60" s="2">
        <f>DAY(EOMONTH(D38,0))</f>
        <v>31</v>
      </c>
      <c r="C60" s="2">
        <f>COUNTIF(B42:H42,"休")+COUNTIF(B45:H45,"休")+COUNTIF(B48:H48,"休")+COUNTIF(B51:H51,"休")+COUNTIF(B54:H54,"休")+COUNTIF(B57:H57,"休")</f>
        <v>0</v>
      </c>
      <c r="D60" s="2">
        <f>B60-C60</f>
        <v>31</v>
      </c>
      <c r="E60" s="121">
        <f>SUM(B42:H42,B45:H45,B48:H48,B51:H51,B54:H54,B57:H57)</f>
        <v>0</v>
      </c>
      <c r="F60" s="159"/>
      <c r="H60" s="88" t="str">
        <f>IF(AND((B42)&lt;&gt;"",(C42)&lt;&gt;"",(D42)&lt;&gt;"",(E42)&lt;&gt;"",(F42)&lt;&gt;"",(G42)&lt;&gt;"",(H42)&lt;&gt;"",(B45)&lt;&gt;"",(C45)&lt;&gt;"",(D45)&lt;&gt;"",(E45)&lt;&gt;"",(F45)&lt;&gt;"",(G45)&lt;&gt;"",H45&lt;&gt;"",B48&lt;&gt;"",C48&lt;&gt;"",D48&lt;&gt;"",E48&lt;&gt;"",F48&lt;&gt;"",G48&lt;&gt;"",H48&lt;&gt;"",B51&lt;&gt;"",C51&lt;&gt;"",D51&lt;&gt;"",E51&lt;&gt;"",F51&lt;&gt;"",G51&lt;&gt;"",H51&lt;&gt;"",B54&lt;&gt;"",C54&lt;&gt;"",D54&lt;&gt;""),"OK","入力不足")</f>
        <v>入力不足</v>
      </c>
      <c r="L60" s="2">
        <f>DAY(EOMONTH(N38,0))</f>
        <v>31</v>
      </c>
      <c r="M60" s="2">
        <f>COUNTIF(L42:R42,"休")+COUNTIF(L45:R45,"休")+COUNTIF(L48:R48,"休")+COUNTIF(L51:R51,"休")+COUNTIF(L54:R54,"休")+COUNTIF(L57:R57,"休")</f>
        <v>0</v>
      </c>
      <c r="N60" s="2">
        <f>L60-M60</f>
        <v>31</v>
      </c>
      <c r="O60" s="121">
        <f>SUM(L42:R42,L45:R45,L48:R48,L51:R51,L54:R54,L57:R57)</f>
        <v>0</v>
      </c>
      <c r="P60" s="159"/>
      <c r="R60" s="88" t="str">
        <f>IF(AND((O42)&lt;&gt;"",(P42)&lt;&gt;"",(Q42)&lt;&gt;"",(R42)&lt;&gt;"",(L45)&lt;&gt;"",(M45)&lt;&gt;"",(N45)&lt;&gt;"",(O45)&lt;&gt;"",(P45)&lt;&gt;"",(Q45)&lt;&gt;"",R45&lt;&gt;"",L48&lt;&gt;"",M48&lt;&gt;"",N48&lt;&gt;"",O48&lt;&gt;"",P48&lt;&gt;"",Q48&lt;&gt;"",R48&lt;&gt;"",L51&lt;&gt;"",M51&lt;&gt;"",N51&lt;&gt;"",O51&lt;&gt;"",P51&lt;&gt;"",Q51&lt;&gt;"",R51&lt;&gt;"",L54&lt;&gt;"",M54&lt;&gt;"",N54&lt;&gt;"",O54&lt;&gt;"",P54&lt;&gt;"",Q54&lt;&gt;""),"OK","入力不足")</f>
        <v>入力不足</v>
      </c>
      <c r="V60" s="2">
        <f>DAY(EOMONTH(X38,0))</f>
        <v>30</v>
      </c>
      <c r="W60" s="2">
        <f>COUNTIF(V42:AB42,"休")+COUNTIF(V45:AB45,"休")+COUNTIF(V48:AB48,"休")+COUNTIF(V51:AB51,"休")+COUNTIF(V54:AB54,"休")+COUNTIF(V57:AB57,"休")</f>
        <v>0</v>
      </c>
      <c r="X60" s="2">
        <f>V60-W60</f>
        <v>30</v>
      </c>
      <c r="Y60" s="121">
        <f>SUM(V42:AB42,V45:AB45,V48:AB48,V51:AB51,V54:AB54,V57:AB57)</f>
        <v>0</v>
      </c>
      <c r="Z60" s="159"/>
      <c r="AA60" s="92"/>
      <c r="AB60" s="88" t="str">
        <f>IF(AND((AB42)&lt;&gt;"",(V45)&lt;&gt;"",(W45)&lt;&gt;"",(X45)&lt;&gt;"",(Y45)&lt;&gt;"",(Z45)&lt;&gt;"",(AA45)&lt;&gt;"",AB45&lt;&gt;"",V48&lt;&gt;"",W48&lt;&gt;"",X48&lt;&gt;"",Y48&lt;&gt;"",Z48&lt;&gt;"",AA48&lt;&gt;"",AB48&lt;&gt;"",V51&lt;&gt;"",W51&lt;&gt;"",X51&lt;&gt;"",Y51&lt;&gt;"",Z51&lt;&gt;"",AA51&lt;&gt;"",AB51&lt;&gt;"",V54&lt;&gt;"",W54&lt;&gt;"",X54&lt;&gt;"",Y54&lt;&gt;"",Z54&lt;&gt;"",AA54&lt;&gt;"",AB54&lt;&gt;"",V57&lt;&gt;""),"OK","入力不足")</f>
        <v>入力不足</v>
      </c>
    </row>
    <row r="61" spans="2:31">
      <c r="B61" s="89">
        <f>SUM(C60:D60)</f>
        <v>31</v>
      </c>
      <c r="L61" s="89">
        <f>SUM(M60:N60)</f>
        <v>31</v>
      </c>
      <c r="V61" s="89">
        <f>SUM(W60:X60)</f>
        <v>30</v>
      </c>
    </row>
    <row r="63" spans="2:31" ht="22.5">
      <c r="B63" s="160">
        <f>D63</f>
        <v>45569</v>
      </c>
      <c r="C63" s="160"/>
      <c r="D63" s="161">
        <f>X38+DATE(0,1,31)</f>
        <v>45569</v>
      </c>
      <c r="E63" s="161"/>
      <c r="F63" s="161"/>
      <c r="G63" s="161"/>
      <c r="H63" s="161"/>
      <c r="L63" s="160">
        <f>N63</f>
        <v>45600</v>
      </c>
      <c r="M63" s="160"/>
      <c r="N63" s="161">
        <f>D63+DATE(0,1,31)</f>
        <v>45600</v>
      </c>
      <c r="O63" s="161"/>
      <c r="P63" s="161"/>
      <c r="Q63" s="161"/>
      <c r="R63" s="161"/>
      <c r="V63" s="160">
        <f>X63</f>
        <v>45631</v>
      </c>
      <c r="W63" s="160"/>
      <c r="X63" s="161">
        <f>N63+DATE(0,1,31)</f>
        <v>45631</v>
      </c>
      <c r="Y63" s="161"/>
      <c r="Z63" s="161"/>
      <c r="AA63" s="161"/>
      <c r="AB63" s="161"/>
    </row>
    <row r="64" spans="2:31" ht="19.5" thickBot="1">
      <c r="B64" s="82" t="s">
        <v>0</v>
      </c>
      <c r="C64" s="82" t="s">
        <v>1</v>
      </c>
      <c r="D64" s="82" t="s">
        <v>2</v>
      </c>
      <c r="E64" s="82" t="s">
        <v>3</v>
      </c>
      <c r="F64" s="82" t="s">
        <v>4</v>
      </c>
      <c r="G64" s="82" t="s">
        <v>5</v>
      </c>
      <c r="H64" s="82" t="s">
        <v>6</v>
      </c>
      <c r="I64" s="19" t="s">
        <v>28</v>
      </c>
      <c r="L64" s="82" t="s">
        <v>0</v>
      </c>
      <c r="M64" s="82" t="s">
        <v>1</v>
      </c>
      <c r="N64" s="82" t="s">
        <v>2</v>
      </c>
      <c r="O64" s="82" t="s">
        <v>3</v>
      </c>
      <c r="P64" s="82" t="s">
        <v>4</v>
      </c>
      <c r="Q64" s="82" t="s">
        <v>5</v>
      </c>
      <c r="R64" s="82" t="s">
        <v>6</v>
      </c>
      <c r="S64" s="19" t="s">
        <v>28</v>
      </c>
      <c r="V64" s="82" t="s">
        <v>0</v>
      </c>
      <c r="W64" s="82" t="s">
        <v>1</v>
      </c>
      <c r="X64" s="82" t="s">
        <v>2</v>
      </c>
      <c r="Y64" s="82" t="s">
        <v>3</v>
      </c>
      <c r="Z64" s="82" t="s">
        <v>4</v>
      </c>
      <c r="AA64" s="82" t="s">
        <v>5</v>
      </c>
      <c r="AB64" s="82" t="s">
        <v>6</v>
      </c>
      <c r="AC64" s="19" t="s">
        <v>28</v>
      </c>
    </row>
    <row r="65" spans="1:31" s="43" customFormat="1" ht="19.5">
      <c r="B65" s="6">
        <f>V55</f>
        <v>30</v>
      </c>
      <c r="C65" s="3">
        <v>1</v>
      </c>
      <c r="D65" s="3">
        <v>2</v>
      </c>
      <c r="E65" s="3">
        <v>3</v>
      </c>
      <c r="F65" s="3">
        <v>4</v>
      </c>
      <c r="G65" s="4">
        <v>5</v>
      </c>
      <c r="H65" s="5">
        <v>6</v>
      </c>
      <c r="I65" s="41"/>
      <c r="J65" s="62"/>
      <c r="K65" s="62"/>
      <c r="L65" s="6">
        <f>B77</f>
        <v>28</v>
      </c>
      <c r="M65" s="6">
        <f>C77</f>
        <v>29</v>
      </c>
      <c r="N65" s="6">
        <f>D77</f>
        <v>30</v>
      </c>
      <c r="O65" s="6">
        <f>E77</f>
        <v>31</v>
      </c>
      <c r="P65" s="3">
        <v>1</v>
      </c>
      <c r="Q65" s="4">
        <v>2</v>
      </c>
      <c r="R65" s="5">
        <v>3</v>
      </c>
      <c r="S65" s="41"/>
      <c r="T65" s="62"/>
      <c r="U65" s="62"/>
      <c r="V65" s="6">
        <f t="shared" ref="V65:AA65" si="2">L77</f>
        <v>25</v>
      </c>
      <c r="W65" s="6">
        <f t="shared" si="2"/>
        <v>26</v>
      </c>
      <c r="X65" s="6">
        <f t="shared" si="2"/>
        <v>27</v>
      </c>
      <c r="Y65" s="6">
        <f t="shared" si="2"/>
        <v>28</v>
      </c>
      <c r="Z65" s="6">
        <f t="shared" si="2"/>
        <v>29</v>
      </c>
      <c r="AA65" s="6">
        <f t="shared" si="2"/>
        <v>30</v>
      </c>
      <c r="AB65" s="5">
        <v>1</v>
      </c>
      <c r="AC65" s="41"/>
      <c r="AD65" s="62"/>
      <c r="AE65" s="62"/>
    </row>
    <row r="66" spans="1:31" s="53" customFormat="1" ht="12">
      <c r="B66" s="68"/>
      <c r="C66" s="70"/>
      <c r="D66" s="70"/>
      <c r="E66" s="70"/>
      <c r="F66" s="70"/>
      <c r="G66" s="70"/>
      <c r="H66" s="70"/>
      <c r="I66" s="24"/>
      <c r="J66" s="60"/>
      <c r="K66" s="60"/>
      <c r="L66" s="93"/>
      <c r="M66" s="93"/>
      <c r="N66" s="93"/>
      <c r="O66" s="93"/>
      <c r="P66" s="70"/>
      <c r="Q66" s="70"/>
      <c r="R66" s="70" t="s">
        <v>25</v>
      </c>
      <c r="S66" s="24"/>
      <c r="T66" s="60"/>
      <c r="U66" s="60"/>
      <c r="V66" s="93"/>
      <c r="W66" s="93"/>
      <c r="X66" s="93"/>
      <c r="Y66" s="93"/>
      <c r="Z66" s="93"/>
      <c r="AA66" s="93"/>
      <c r="AB66" s="70"/>
      <c r="AC66" s="24"/>
      <c r="AD66" s="60"/>
      <c r="AE66" s="60"/>
    </row>
    <row r="67" spans="1:31" ht="14.25" thickBot="1">
      <c r="B67" s="69"/>
      <c r="C67" s="66"/>
      <c r="D67" s="66"/>
      <c r="E67" s="66"/>
      <c r="F67" s="66"/>
      <c r="G67" s="66"/>
      <c r="H67" s="66"/>
      <c r="I67" s="25" t="str">
        <f>IF((B65)=1,SUM(B67:H67)," ")</f>
        <v xml:space="preserve"> </v>
      </c>
      <c r="L67" s="69"/>
      <c r="M67" s="69"/>
      <c r="N67" s="69"/>
      <c r="O67" s="69"/>
      <c r="P67" s="66"/>
      <c r="Q67" s="66"/>
      <c r="R67" s="66"/>
      <c r="S67" s="27" t="str">
        <f>IF((L65)=1,SUM(L67:R67)," ")</f>
        <v xml:space="preserve"> </v>
      </c>
      <c r="V67" s="69"/>
      <c r="W67" s="69"/>
      <c r="X67" s="69"/>
      <c r="Y67" s="69"/>
      <c r="Z67" s="69"/>
      <c r="AA67" s="69"/>
      <c r="AB67" s="66"/>
      <c r="AC67" s="27" t="str">
        <f>IF((V65)=1,SUM(V67:AB67)," ")</f>
        <v xml:space="preserve"> </v>
      </c>
    </row>
    <row r="68" spans="1:31" s="43" customFormat="1" ht="19.5">
      <c r="B68" s="3">
        <v>7</v>
      </c>
      <c r="C68" s="3">
        <v>8</v>
      </c>
      <c r="D68" s="3">
        <v>9</v>
      </c>
      <c r="E68" s="3">
        <v>10</v>
      </c>
      <c r="F68" s="3">
        <v>11</v>
      </c>
      <c r="G68" s="4">
        <v>12</v>
      </c>
      <c r="H68" s="5">
        <v>13</v>
      </c>
      <c r="I68" s="41"/>
      <c r="J68" s="62"/>
      <c r="K68" s="57"/>
      <c r="L68" s="3">
        <v>4</v>
      </c>
      <c r="M68" s="3">
        <v>5</v>
      </c>
      <c r="N68" s="3">
        <v>6</v>
      </c>
      <c r="O68" s="3">
        <v>7</v>
      </c>
      <c r="P68" s="3">
        <v>8</v>
      </c>
      <c r="Q68" s="4">
        <v>9</v>
      </c>
      <c r="R68" s="5">
        <v>10</v>
      </c>
      <c r="S68" s="41"/>
      <c r="T68" s="62"/>
      <c r="U68" s="62"/>
      <c r="V68" s="3">
        <v>2</v>
      </c>
      <c r="W68" s="3">
        <v>3</v>
      </c>
      <c r="X68" s="3">
        <v>4</v>
      </c>
      <c r="Y68" s="3">
        <v>5</v>
      </c>
      <c r="Z68" s="3">
        <v>6</v>
      </c>
      <c r="AA68" s="4">
        <v>7</v>
      </c>
      <c r="AB68" s="5">
        <v>8</v>
      </c>
      <c r="AC68" s="41"/>
      <c r="AD68" s="62"/>
      <c r="AE68" s="62"/>
    </row>
    <row r="69" spans="1:31" s="53" customFormat="1" ht="12">
      <c r="B69" s="70"/>
      <c r="C69" s="70"/>
      <c r="D69" s="70"/>
      <c r="E69" s="70"/>
      <c r="F69" s="70"/>
      <c r="G69" s="70"/>
      <c r="H69" s="70"/>
      <c r="I69" s="24"/>
      <c r="J69" s="60"/>
      <c r="K69" s="60"/>
      <c r="L69" s="70" t="s">
        <v>13</v>
      </c>
      <c r="M69" s="70"/>
      <c r="N69" s="70"/>
      <c r="O69" s="70"/>
      <c r="P69" s="70"/>
      <c r="Q69" s="70"/>
      <c r="R69" s="70"/>
      <c r="S69" s="24"/>
      <c r="T69" s="60"/>
      <c r="U69" s="60"/>
      <c r="V69" s="70"/>
      <c r="W69" s="70"/>
      <c r="X69" s="70"/>
      <c r="Y69" s="70"/>
      <c r="Z69" s="70"/>
      <c r="AA69" s="70"/>
      <c r="AB69" s="70"/>
      <c r="AC69" s="24"/>
      <c r="AD69" s="60"/>
      <c r="AE69" s="60"/>
    </row>
    <row r="70" spans="1:31" ht="14.25" thickBot="1">
      <c r="B70" s="66"/>
      <c r="C70" s="66"/>
      <c r="D70" s="66"/>
      <c r="E70" s="66"/>
      <c r="F70" s="66"/>
      <c r="G70" s="66"/>
      <c r="H70" s="66"/>
      <c r="I70" s="18">
        <f>SUM(B70:H70)</f>
        <v>0</v>
      </c>
      <c r="J70" s="57">
        <f>GESTEP(I70,2.000000001)</f>
        <v>0</v>
      </c>
      <c r="K70" s="57">
        <f>IF(J70=1,AE57+1,0)</f>
        <v>0</v>
      </c>
      <c r="L70" s="66"/>
      <c r="M70" s="66"/>
      <c r="N70" s="66"/>
      <c r="O70" s="66"/>
      <c r="P70" s="66"/>
      <c r="Q70" s="66"/>
      <c r="R70" s="66"/>
      <c r="S70" s="18">
        <f>SUM(L70:R70)</f>
        <v>0</v>
      </c>
      <c r="T70" s="57">
        <f>GESTEP(S70,2.000000001)</f>
        <v>0</v>
      </c>
      <c r="U70" s="57">
        <f>IF(T70=1,K79+1,0)</f>
        <v>0</v>
      </c>
      <c r="V70" s="66"/>
      <c r="W70" s="66"/>
      <c r="X70" s="66"/>
      <c r="Y70" s="66"/>
      <c r="Z70" s="66"/>
      <c r="AA70" s="66"/>
      <c r="AB70" s="66"/>
      <c r="AC70" s="18">
        <f>SUM(V70:AB70)</f>
        <v>0</v>
      </c>
      <c r="AD70" s="57">
        <f>GESTEP(AC70,2.000000001)</f>
        <v>0</v>
      </c>
      <c r="AE70" s="57">
        <f>IF(AD70=1,U79+1,0)</f>
        <v>0</v>
      </c>
    </row>
    <row r="71" spans="1:31" s="43" customFormat="1" ht="19.5">
      <c r="B71" s="3">
        <v>14</v>
      </c>
      <c r="C71" s="3">
        <v>15</v>
      </c>
      <c r="D71" s="3">
        <v>16</v>
      </c>
      <c r="E71" s="3">
        <v>17</v>
      </c>
      <c r="F71" s="3">
        <v>18</v>
      </c>
      <c r="G71" s="4">
        <v>19</v>
      </c>
      <c r="H71" s="5">
        <v>20</v>
      </c>
      <c r="I71" s="41"/>
      <c r="J71" s="62"/>
      <c r="K71" s="57"/>
      <c r="L71" s="3">
        <v>11</v>
      </c>
      <c r="M71" s="3">
        <v>12</v>
      </c>
      <c r="N71" s="3">
        <v>13</v>
      </c>
      <c r="O71" s="3">
        <v>14</v>
      </c>
      <c r="P71" s="3">
        <v>15</v>
      </c>
      <c r="Q71" s="4">
        <v>16</v>
      </c>
      <c r="R71" s="5">
        <v>17</v>
      </c>
      <c r="S71" s="41"/>
      <c r="T71" s="62"/>
      <c r="U71" s="57"/>
      <c r="V71" s="3">
        <v>9</v>
      </c>
      <c r="W71" s="3">
        <v>10</v>
      </c>
      <c r="X71" s="3">
        <v>11</v>
      </c>
      <c r="Y71" s="3">
        <v>12</v>
      </c>
      <c r="Z71" s="3">
        <v>13</v>
      </c>
      <c r="AA71" s="4">
        <v>14</v>
      </c>
      <c r="AB71" s="5">
        <v>15</v>
      </c>
      <c r="AC71" s="41"/>
      <c r="AD71" s="62"/>
      <c r="AE71" s="57"/>
    </row>
    <row r="72" spans="1:31" s="53" customFormat="1" ht="12">
      <c r="B72" s="71" t="s">
        <v>24</v>
      </c>
      <c r="C72" s="70"/>
      <c r="D72" s="70"/>
      <c r="E72" s="70"/>
      <c r="F72" s="70"/>
      <c r="G72" s="70"/>
      <c r="H72" s="70"/>
      <c r="I72" s="24"/>
      <c r="J72" s="60"/>
      <c r="K72" s="60"/>
      <c r="L72" s="71"/>
      <c r="M72" s="70"/>
      <c r="N72" s="70"/>
      <c r="O72" s="70"/>
      <c r="P72" s="70"/>
      <c r="Q72" s="70"/>
      <c r="R72" s="70"/>
      <c r="S72" s="24"/>
      <c r="T72" s="60"/>
      <c r="U72" s="60"/>
      <c r="V72" s="70"/>
      <c r="W72" s="70"/>
      <c r="X72" s="70"/>
      <c r="Y72" s="70"/>
      <c r="Z72" s="70"/>
      <c r="AA72" s="70"/>
      <c r="AB72" s="70"/>
      <c r="AC72" s="24"/>
      <c r="AD72" s="60"/>
      <c r="AE72" s="60"/>
    </row>
    <row r="73" spans="1:31" ht="14.25" thickBot="1">
      <c r="B73" s="66"/>
      <c r="C73" s="66"/>
      <c r="D73" s="66"/>
      <c r="E73" s="66"/>
      <c r="F73" s="66"/>
      <c r="G73" s="66"/>
      <c r="H73" s="66"/>
      <c r="I73" s="18">
        <f>SUM(B73:H73)</f>
        <v>0</v>
      </c>
      <c r="J73" s="57">
        <f>GESTEP(I73,2.000000001)</f>
        <v>0</v>
      </c>
      <c r="K73" s="57">
        <f>IF(J73=1,K70+1,0)</f>
        <v>0</v>
      </c>
      <c r="L73" s="66"/>
      <c r="M73" s="66"/>
      <c r="N73" s="66"/>
      <c r="O73" s="66"/>
      <c r="P73" s="66"/>
      <c r="Q73" s="66"/>
      <c r="R73" s="66"/>
      <c r="S73" s="18">
        <f>SUM(L73:R73)</f>
        <v>0</v>
      </c>
      <c r="T73" s="57">
        <f>GESTEP(S73,2.000000001)</f>
        <v>0</v>
      </c>
      <c r="U73" s="57">
        <f>IF(T73=1,U70+1,0)</f>
        <v>0</v>
      </c>
      <c r="V73" s="66"/>
      <c r="W73" s="66"/>
      <c r="X73" s="66"/>
      <c r="Y73" s="66"/>
      <c r="Z73" s="66"/>
      <c r="AA73" s="66"/>
      <c r="AB73" s="66"/>
      <c r="AC73" s="18">
        <f>SUM(V73:AB73)</f>
        <v>0</v>
      </c>
      <c r="AD73" s="57">
        <f>GESTEP(AC73,2.000000001)</f>
        <v>0</v>
      </c>
      <c r="AE73" s="57">
        <f>IF(AD73=1,AE70+1,0)</f>
        <v>0</v>
      </c>
    </row>
    <row r="74" spans="1:31" s="43" customFormat="1" ht="19.5">
      <c r="B74" s="3">
        <v>21</v>
      </c>
      <c r="C74" s="3">
        <v>22</v>
      </c>
      <c r="D74" s="3">
        <v>23</v>
      </c>
      <c r="E74" s="3">
        <v>24</v>
      </c>
      <c r="F74" s="3">
        <v>25</v>
      </c>
      <c r="G74" s="4">
        <v>26</v>
      </c>
      <c r="H74" s="5">
        <v>27</v>
      </c>
      <c r="I74" s="41"/>
      <c r="J74" s="62"/>
      <c r="K74" s="57"/>
      <c r="L74" s="3">
        <v>18</v>
      </c>
      <c r="M74" s="3">
        <v>19</v>
      </c>
      <c r="N74" s="3">
        <v>20</v>
      </c>
      <c r="O74" s="3">
        <v>21</v>
      </c>
      <c r="P74" s="3">
        <v>22</v>
      </c>
      <c r="Q74" s="4">
        <v>23</v>
      </c>
      <c r="R74" s="5">
        <v>24</v>
      </c>
      <c r="S74" s="41"/>
      <c r="T74" s="62"/>
      <c r="U74" s="57"/>
      <c r="V74" s="3">
        <v>16</v>
      </c>
      <c r="W74" s="3">
        <v>17</v>
      </c>
      <c r="X74" s="3">
        <v>18</v>
      </c>
      <c r="Y74" s="3">
        <v>19</v>
      </c>
      <c r="Z74" s="3">
        <v>20</v>
      </c>
      <c r="AA74" s="4">
        <v>21</v>
      </c>
      <c r="AB74" s="5">
        <v>22</v>
      </c>
      <c r="AC74" s="41"/>
      <c r="AD74" s="62"/>
      <c r="AE74" s="57"/>
    </row>
    <row r="75" spans="1:31" s="53" customFormat="1" ht="12">
      <c r="B75" s="70"/>
      <c r="C75" s="70"/>
      <c r="D75" s="70"/>
      <c r="E75" s="70"/>
      <c r="F75" s="70"/>
      <c r="G75" s="70"/>
      <c r="H75" s="70"/>
      <c r="I75" s="24"/>
      <c r="J75" s="60"/>
      <c r="K75" s="60"/>
      <c r="L75" s="70"/>
      <c r="M75" s="70"/>
      <c r="N75" s="70"/>
      <c r="O75" s="70"/>
      <c r="P75" s="70"/>
      <c r="Q75" s="70" t="s">
        <v>26</v>
      </c>
      <c r="R75" s="70"/>
      <c r="S75" s="24"/>
      <c r="T75" s="60"/>
      <c r="U75" s="60"/>
      <c r="V75" s="70"/>
      <c r="W75" s="70"/>
      <c r="X75" s="70"/>
      <c r="Y75" s="70"/>
      <c r="Z75" s="70"/>
      <c r="AA75" s="70"/>
      <c r="AB75" s="70"/>
      <c r="AC75" s="24"/>
      <c r="AD75" s="60"/>
      <c r="AE75" s="60"/>
    </row>
    <row r="76" spans="1:31" ht="14.25" thickBot="1">
      <c r="B76" s="66"/>
      <c r="C76" s="66"/>
      <c r="D76" s="66"/>
      <c r="E76" s="66"/>
      <c r="F76" s="66"/>
      <c r="G76" s="66"/>
      <c r="H76" s="66"/>
      <c r="I76" s="18">
        <f>SUM(B76:H76)</f>
        <v>0</v>
      </c>
      <c r="J76" s="57">
        <f>GESTEP(I76,2.000000001)</f>
        <v>0</v>
      </c>
      <c r="K76" s="57">
        <f>IF(J76=1,K73+1,0)</f>
        <v>0</v>
      </c>
      <c r="L76" s="66"/>
      <c r="M76" s="66"/>
      <c r="N76" s="66"/>
      <c r="O76" s="66"/>
      <c r="P76" s="66"/>
      <c r="Q76" s="66"/>
      <c r="R76" s="66"/>
      <c r="S76" s="18">
        <f>SUM(L76:R76)</f>
        <v>0</v>
      </c>
      <c r="T76" s="57">
        <f>GESTEP(S76,2.000000001)</f>
        <v>0</v>
      </c>
      <c r="U76" s="57">
        <f>IF(T76=1,U73+1,0)</f>
        <v>0</v>
      </c>
      <c r="V76" s="66"/>
      <c r="W76" s="66"/>
      <c r="X76" s="66"/>
      <c r="Y76" s="66"/>
      <c r="Z76" s="66"/>
      <c r="AA76" s="66"/>
      <c r="AB76" s="66"/>
      <c r="AC76" s="18">
        <f>SUM(V76:AB76)</f>
        <v>0</v>
      </c>
      <c r="AD76" s="57">
        <f>GESTEP(AC76,2.000000001)</f>
        <v>0</v>
      </c>
      <c r="AE76" s="57">
        <f>IF(AD76=1,AE73+1,0)</f>
        <v>0</v>
      </c>
    </row>
    <row r="77" spans="1:31" s="43" customFormat="1" ht="19.5">
      <c r="B77" s="3">
        <v>28</v>
      </c>
      <c r="C77" s="3">
        <v>29</v>
      </c>
      <c r="D77" s="3">
        <v>30</v>
      </c>
      <c r="E77" s="3">
        <v>31</v>
      </c>
      <c r="F77" s="6">
        <f>P65</f>
        <v>1</v>
      </c>
      <c r="G77" s="6">
        <f>Q65</f>
        <v>2</v>
      </c>
      <c r="H77" s="6">
        <f>R65</f>
        <v>3</v>
      </c>
      <c r="I77" s="41"/>
      <c r="J77" s="62"/>
      <c r="K77" s="57"/>
      <c r="L77" s="3">
        <v>25</v>
      </c>
      <c r="M77" s="3">
        <v>26</v>
      </c>
      <c r="N77" s="3">
        <v>27</v>
      </c>
      <c r="O77" s="3">
        <v>28</v>
      </c>
      <c r="P77" s="3">
        <v>29</v>
      </c>
      <c r="Q77" s="4">
        <v>30</v>
      </c>
      <c r="R77" s="6">
        <f>AB65</f>
        <v>1</v>
      </c>
      <c r="S77" s="41"/>
      <c r="T77" s="62"/>
      <c r="U77" s="59"/>
      <c r="V77" s="3">
        <v>23</v>
      </c>
      <c r="W77" s="3">
        <v>24</v>
      </c>
      <c r="X77" s="3">
        <v>25</v>
      </c>
      <c r="Y77" s="3">
        <v>26</v>
      </c>
      <c r="Z77" s="3">
        <v>27</v>
      </c>
      <c r="AA77" s="4">
        <v>28</v>
      </c>
      <c r="AB77" s="5">
        <v>29</v>
      </c>
      <c r="AC77" s="41"/>
      <c r="AD77" s="62"/>
      <c r="AE77" s="59"/>
    </row>
    <row r="78" spans="1:31" s="53" customFormat="1" ht="12">
      <c r="B78" s="70"/>
      <c r="C78" s="70"/>
      <c r="D78" s="70"/>
      <c r="E78" s="70"/>
      <c r="F78" s="93"/>
      <c r="G78" s="93"/>
      <c r="H78" s="93"/>
      <c r="I78" s="24"/>
      <c r="J78" s="60"/>
      <c r="K78" s="60"/>
      <c r="L78" s="70"/>
      <c r="M78" s="70"/>
      <c r="N78" s="70"/>
      <c r="O78" s="70"/>
      <c r="P78" s="70"/>
      <c r="Q78" s="70"/>
      <c r="R78" s="93"/>
      <c r="S78" s="24"/>
      <c r="T78" s="60"/>
      <c r="U78" s="60"/>
      <c r="V78" s="70"/>
      <c r="W78" s="70"/>
      <c r="X78" s="70"/>
      <c r="Y78" s="70"/>
      <c r="Z78" s="70"/>
      <c r="AA78" s="70"/>
      <c r="AB78" s="70"/>
      <c r="AC78" s="24"/>
      <c r="AD78" s="60"/>
      <c r="AE78" s="60"/>
    </row>
    <row r="79" spans="1:31" ht="14.25" thickBot="1">
      <c r="B79" s="66"/>
      <c r="C79" s="66"/>
      <c r="D79" s="66"/>
      <c r="E79" s="66"/>
      <c r="F79" s="69"/>
      <c r="G79" s="69"/>
      <c r="H79" s="69"/>
      <c r="I79" s="21">
        <f>IF((B77)=1,SUM(B79:H79),SUM(B79:H79)+SUM(L67:R67))</f>
        <v>0</v>
      </c>
      <c r="J79" s="57">
        <f>GESTEP(I79,2.000000001)</f>
        <v>0</v>
      </c>
      <c r="K79" s="57">
        <f>IF(J79=1,K76+1,0)</f>
        <v>0</v>
      </c>
      <c r="L79" s="66"/>
      <c r="M79" s="66"/>
      <c r="N79" s="66"/>
      <c r="O79" s="66"/>
      <c r="P79" s="66"/>
      <c r="Q79" s="66"/>
      <c r="R79" s="69"/>
      <c r="S79" s="21">
        <f>SUM(L79:R79)+SUM(V67:AB67)</f>
        <v>0</v>
      </c>
      <c r="T79" s="57">
        <f>GESTEP(S79,2.000000001)</f>
        <v>0</v>
      </c>
      <c r="U79" s="57">
        <f>IF(T79=1,U76+1,0)</f>
        <v>0</v>
      </c>
      <c r="V79" s="66"/>
      <c r="W79" s="66"/>
      <c r="X79" s="66"/>
      <c r="Y79" s="66"/>
      <c r="Z79" s="66"/>
      <c r="AA79" s="66"/>
      <c r="AB79" s="66"/>
      <c r="AC79" s="18">
        <f>SUM(V79:AB79)</f>
        <v>0</v>
      </c>
      <c r="AD79" s="57">
        <f>GESTEP(AC79,2.000000001)</f>
        <v>0</v>
      </c>
      <c r="AE79" s="57">
        <f>IF(AD79=1,AE76+1,0)</f>
        <v>0</v>
      </c>
    </row>
    <row r="80" spans="1:31" s="43" customFormat="1" ht="19.5">
      <c r="A80" s="44"/>
      <c r="B80" s="7"/>
      <c r="C80" s="7"/>
      <c r="D80" s="7"/>
      <c r="E80" s="7"/>
      <c r="F80" s="7"/>
      <c r="G80" s="8"/>
      <c r="H80" s="9"/>
      <c r="I80" s="41"/>
      <c r="J80" s="62"/>
      <c r="K80" s="62"/>
      <c r="L80" s="7"/>
      <c r="M80" s="7"/>
      <c r="N80" s="7"/>
      <c r="O80" s="7"/>
      <c r="P80" s="7"/>
      <c r="Q80" s="8"/>
      <c r="R80" s="9"/>
      <c r="S80" s="41"/>
      <c r="T80" s="62"/>
      <c r="U80" s="62"/>
      <c r="V80" s="3">
        <v>30</v>
      </c>
      <c r="W80" s="3">
        <v>31</v>
      </c>
      <c r="X80" s="7">
        <f>D90</f>
        <v>1</v>
      </c>
      <c r="Y80" s="7">
        <f>E90</f>
        <v>2</v>
      </c>
      <c r="Z80" s="7">
        <f>F90</f>
        <v>3</v>
      </c>
      <c r="AA80" s="7">
        <f>G90</f>
        <v>4</v>
      </c>
      <c r="AB80" s="7">
        <f>H90</f>
        <v>5</v>
      </c>
      <c r="AC80" s="41"/>
      <c r="AD80" s="62"/>
      <c r="AE80" s="59"/>
    </row>
    <row r="81" spans="1:31" s="53" customFormat="1" ht="12">
      <c r="A81" s="55"/>
      <c r="B81" s="93"/>
      <c r="C81" s="93"/>
      <c r="D81" s="93"/>
      <c r="E81" s="93"/>
      <c r="F81" s="93"/>
      <c r="G81" s="93"/>
      <c r="H81" s="93"/>
      <c r="I81" s="24"/>
      <c r="J81" s="60"/>
      <c r="K81" s="60"/>
      <c r="L81" s="93"/>
      <c r="M81" s="93"/>
      <c r="N81" s="93"/>
      <c r="O81" s="93"/>
      <c r="P81" s="93"/>
      <c r="Q81" s="93"/>
      <c r="R81" s="93"/>
      <c r="S81" s="24"/>
      <c r="T81" s="60"/>
      <c r="U81" s="60"/>
      <c r="V81" s="70"/>
      <c r="W81" s="70"/>
      <c r="X81" s="93"/>
      <c r="Y81" s="93"/>
      <c r="Z81" s="93"/>
      <c r="AA81" s="93"/>
      <c r="AB81" s="93"/>
      <c r="AC81" s="24"/>
      <c r="AD81" s="60"/>
      <c r="AE81" s="60"/>
    </row>
    <row r="82" spans="1:31" ht="14.25" thickBot="1">
      <c r="A82" s="56"/>
      <c r="B82" s="69"/>
      <c r="C82" s="69"/>
      <c r="D82" s="69"/>
      <c r="E82" s="69"/>
      <c r="F82" s="69"/>
      <c r="G82" s="69"/>
      <c r="H82" s="69"/>
      <c r="I82" s="21" t="str">
        <f>IF((H80)=0," ",SUM(B82:H82)+SUM(L67:R67))</f>
        <v xml:space="preserve"> </v>
      </c>
      <c r="L82" s="69"/>
      <c r="M82" s="69"/>
      <c r="N82" s="69"/>
      <c r="O82" s="69"/>
      <c r="P82" s="69"/>
      <c r="Q82" s="69"/>
      <c r="R82" s="69"/>
      <c r="S82" s="21" t="str">
        <f>IF((R80)=0," ",SUM(L82:R82)+SUM(V67:AB67))</f>
        <v xml:space="preserve"> </v>
      </c>
      <c r="V82" s="66"/>
      <c r="W82" s="66"/>
      <c r="X82" s="69"/>
      <c r="Y82" s="69"/>
      <c r="Z82" s="69"/>
      <c r="AA82" s="69"/>
      <c r="AB82" s="69"/>
      <c r="AC82" s="21">
        <f>IF((AB80)=0," ",SUM(V82:AB82)+SUM(B92:H92))</f>
        <v>0</v>
      </c>
      <c r="AD82" s="57">
        <f>GESTEP(AC82,2.000000001)</f>
        <v>0</v>
      </c>
      <c r="AE82" s="57">
        <f>IF(AD82=1,AE79+1,0)</f>
        <v>0</v>
      </c>
    </row>
    <row r="84" spans="1:31" ht="18.75">
      <c r="B84" s="86" t="s">
        <v>39</v>
      </c>
      <c r="C84" s="86" t="s">
        <v>40</v>
      </c>
      <c r="D84" s="86" t="s">
        <v>41</v>
      </c>
      <c r="E84" s="157" t="s">
        <v>30</v>
      </c>
      <c r="F84" s="158"/>
      <c r="H84" s="87" t="s">
        <v>78</v>
      </c>
      <c r="L84" s="86" t="s">
        <v>39</v>
      </c>
      <c r="M84" s="86" t="s">
        <v>40</v>
      </c>
      <c r="N84" s="86" t="s">
        <v>41</v>
      </c>
      <c r="O84" s="157" t="s">
        <v>30</v>
      </c>
      <c r="P84" s="158"/>
      <c r="R84" s="87" t="s">
        <v>78</v>
      </c>
      <c r="V84" s="86" t="s">
        <v>39</v>
      </c>
      <c r="W84" s="86" t="s">
        <v>40</v>
      </c>
      <c r="X84" s="86" t="s">
        <v>41</v>
      </c>
      <c r="Y84" s="157" t="s">
        <v>30</v>
      </c>
      <c r="Z84" s="158"/>
      <c r="AB84" s="87" t="s">
        <v>78</v>
      </c>
    </row>
    <row r="85" spans="1:31">
      <c r="B85" s="2">
        <f>DAY(EOMONTH(D63,0))</f>
        <v>31</v>
      </c>
      <c r="C85" s="2">
        <f>COUNTIF(B67:H67,"休")+COUNTIF(B70:H70,"休")+COUNTIF(B73:H73,"休")+COUNTIF(B76:H76,"休")+COUNTIF(B79:H79,"休")+COUNTIF(B82:H82,"休")</f>
        <v>0</v>
      </c>
      <c r="D85" s="2">
        <f>B85-C85</f>
        <v>31</v>
      </c>
      <c r="E85" s="121">
        <f>SUM(B67:H67,B70:H70,B73:H73,B76:H76,B79:H79,B82:H82)</f>
        <v>0</v>
      </c>
      <c r="F85" s="159"/>
      <c r="H85" s="88" t="str">
        <f>IF(AND(C67&lt;&gt;"",D67&lt;&gt;"",E67&lt;&gt;"",(F67)&lt;&gt;"",(G67)&lt;&gt;"",(H67)&lt;&gt;"",(B70)&lt;&gt;"",(C70)&lt;&gt;"",(D70)&lt;&gt;"",(E70)&lt;&gt;"",(F70)&lt;&gt;"",(G70)&lt;&gt;"",H70&lt;&gt;"",B73&lt;&gt;"",C73&lt;&gt;"",D73&lt;&gt;"",E73&lt;&gt;"",F73&lt;&gt;"",G73&lt;&gt;"",H73&lt;&gt;"",B76&lt;&gt;"",C76&lt;&gt;"",D76&lt;&gt;"",E76&lt;&gt;"",F76&lt;&gt;"",G76&lt;&gt;"",H76&lt;&gt;"",B79&lt;&gt;"",C79&lt;&gt;"",D79&lt;&gt;"",E79&lt;&gt;""),"OK","入力不足")</f>
        <v>入力不足</v>
      </c>
      <c r="L85" s="2">
        <f>DAY(EOMONTH(N63,0))</f>
        <v>30</v>
      </c>
      <c r="M85" s="2">
        <f>COUNTIF(L67:R67,"休")+COUNTIF(L70:R70,"休")+COUNTIF(L73:R73,"休")+COUNTIF(L76:R76,"休")+COUNTIF(L79:R79,"休")+COUNTIF(L82:R82,"休")</f>
        <v>0</v>
      </c>
      <c r="N85" s="2">
        <f>L85-M85</f>
        <v>30</v>
      </c>
      <c r="O85" s="121">
        <f>SUM(L67:R67,L70:R70,L73:R73,L76:R76,L79:R79,L82:R82)</f>
        <v>0</v>
      </c>
      <c r="P85" s="159"/>
      <c r="R85" s="88" t="str">
        <f>IF(AND((P67)&lt;&gt;"",(Q67)&lt;&gt;"",(R67)&lt;&gt;"",(L70)&lt;&gt;"",(M70)&lt;&gt;"",(N70)&lt;&gt;"",(O70)&lt;&gt;"",(P70)&lt;&gt;"",(Q70)&lt;&gt;"",R70&lt;&gt;"",L73&lt;&gt;"",M73&lt;&gt;"",N73&lt;&gt;"",O73&lt;&gt;"",P73&lt;&gt;"",Q73&lt;&gt;"",R73&lt;&gt;"",L76&lt;&gt;"",M76&lt;&gt;"",N76&lt;&gt;"",O76&lt;&gt;"",P76&lt;&gt;"",Q76&lt;&gt;"",R76&lt;&gt;"",L79&lt;&gt;"",M79&lt;&gt;"",N79&lt;&gt;"",O79&lt;&gt;"",P79&lt;&gt;"",Q79&lt;&gt;""),"OK","入力不足")</f>
        <v>入力不足</v>
      </c>
      <c r="V85" s="2">
        <f>DAY(EOMONTH(X63,0))</f>
        <v>31</v>
      </c>
      <c r="W85" s="2">
        <f>COUNTIF(V67:AB67,"休")+COUNTIF(V70:AB70,"休")+COUNTIF(V73:AB73,"休")+COUNTIF(V76:AB76,"休")+COUNTIF(V79:AB79,"休")+COUNTIF(V82:AB82,"休")</f>
        <v>0</v>
      </c>
      <c r="X85" s="2">
        <f>V85-W85</f>
        <v>31</v>
      </c>
      <c r="Y85" s="121">
        <f>SUM(V67:AB67,V70:AB70,V73:AB73,V76:AB76,V79:AB79,V82:AB82)</f>
        <v>0</v>
      </c>
      <c r="Z85" s="159"/>
      <c r="AB85" s="88" t="str">
        <f>IF(AND(AB67&lt;&gt;"",(V70)&lt;&gt;"",(W70)&lt;&gt;"",(X70)&lt;&gt;"",(Y70)&lt;&gt;"",(Z70)&lt;&gt;"",(AA70)&lt;&gt;"",AB70&lt;&gt;"",V73&lt;&gt;"",W73&lt;&gt;"",X73&lt;&gt;"",Y73&lt;&gt;"",Z73&lt;&gt;"",AA73&lt;&gt;"",AB73&lt;&gt;"",V76&lt;&gt;"",W76&lt;&gt;"",X76&lt;&gt;"",Y76&lt;&gt;"",Z76&lt;&gt;"",AA76&lt;&gt;"",AB76&lt;&gt;"",V79&lt;&gt;"",W79&lt;&gt;"",X79&lt;&gt;"",Y79&lt;&gt;"",Z79&lt;&gt;"",AA79&lt;&gt;"",AB79&lt;&gt;"",V82&lt;&gt;"",W82&lt;&gt;""),"OK","入力不足")</f>
        <v>入力不足</v>
      </c>
    </row>
    <row r="86" spans="1:31">
      <c r="B86" s="89">
        <f>SUM(C85:D85)</f>
        <v>31</v>
      </c>
      <c r="L86" s="89">
        <f>SUM(M85:N85)</f>
        <v>30</v>
      </c>
      <c r="V86" s="89">
        <f>SUM(W85:X85)</f>
        <v>31</v>
      </c>
    </row>
    <row r="88" spans="1:31" ht="22.5">
      <c r="B88" s="160">
        <f>D88</f>
        <v>45662</v>
      </c>
      <c r="C88" s="160"/>
      <c r="D88" s="161">
        <f>X63+DATE(0,1,31)</f>
        <v>45662</v>
      </c>
      <c r="E88" s="161"/>
      <c r="F88" s="161"/>
      <c r="G88" s="161"/>
      <c r="H88" s="161"/>
      <c r="L88" s="160">
        <f>N88</f>
        <v>45693</v>
      </c>
      <c r="M88" s="160"/>
      <c r="N88" s="161">
        <f>D88+DATE(0,1,31)</f>
        <v>45693</v>
      </c>
      <c r="O88" s="161"/>
      <c r="P88" s="161"/>
      <c r="Q88" s="161"/>
      <c r="R88" s="161"/>
      <c r="V88" s="160">
        <f>X88</f>
        <v>45724</v>
      </c>
      <c r="W88" s="160"/>
      <c r="X88" s="161">
        <f>N88+DATE(0,1,31)</f>
        <v>45724</v>
      </c>
      <c r="Y88" s="161"/>
      <c r="Z88" s="161"/>
      <c r="AA88" s="161"/>
      <c r="AB88" s="161"/>
    </row>
    <row r="89" spans="1:31" ht="19.5" thickBot="1">
      <c r="B89" s="82" t="s">
        <v>0</v>
      </c>
      <c r="C89" s="82" t="s">
        <v>1</v>
      </c>
      <c r="D89" s="82" t="s">
        <v>2</v>
      </c>
      <c r="E89" s="82" t="s">
        <v>3</v>
      </c>
      <c r="F89" s="82" t="s">
        <v>4</v>
      </c>
      <c r="G89" s="82" t="s">
        <v>5</v>
      </c>
      <c r="H89" s="82" t="s">
        <v>6</v>
      </c>
      <c r="I89" s="19" t="s">
        <v>28</v>
      </c>
      <c r="L89" s="82" t="s">
        <v>0</v>
      </c>
      <c r="M89" s="82" t="s">
        <v>1</v>
      </c>
      <c r="N89" s="82" t="s">
        <v>2</v>
      </c>
      <c r="O89" s="82" t="s">
        <v>3</v>
      </c>
      <c r="P89" s="82" t="s">
        <v>4</v>
      </c>
      <c r="Q89" s="82" t="s">
        <v>5</v>
      </c>
      <c r="R89" s="82" t="s">
        <v>6</v>
      </c>
      <c r="S89" s="19" t="s">
        <v>28</v>
      </c>
      <c r="V89" s="82" t="s">
        <v>0</v>
      </c>
      <c r="W89" s="82" t="s">
        <v>1</v>
      </c>
      <c r="X89" s="82" t="s">
        <v>2</v>
      </c>
      <c r="Y89" s="82" t="s">
        <v>3</v>
      </c>
      <c r="Z89" s="82" t="s">
        <v>4</v>
      </c>
      <c r="AA89" s="82" t="s">
        <v>5</v>
      </c>
      <c r="AB89" s="82" t="s">
        <v>6</v>
      </c>
      <c r="AC89" s="19" t="s">
        <v>28</v>
      </c>
    </row>
    <row r="90" spans="1:31" s="42" customFormat="1" ht="19.5">
      <c r="B90" s="37">
        <f>V80</f>
        <v>30</v>
      </c>
      <c r="C90" s="37">
        <f>W80</f>
        <v>31</v>
      </c>
      <c r="D90" s="34">
        <v>1</v>
      </c>
      <c r="E90" s="34">
        <v>2</v>
      </c>
      <c r="F90" s="34">
        <v>3</v>
      </c>
      <c r="G90" s="35">
        <v>4</v>
      </c>
      <c r="H90" s="36">
        <v>5</v>
      </c>
      <c r="I90" s="41"/>
      <c r="J90" s="59"/>
      <c r="K90" s="59"/>
      <c r="L90" s="37">
        <f>B102</f>
        <v>27</v>
      </c>
      <c r="M90" s="37">
        <f>C102</f>
        <v>28</v>
      </c>
      <c r="N90" s="37">
        <f>D102</f>
        <v>29</v>
      </c>
      <c r="O90" s="37">
        <f>E102</f>
        <v>30</v>
      </c>
      <c r="P90" s="37">
        <f>F102</f>
        <v>31</v>
      </c>
      <c r="Q90" s="35">
        <v>1</v>
      </c>
      <c r="R90" s="36">
        <v>2</v>
      </c>
      <c r="S90" s="41"/>
      <c r="T90" s="59"/>
      <c r="U90" s="59"/>
      <c r="V90" s="37">
        <f>L102</f>
        <v>24</v>
      </c>
      <c r="W90" s="37">
        <f>M102</f>
        <v>25</v>
      </c>
      <c r="X90" s="37">
        <f>N102</f>
        <v>26</v>
      </c>
      <c r="Y90" s="37">
        <f>O102</f>
        <v>27</v>
      </c>
      <c r="Z90" s="37">
        <f>P102</f>
        <v>28</v>
      </c>
      <c r="AA90" s="35">
        <v>1</v>
      </c>
      <c r="AB90" s="36">
        <v>2</v>
      </c>
      <c r="AC90" s="41"/>
      <c r="AD90" s="59"/>
      <c r="AE90" s="59"/>
    </row>
    <row r="91" spans="1:31" s="53" customFormat="1" ht="12">
      <c r="B91" s="93"/>
      <c r="C91" s="93"/>
      <c r="D91" s="70" t="s">
        <v>94</v>
      </c>
      <c r="E91" s="70"/>
      <c r="F91" s="70"/>
      <c r="G91" s="70"/>
      <c r="H91" s="70"/>
      <c r="I91" s="26"/>
      <c r="J91" s="60"/>
      <c r="K91" s="60"/>
      <c r="L91" s="93"/>
      <c r="M91" s="93"/>
      <c r="N91" s="93"/>
      <c r="O91" s="93"/>
      <c r="P91" s="93"/>
      <c r="Q91" s="70"/>
      <c r="R91" s="71"/>
      <c r="S91" s="26"/>
      <c r="T91" s="60"/>
      <c r="U91" s="60"/>
      <c r="V91" s="93"/>
      <c r="W91" s="93"/>
      <c r="X91" s="93"/>
      <c r="Y91" s="93"/>
      <c r="Z91" s="93"/>
      <c r="AA91" s="70"/>
      <c r="AB91" s="70"/>
      <c r="AC91" s="26"/>
      <c r="AD91" s="60"/>
      <c r="AE91" s="60"/>
    </row>
    <row r="92" spans="1:31" ht="14.25" thickBot="1">
      <c r="B92" s="69"/>
      <c r="C92" s="69"/>
      <c r="D92" s="66"/>
      <c r="E92" s="66"/>
      <c r="F92" s="66"/>
      <c r="G92" s="66"/>
      <c r="H92" s="66"/>
      <c r="I92" s="27" t="str">
        <f>IF((B90)=1,SUM(B92:H92)," ")</f>
        <v xml:space="preserve"> </v>
      </c>
      <c r="L92" s="69"/>
      <c r="M92" s="69"/>
      <c r="N92" s="69"/>
      <c r="O92" s="69"/>
      <c r="P92" s="69"/>
      <c r="Q92" s="66"/>
      <c r="R92" s="66"/>
      <c r="S92" s="27" t="str">
        <f>IF((L90)=1,SUM(L92:R92)," ")</f>
        <v xml:space="preserve"> </v>
      </c>
      <c r="V92" s="69"/>
      <c r="W92" s="69"/>
      <c r="X92" s="69"/>
      <c r="Y92" s="69"/>
      <c r="Z92" s="69"/>
      <c r="AA92" s="66"/>
      <c r="AB92" s="66"/>
      <c r="AC92" s="27" t="str">
        <f>IF((V90)=1,SUM(V92:AB92)," ")</f>
        <v xml:space="preserve"> </v>
      </c>
    </row>
    <row r="93" spans="1:31" s="42" customFormat="1" ht="19.5">
      <c r="B93" s="34">
        <v>6</v>
      </c>
      <c r="C93" s="34">
        <v>7</v>
      </c>
      <c r="D93" s="34">
        <v>8</v>
      </c>
      <c r="E93" s="34">
        <v>9</v>
      </c>
      <c r="F93" s="34">
        <v>10</v>
      </c>
      <c r="G93" s="35">
        <v>11</v>
      </c>
      <c r="H93" s="36">
        <v>12</v>
      </c>
      <c r="I93" s="41"/>
      <c r="J93" s="59"/>
      <c r="K93" s="59"/>
      <c r="L93" s="34">
        <v>3</v>
      </c>
      <c r="M93" s="34">
        <v>4</v>
      </c>
      <c r="N93" s="34">
        <v>5</v>
      </c>
      <c r="O93" s="34">
        <v>6</v>
      </c>
      <c r="P93" s="34">
        <v>7</v>
      </c>
      <c r="Q93" s="35">
        <v>8</v>
      </c>
      <c r="R93" s="36">
        <v>9</v>
      </c>
      <c r="S93" s="41"/>
      <c r="T93" s="59"/>
      <c r="U93" s="59"/>
      <c r="V93" s="34">
        <v>3</v>
      </c>
      <c r="W93" s="34">
        <v>4</v>
      </c>
      <c r="X93" s="34">
        <v>5</v>
      </c>
      <c r="Y93" s="34">
        <v>6</v>
      </c>
      <c r="Z93" s="34">
        <v>7</v>
      </c>
      <c r="AA93" s="35">
        <v>8</v>
      </c>
      <c r="AB93" s="36">
        <v>9</v>
      </c>
      <c r="AC93" s="41"/>
      <c r="AD93" s="59"/>
      <c r="AE93" s="59"/>
    </row>
    <row r="94" spans="1:31" s="53" customFormat="1" ht="12">
      <c r="B94" s="70"/>
      <c r="C94" s="70"/>
      <c r="D94" s="70"/>
      <c r="E94" s="70"/>
      <c r="F94" s="70"/>
      <c r="G94" s="70"/>
      <c r="H94" s="70"/>
      <c r="I94" s="26"/>
      <c r="J94" s="60"/>
      <c r="K94" s="60"/>
      <c r="L94" s="71"/>
      <c r="M94" s="70"/>
      <c r="N94" s="70"/>
      <c r="O94" s="70"/>
      <c r="P94" s="70"/>
      <c r="Q94" s="70"/>
      <c r="R94" s="70"/>
      <c r="S94" s="26"/>
      <c r="T94" s="60"/>
      <c r="U94" s="60"/>
      <c r="V94" s="70"/>
      <c r="W94" s="70"/>
      <c r="X94" s="70"/>
      <c r="Y94" s="70"/>
      <c r="Z94" s="70"/>
      <c r="AA94" s="70"/>
      <c r="AB94" s="70"/>
      <c r="AC94" s="26"/>
      <c r="AD94" s="60"/>
      <c r="AE94" s="60"/>
    </row>
    <row r="95" spans="1:31" ht="14.25" thickBot="1">
      <c r="B95" s="66"/>
      <c r="C95" s="66"/>
      <c r="D95" s="66"/>
      <c r="E95" s="66"/>
      <c r="F95" s="66"/>
      <c r="G95" s="66"/>
      <c r="H95" s="66"/>
      <c r="I95" s="18">
        <f>SUM(B95:H95)</f>
        <v>0</v>
      </c>
      <c r="J95" s="57">
        <f>GESTEP(I95,2.000000001)</f>
        <v>0</v>
      </c>
      <c r="K95" s="57">
        <f>IF(J95=1,AE82+1,0)</f>
        <v>0</v>
      </c>
      <c r="L95" s="66"/>
      <c r="M95" s="66"/>
      <c r="N95" s="66"/>
      <c r="O95" s="66"/>
      <c r="P95" s="66"/>
      <c r="Q95" s="66"/>
      <c r="R95" s="66"/>
      <c r="S95" s="18">
        <f>SUM(L95:R95)</f>
        <v>0</v>
      </c>
      <c r="T95" s="57">
        <f>GESTEP(S95,2.000000001)</f>
        <v>0</v>
      </c>
      <c r="U95" s="57">
        <f>IF(T95=1,K104+1,0)</f>
        <v>0</v>
      </c>
      <c r="V95" s="66"/>
      <c r="W95" s="66"/>
      <c r="X95" s="66"/>
      <c r="Y95" s="66"/>
      <c r="Z95" s="66"/>
      <c r="AA95" s="66"/>
      <c r="AB95" s="66"/>
      <c r="AC95" s="18">
        <f>SUM(V95:AB95)</f>
        <v>0</v>
      </c>
      <c r="AD95" s="57">
        <f>GESTEP(AC95,2.000000001)</f>
        <v>0</v>
      </c>
      <c r="AE95" s="57">
        <f>IF(AD95=1,U104+1,0)</f>
        <v>0</v>
      </c>
    </row>
    <row r="96" spans="1:31" s="42" customFormat="1" ht="19.5">
      <c r="B96" s="34">
        <v>13</v>
      </c>
      <c r="C96" s="34">
        <v>14</v>
      </c>
      <c r="D96" s="34">
        <v>15</v>
      </c>
      <c r="E96" s="34">
        <v>16</v>
      </c>
      <c r="F96" s="34">
        <v>17</v>
      </c>
      <c r="G96" s="35">
        <v>18</v>
      </c>
      <c r="H96" s="36">
        <v>19</v>
      </c>
      <c r="I96" s="41"/>
      <c r="J96" s="62"/>
      <c r="K96" s="57"/>
      <c r="L96" s="34">
        <v>10</v>
      </c>
      <c r="M96" s="34">
        <v>11</v>
      </c>
      <c r="N96" s="34">
        <v>12</v>
      </c>
      <c r="O96" s="34">
        <v>13</v>
      </c>
      <c r="P96" s="34">
        <v>14</v>
      </c>
      <c r="Q96" s="35">
        <v>15</v>
      </c>
      <c r="R96" s="36">
        <v>16</v>
      </c>
      <c r="S96" s="41"/>
      <c r="T96" s="62"/>
      <c r="U96" s="57"/>
      <c r="V96" s="34">
        <v>10</v>
      </c>
      <c r="W96" s="34">
        <v>11</v>
      </c>
      <c r="X96" s="34">
        <v>12</v>
      </c>
      <c r="Y96" s="34">
        <v>13</v>
      </c>
      <c r="Z96" s="34">
        <v>14</v>
      </c>
      <c r="AA96" s="35">
        <v>15</v>
      </c>
      <c r="AB96" s="36">
        <v>16</v>
      </c>
      <c r="AC96" s="41"/>
      <c r="AD96" s="62"/>
      <c r="AE96" s="57"/>
    </row>
    <row r="97" spans="2:31" s="53" customFormat="1" ht="12">
      <c r="B97" s="71" t="s">
        <v>11</v>
      </c>
      <c r="C97" s="70"/>
      <c r="D97" s="70"/>
      <c r="E97" s="70"/>
      <c r="F97" s="70"/>
      <c r="G97" s="70"/>
      <c r="H97" s="70"/>
      <c r="I97" s="26"/>
      <c r="J97" s="60"/>
      <c r="K97" s="60"/>
      <c r="L97" s="71"/>
      <c r="M97" s="70" t="s">
        <v>12</v>
      </c>
      <c r="N97" s="70"/>
      <c r="O97" s="70"/>
      <c r="P97" s="70"/>
      <c r="Q97" s="70"/>
      <c r="R97" s="70"/>
      <c r="S97" s="26"/>
      <c r="T97" s="60"/>
      <c r="U97" s="60"/>
      <c r="V97" s="70"/>
      <c r="W97" s="70"/>
      <c r="X97" s="70"/>
      <c r="Y97" s="70"/>
      <c r="Z97" s="70"/>
      <c r="AA97" s="70"/>
      <c r="AB97" s="70"/>
      <c r="AC97" s="26"/>
      <c r="AD97" s="60"/>
      <c r="AE97" s="60"/>
    </row>
    <row r="98" spans="2:31" ht="14.25" thickBot="1">
      <c r="B98" s="66"/>
      <c r="C98" s="66"/>
      <c r="D98" s="66"/>
      <c r="E98" s="66"/>
      <c r="F98" s="66"/>
      <c r="G98" s="66"/>
      <c r="H98" s="66"/>
      <c r="I98" s="18">
        <f>SUM(B98:H98)</f>
        <v>0</v>
      </c>
      <c r="J98" s="57">
        <f>GESTEP(I98,2.000000001)</f>
        <v>0</v>
      </c>
      <c r="K98" s="57">
        <f>IF(J98=1,K95+1,0)</f>
        <v>0</v>
      </c>
      <c r="L98" s="66"/>
      <c r="M98" s="66"/>
      <c r="N98" s="66"/>
      <c r="O98" s="66"/>
      <c r="P98" s="66"/>
      <c r="Q98" s="66"/>
      <c r="R98" s="66"/>
      <c r="S98" s="18">
        <f>SUM(L98:R98)</f>
        <v>0</v>
      </c>
      <c r="T98" s="57">
        <f>GESTEP(S98,2.000000001)</f>
        <v>0</v>
      </c>
      <c r="U98" s="57">
        <f>IF(T98=1,U95+1,0)</f>
        <v>0</v>
      </c>
      <c r="V98" s="66"/>
      <c r="W98" s="66"/>
      <c r="X98" s="66"/>
      <c r="Y98" s="66"/>
      <c r="Z98" s="66"/>
      <c r="AA98" s="66"/>
      <c r="AB98" s="66"/>
      <c r="AC98" s="18">
        <f>SUM(V98:AB98)</f>
        <v>0</v>
      </c>
      <c r="AD98" s="57">
        <f>GESTEP(AC98,2.000000001)</f>
        <v>0</v>
      </c>
      <c r="AE98" s="57">
        <f>IF(AD98=1,AE95+1,0)</f>
        <v>0</v>
      </c>
    </row>
    <row r="99" spans="2:31" s="42" customFormat="1" ht="19.5">
      <c r="B99" s="34">
        <v>20</v>
      </c>
      <c r="C99" s="34">
        <v>21</v>
      </c>
      <c r="D99" s="34">
        <v>22</v>
      </c>
      <c r="E99" s="34">
        <v>23</v>
      </c>
      <c r="F99" s="34">
        <v>24</v>
      </c>
      <c r="G99" s="35">
        <v>25</v>
      </c>
      <c r="H99" s="36">
        <v>26</v>
      </c>
      <c r="I99" s="41"/>
      <c r="J99" s="62"/>
      <c r="K99" s="57"/>
      <c r="L99" s="34">
        <v>17</v>
      </c>
      <c r="M99" s="34">
        <v>18</v>
      </c>
      <c r="N99" s="34">
        <v>19</v>
      </c>
      <c r="O99" s="34">
        <v>20</v>
      </c>
      <c r="P99" s="34">
        <v>21</v>
      </c>
      <c r="Q99" s="35">
        <v>22</v>
      </c>
      <c r="R99" s="36">
        <v>23</v>
      </c>
      <c r="S99" s="41"/>
      <c r="T99" s="62"/>
      <c r="U99" s="57"/>
      <c r="V99" s="34">
        <v>17</v>
      </c>
      <c r="W99" s="34">
        <v>18</v>
      </c>
      <c r="X99" s="34">
        <v>19</v>
      </c>
      <c r="Y99" s="34">
        <v>20</v>
      </c>
      <c r="Z99" s="34">
        <v>21</v>
      </c>
      <c r="AA99" s="35">
        <v>22</v>
      </c>
      <c r="AB99" s="36">
        <v>23</v>
      </c>
      <c r="AC99" s="41"/>
      <c r="AD99" s="62"/>
      <c r="AE99" s="57"/>
    </row>
    <row r="100" spans="2:31" s="53" customFormat="1" ht="12">
      <c r="B100" s="70"/>
      <c r="C100" s="70"/>
      <c r="D100" s="70"/>
      <c r="E100" s="70"/>
      <c r="F100" s="70"/>
      <c r="G100" s="70"/>
      <c r="H100" s="70"/>
      <c r="I100" s="26"/>
      <c r="J100" s="60"/>
      <c r="K100" s="60"/>
      <c r="L100" s="70"/>
      <c r="M100" s="70"/>
      <c r="N100" s="70"/>
      <c r="O100" s="70"/>
      <c r="P100" s="70"/>
      <c r="Q100" s="71"/>
      <c r="R100" s="70" t="s">
        <v>14</v>
      </c>
      <c r="S100" s="26"/>
      <c r="T100" s="60"/>
      <c r="U100" s="60"/>
      <c r="V100" s="70"/>
      <c r="W100" s="70"/>
      <c r="X100" s="70"/>
      <c r="Y100" s="70" t="s">
        <v>15</v>
      </c>
      <c r="Z100" s="70"/>
      <c r="AA100" s="70"/>
      <c r="AB100" s="70"/>
      <c r="AC100" s="26"/>
      <c r="AD100" s="60"/>
      <c r="AE100" s="60"/>
    </row>
    <row r="101" spans="2:31" ht="14.25" thickBot="1">
      <c r="B101" s="66"/>
      <c r="C101" s="66"/>
      <c r="D101" s="66"/>
      <c r="E101" s="66"/>
      <c r="F101" s="66"/>
      <c r="G101" s="66"/>
      <c r="H101" s="66"/>
      <c r="I101" s="18">
        <f>SUM(B101:H101)</f>
        <v>0</v>
      </c>
      <c r="J101" s="57">
        <f>GESTEP(I101,2.000000001)</f>
        <v>0</v>
      </c>
      <c r="K101" s="57">
        <f>IF(J101=1,K98+1,0)</f>
        <v>0</v>
      </c>
      <c r="L101" s="66"/>
      <c r="M101" s="66"/>
      <c r="N101" s="66"/>
      <c r="O101" s="66"/>
      <c r="P101" s="66"/>
      <c r="Q101" s="66"/>
      <c r="R101" s="66"/>
      <c r="S101" s="18">
        <f>SUM(L101:R101)</f>
        <v>0</v>
      </c>
      <c r="T101" s="57">
        <f>GESTEP(S101,2.000000001)</f>
        <v>0</v>
      </c>
      <c r="U101" s="57">
        <f>IF(T101=1,U98+1,0)</f>
        <v>0</v>
      </c>
      <c r="V101" s="66"/>
      <c r="W101" s="66"/>
      <c r="X101" s="66"/>
      <c r="Y101" s="66"/>
      <c r="Z101" s="66"/>
      <c r="AA101" s="66"/>
      <c r="AB101" s="66"/>
      <c r="AC101" s="18">
        <f>SUM(V101:AB101)</f>
        <v>0</v>
      </c>
      <c r="AD101" s="57">
        <f>GESTEP(AC101,2.000000001)</f>
        <v>0</v>
      </c>
      <c r="AE101" s="57">
        <f>IF(AD101=1,AE98+1,0)</f>
        <v>0</v>
      </c>
    </row>
    <row r="102" spans="2:31" s="42" customFormat="1" ht="19.5">
      <c r="B102" s="34">
        <v>27</v>
      </c>
      <c r="C102" s="34">
        <v>28</v>
      </c>
      <c r="D102" s="34">
        <v>29</v>
      </c>
      <c r="E102" s="34">
        <v>30</v>
      </c>
      <c r="F102" s="37">
        <v>31</v>
      </c>
      <c r="G102" s="37">
        <f>Q90</f>
        <v>1</v>
      </c>
      <c r="H102" s="37">
        <f>R90</f>
        <v>2</v>
      </c>
      <c r="I102" s="41"/>
      <c r="J102" s="62"/>
      <c r="K102" s="57"/>
      <c r="L102" s="34">
        <v>24</v>
      </c>
      <c r="M102" s="34">
        <v>25</v>
      </c>
      <c r="N102" s="34">
        <v>26</v>
      </c>
      <c r="O102" s="34">
        <v>27</v>
      </c>
      <c r="P102" s="34">
        <v>28</v>
      </c>
      <c r="Q102" s="35">
        <f>AA90</f>
        <v>1</v>
      </c>
      <c r="R102" s="35">
        <f>AB90</f>
        <v>2</v>
      </c>
      <c r="S102" s="41"/>
      <c r="T102" s="62"/>
      <c r="U102" s="59"/>
      <c r="V102" s="34">
        <v>24</v>
      </c>
      <c r="W102" s="34">
        <v>25</v>
      </c>
      <c r="X102" s="34">
        <v>26</v>
      </c>
      <c r="Y102" s="34">
        <v>27</v>
      </c>
      <c r="Z102" s="34">
        <v>28</v>
      </c>
      <c r="AA102" s="35">
        <v>29</v>
      </c>
      <c r="AB102" s="36">
        <v>30</v>
      </c>
      <c r="AC102" s="41"/>
      <c r="AD102" s="62"/>
      <c r="AE102" s="59"/>
    </row>
    <row r="103" spans="2:31" s="53" customFormat="1" ht="12">
      <c r="B103" s="70"/>
      <c r="C103" s="70"/>
      <c r="D103" s="70"/>
      <c r="E103" s="70"/>
      <c r="F103" s="93"/>
      <c r="G103" s="93"/>
      <c r="H103" s="93"/>
      <c r="I103" s="26"/>
      <c r="J103" s="60"/>
      <c r="K103" s="60"/>
      <c r="L103" s="70"/>
      <c r="M103" s="70"/>
      <c r="N103" s="70"/>
      <c r="O103" s="70"/>
      <c r="P103" s="70"/>
      <c r="Q103" s="93"/>
      <c r="R103" s="93"/>
      <c r="S103" s="26"/>
      <c r="T103" s="60"/>
      <c r="U103" s="60"/>
      <c r="V103" s="70"/>
      <c r="W103" s="70"/>
      <c r="X103" s="70"/>
      <c r="Y103" s="70"/>
      <c r="Z103" s="70"/>
      <c r="AA103" s="70"/>
      <c r="AB103" s="70"/>
      <c r="AC103" s="26"/>
      <c r="AD103" s="60"/>
      <c r="AE103" s="60"/>
    </row>
    <row r="104" spans="2:31" ht="14.25" thickBot="1">
      <c r="B104" s="66"/>
      <c r="C104" s="66"/>
      <c r="D104" s="66"/>
      <c r="E104" s="66"/>
      <c r="F104" s="69"/>
      <c r="G104" s="69"/>
      <c r="H104" s="69"/>
      <c r="I104" s="21">
        <f>IF((B102)=1,SUM(B104:H104),SUM(B104:H104)+SUM(L92:R92))</f>
        <v>0</v>
      </c>
      <c r="J104" s="57">
        <f>GESTEP(I104,2.000000001)</f>
        <v>0</v>
      </c>
      <c r="K104" s="57">
        <f>IF(J104=1,K101+1,0)</f>
        <v>0</v>
      </c>
      <c r="L104" s="66"/>
      <c r="M104" s="66"/>
      <c r="N104" s="66"/>
      <c r="O104" s="66"/>
      <c r="P104" s="66"/>
      <c r="Q104" s="69"/>
      <c r="R104" s="69"/>
      <c r="S104" s="21">
        <f>IF((L102)=1,SUM(L104:R104),SUM(L104:R104)+SUM(V92:AB92))</f>
        <v>0</v>
      </c>
      <c r="T104" s="57">
        <f>GESTEP(S104,2.000000001)</f>
        <v>0</v>
      </c>
      <c r="U104" s="57">
        <f>IF(T104=1,U101+1,0)</f>
        <v>0</v>
      </c>
      <c r="V104" s="66"/>
      <c r="W104" s="66"/>
      <c r="X104" s="66"/>
      <c r="Y104" s="66"/>
      <c r="Z104" s="66"/>
      <c r="AA104" s="66"/>
      <c r="AB104" s="66"/>
      <c r="AC104" s="18">
        <f>SUM(V104:AB104)</f>
        <v>0</v>
      </c>
      <c r="AD104" s="57">
        <f>GESTEP(AC104,2.000000001)</f>
        <v>0</v>
      </c>
      <c r="AE104" s="57">
        <f>IF(AD104=1,AE101+1,0)</f>
        <v>0</v>
      </c>
    </row>
    <row r="105" spans="2:31" s="42" customFormat="1" ht="19.5">
      <c r="B105" s="38"/>
      <c r="C105" s="38"/>
      <c r="D105" s="38"/>
      <c r="E105" s="38"/>
      <c r="F105" s="38"/>
      <c r="G105" s="39"/>
      <c r="H105" s="40"/>
      <c r="I105" s="41"/>
      <c r="J105" s="59"/>
      <c r="K105" s="59"/>
      <c r="L105" s="38"/>
      <c r="M105" s="38"/>
      <c r="N105" s="38"/>
      <c r="O105" s="38"/>
      <c r="P105" s="38"/>
      <c r="Q105" s="39"/>
      <c r="R105" s="40"/>
      <c r="S105" s="41"/>
      <c r="T105" s="59"/>
      <c r="U105" s="59"/>
      <c r="V105" s="34">
        <v>31</v>
      </c>
      <c r="W105" s="34">
        <v>1</v>
      </c>
      <c r="X105" s="38">
        <v>2</v>
      </c>
      <c r="Y105" s="38">
        <v>3</v>
      </c>
      <c r="Z105" s="38">
        <v>4</v>
      </c>
      <c r="AA105" s="38">
        <v>5</v>
      </c>
      <c r="AB105" s="38">
        <v>6</v>
      </c>
      <c r="AC105" s="41"/>
      <c r="AD105" s="59"/>
      <c r="AE105" s="59"/>
    </row>
    <row r="106" spans="2:31" s="53" customFormat="1" ht="12">
      <c r="B106" s="93"/>
      <c r="C106" s="93"/>
      <c r="D106" s="93"/>
      <c r="E106" s="93"/>
      <c r="F106" s="93"/>
      <c r="G106" s="93"/>
      <c r="H106" s="93"/>
      <c r="I106" s="26"/>
      <c r="J106" s="60"/>
      <c r="K106" s="60"/>
      <c r="L106" s="93"/>
      <c r="M106" s="93"/>
      <c r="N106" s="93"/>
      <c r="O106" s="93"/>
      <c r="P106" s="93"/>
      <c r="Q106" s="93"/>
      <c r="R106" s="93"/>
      <c r="S106" s="26"/>
      <c r="T106" s="60"/>
      <c r="U106" s="60"/>
      <c r="V106" s="70"/>
      <c r="W106" s="93"/>
      <c r="X106" s="93"/>
      <c r="Y106" s="93"/>
      <c r="Z106" s="93"/>
      <c r="AA106" s="93"/>
      <c r="AB106" s="93"/>
      <c r="AC106" s="26"/>
      <c r="AD106" s="60"/>
      <c r="AE106" s="60"/>
    </row>
    <row r="107" spans="2:31" ht="14.25" thickBot="1">
      <c r="B107" s="69"/>
      <c r="C107" s="69"/>
      <c r="D107" s="69"/>
      <c r="E107" s="69"/>
      <c r="F107" s="69"/>
      <c r="G107" s="69"/>
      <c r="H107" s="69"/>
      <c r="I107" s="21" t="str">
        <f>IF((H105)=0," ",SUM(B107:H107)+SUM(L92:R92))</f>
        <v xml:space="preserve"> </v>
      </c>
      <c r="L107" s="69"/>
      <c r="M107" s="69"/>
      <c r="N107" s="69"/>
      <c r="O107" s="69"/>
      <c r="P107" s="69"/>
      <c r="Q107" s="69"/>
      <c r="R107" s="69"/>
      <c r="S107" s="21" t="str">
        <f>IF((R105)=0," ",SUM(L107:R107)+SUM(V92:AB92))</f>
        <v xml:space="preserve"> </v>
      </c>
      <c r="V107" s="66"/>
      <c r="W107" s="69"/>
      <c r="X107" s="69"/>
      <c r="Y107" s="69"/>
      <c r="Z107" s="69"/>
      <c r="AA107" s="69"/>
      <c r="AB107" s="69"/>
      <c r="AC107" s="21">
        <f>SUM(V107:AB107)</f>
        <v>0</v>
      </c>
      <c r="AD107" s="57">
        <f>GESTEP(AC107,2.000000001)</f>
        <v>0</v>
      </c>
      <c r="AE107" s="57">
        <f>IF(AD107=1,AE104+1,0)</f>
        <v>0</v>
      </c>
    </row>
    <row r="109" spans="2:31" ht="18.75">
      <c r="B109" s="86" t="s">
        <v>39</v>
      </c>
      <c r="C109" s="86" t="s">
        <v>40</v>
      </c>
      <c r="D109" s="86" t="s">
        <v>41</v>
      </c>
      <c r="E109" s="157" t="s">
        <v>30</v>
      </c>
      <c r="F109" s="158"/>
      <c r="H109" s="87" t="s">
        <v>78</v>
      </c>
      <c r="L109" s="86" t="s">
        <v>39</v>
      </c>
      <c r="M109" s="86" t="s">
        <v>40</v>
      </c>
      <c r="N109" s="86" t="s">
        <v>41</v>
      </c>
      <c r="O109" s="157" t="s">
        <v>30</v>
      </c>
      <c r="P109" s="158"/>
      <c r="R109" s="87" t="s">
        <v>78</v>
      </c>
      <c r="V109" s="86" t="s">
        <v>39</v>
      </c>
      <c r="W109" s="86" t="s">
        <v>40</v>
      </c>
      <c r="X109" s="86" t="s">
        <v>41</v>
      </c>
      <c r="Y109" s="157" t="s">
        <v>30</v>
      </c>
      <c r="Z109" s="158"/>
      <c r="AB109" s="87" t="s">
        <v>78</v>
      </c>
    </row>
    <row r="110" spans="2:31">
      <c r="B110" s="2">
        <f>DAY(EOMONTH(D88,0))</f>
        <v>31</v>
      </c>
      <c r="C110" s="2">
        <f>COUNTIF(B92:H92,"休")+COUNTIF(B95:H95,"休")+COUNTIF(B98:H98,"休")+COUNTIF(B101:H101,"休")+COUNTIF(B104:H104,"休")+COUNTIF(B107:H107,"休")</f>
        <v>0</v>
      </c>
      <c r="D110" s="2">
        <f>B110-C110</f>
        <v>31</v>
      </c>
      <c r="E110" s="121">
        <f>SUM(B92:H92,B95:H95,B98:H98,B101:H101,B104:H104,B107:H107)</f>
        <v>0</v>
      </c>
      <c r="F110" s="159"/>
      <c r="H110" s="88" t="str">
        <f>IF(AND((D92)&lt;&gt;"",(E92)&lt;&gt;"",(F92)&lt;&gt;"",(G92)&lt;&gt;"",(H92)&lt;&gt;"",(B95)&lt;&gt;"",(C95)&lt;&gt;"",(D95)&lt;&gt;"",(E95)&lt;&gt;"",(F95)&lt;&gt;"",(G95)&lt;&gt;"",H95&lt;&gt;"",B98&lt;&gt;"",C98&lt;&gt;"",D98&lt;&gt;"",E98&lt;&gt;"",F98&lt;&gt;"",G98&lt;&gt;"",H98&lt;&gt;"",B101&lt;&gt;"",C101&lt;&gt;"",D101&lt;&gt;"",E101&lt;&gt;"",F101&lt;&gt;"",G101&lt;&gt;"",H101&lt;&gt;"",B104&lt;&gt;"",C104&lt;&gt;"",D104&lt;&gt;"",E104&lt;&gt;""),"OK","入力不足")</f>
        <v>入力不足</v>
      </c>
      <c r="L110" s="2">
        <f>DAY(EOMONTH(N88,0))</f>
        <v>28</v>
      </c>
      <c r="M110" s="2">
        <f>COUNTIF(L92:R92,"休")+COUNTIF(L95:R95,"休")+COUNTIF(L98:R98,"休")+COUNTIF(L101:R101,"休")+COUNTIF(L104:R104,"休")+COUNTIF(L107:R107,"休")</f>
        <v>0</v>
      </c>
      <c r="N110" s="2">
        <f>L110-M110</f>
        <v>28</v>
      </c>
      <c r="O110" s="121">
        <f>SUM(L92:R92,L95:R95,L98:R98,L101:R101,L104:R104,L107:R107)</f>
        <v>0</v>
      </c>
      <c r="P110" s="159"/>
      <c r="R110" s="88" t="str">
        <f>IF(AND((Q92)&lt;&gt;"",(R92)&lt;&gt;"",(L95)&lt;&gt;"",(M95)&lt;&gt;"",(N95)&lt;&gt;"",(O95)&lt;&gt;"",(P95)&lt;&gt;"",(Q95)&lt;&gt;"",R95&lt;&gt;"",L98&lt;&gt;"",M98&lt;&gt;"",N98&lt;&gt;"",O98&lt;&gt;"",P98&lt;&gt;"",Q98&lt;&gt;"",R98&lt;&gt;"",L101&lt;&gt;"",M101&lt;&gt;"",N101&lt;&gt;"",O101&lt;&gt;"",P101&lt;&gt;"",Q101&lt;&gt;"",R101&lt;&gt;"",L104&lt;&gt;"",M104&lt;&gt;"",N104&lt;&gt;"",O104&lt;&gt;"",P104&lt;&gt;""),"OK","入力不足")</f>
        <v>入力不足</v>
      </c>
      <c r="V110" s="2">
        <f>DAY(EOMONTH(X88,0))</f>
        <v>31</v>
      </c>
      <c r="W110" s="2">
        <f>COUNTIF(V92:AB92,"休")+COUNTIF(V95:AB95,"休")+COUNTIF(V98:AB98,"休")+COUNTIF(V101:AB101,"休")+COUNTIF(V104:AB104,"休")+COUNTIF(V107:AB107,"休")</f>
        <v>0</v>
      </c>
      <c r="X110" s="2">
        <f>V110-W110</f>
        <v>31</v>
      </c>
      <c r="Y110" s="121">
        <f>SUM(V92:AB92,V95:AB95,V98:AB98,V101:AB101,V104:AB104,V107:AB107)</f>
        <v>0</v>
      </c>
      <c r="Z110" s="159"/>
      <c r="AB110" s="88" t="str">
        <f>IF(AND((AA92)&lt;&gt;"",(AB92)&lt;&gt;"",(V95)&lt;&gt;"",(W95)&lt;&gt;"",(X95)&lt;&gt;"",(Y95)&lt;&gt;"",(Z95)&lt;&gt;"",(AA95)&lt;&gt;"",AB95&lt;&gt;"",V98&lt;&gt;"",W98&lt;&gt;"",X98&lt;&gt;"",Y98&lt;&gt;"",Z98&lt;&gt;"",AA98&lt;&gt;"",AB98&lt;&gt;"",V101&lt;&gt;"",W101&lt;&gt;"",X101&lt;&gt;"",Y101&lt;&gt;"",Z101&lt;&gt;"",AA101&lt;&gt;"",AB101&lt;&gt;"",V104&lt;&gt;"",W104&lt;&gt;"",X104&lt;&gt;"",Y104&lt;&gt;"",Z104&lt;&gt;"",AA104&lt;&gt;"",AB104&lt;&gt;"",V107&lt;&gt;""),"OK","入力不足")</f>
        <v>入力不足</v>
      </c>
    </row>
    <row r="111" spans="2:31" s="54" customFormat="1">
      <c r="B111" s="89">
        <f>SUM(C110:D110)</f>
        <v>31</v>
      </c>
      <c r="I111" s="47"/>
      <c r="J111" s="63"/>
      <c r="K111" s="63"/>
      <c r="L111" s="89">
        <f>SUM(M110:N110)</f>
        <v>28</v>
      </c>
      <c r="N111" s="89"/>
      <c r="S111" s="47"/>
      <c r="T111" s="63"/>
      <c r="U111" s="63"/>
      <c r="V111" s="89">
        <f>SUM(W110:X110)</f>
        <v>31</v>
      </c>
      <c r="X111" s="89"/>
      <c r="AC111" s="47"/>
      <c r="AD111" s="63"/>
      <c r="AE111" s="63"/>
    </row>
    <row r="112" spans="2:31" ht="19.5" thickBot="1">
      <c r="L112" s="74" t="s">
        <v>53</v>
      </c>
    </row>
    <row r="113" spans="3:29" ht="19.5" customHeight="1" thickBot="1">
      <c r="C113" s="94" t="s">
        <v>8</v>
      </c>
      <c r="D113" s="95" t="s">
        <v>9</v>
      </c>
      <c r="E113" s="97" t="s">
        <v>7</v>
      </c>
      <c r="F113" s="97" t="s">
        <v>34</v>
      </c>
      <c r="G113" s="149" t="s">
        <v>30</v>
      </c>
      <c r="H113" s="150"/>
      <c r="L113" s="133" t="s">
        <v>47</v>
      </c>
      <c r="M113" s="134"/>
      <c r="N113" s="134"/>
      <c r="O113" s="134"/>
      <c r="P113" s="134"/>
      <c r="Q113" s="134"/>
      <c r="R113" s="135"/>
      <c r="S113" s="30" t="s">
        <v>46</v>
      </c>
      <c r="T113" s="64"/>
      <c r="U113" s="64"/>
      <c r="V113" s="98"/>
      <c r="W113" s="98"/>
      <c r="X113" s="98"/>
      <c r="Y113" s="98"/>
      <c r="Z113" s="98"/>
      <c r="AA113" s="98"/>
      <c r="AB113" s="98"/>
      <c r="AC113" s="33"/>
    </row>
    <row r="114" spans="3:29" ht="19.5" customHeight="1">
      <c r="C114" s="99">
        <f>$D$13</f>
        <v>45383</v>
      </c>
      <c r="D114" s="100">
        <f>B35</f>
        <v>30</v>
      </c>
      <c r="E114" s="101">
        <f>C35</f>
        <v>0</v>
      </c>
      <c r="F114" s="101">
        <f>D35</f>
        <v>30</v>
      </c>
      <c r="G114" s="151">
        <f>E35</f>
        <v>0</v>
      </c>
      <c r="H114" s="152"/>
      <c r="L114" s="153"/>
      <c r="M114" s="154"/>
      <c r="N114" s="102" t="s">
        <v>10</v>
      </c>
      <c r="O114" s="154"/>
      <c r="P114" s="154"/>
      <c r="Q114" s="155">
        <f>O114-L114+1</f>
        <v>1</v>
      </c>
      <c r="R114" s="156"/>
      <c r="S114" s="30" t="s">
        <v>42</v>
      </c>
      <c r="T114" s="64"/>
      <c r="U114" s="64"/>
      <c r="V114" s="98"/>
      <c r="W114" s="98"/>
      <c r="X114" s="98"/>
      <c r="Y114" s="98"/>
      <c r="Z114" s="98"/>
      <c r="AA114" s="98"/>
      <c r="AB114" s="98"/>
      <c r="AC114" s="33"/>
    </row>
    <row r="115" spans="3:29" ht="19.5" customHeight="1">
      <c r="C115" s="103">
        <f>$N$13</f>
        <v>45414</v>
      </c>
      <c r="D115" s="104">
        <f>L35</f>
        <v>31</v>
      </c>
      <c r="E115" s="75">
        <f>M35</f>
        <v>0</v>
      </c>
      <c r="F115" s="75">
        <f>N35</f>
        <v>31</v>
      </c>
      <c r="G115" s="121">
        <f>O35</f>
        <v>0</v>
      </c>
      <c r="H115" s="122"/>
      <c r="L115" s="133" t="s">
        <v>33</v>
      </c>
      <c r="M115" s="134"/>
      <c r="N115" s="134"/>
      <c r="O115" s="134"/>
      <c r="P115" s="135"/>
      <c r="Q115" s="146">
        <f>SUM(E114:E125)</f>
        <v>0</v>
      </c>
      <c r="R115" s="147"/>
      <c r="S115" s="31"/>
    </row>
    <row r="116" spans="3:29" ht="19.5" customHeight="1">
      <c r="C116" s="103">
        <f>$X$13</f>
        <v>45445</v>
      </c>
      <c r="D116" s="104">
        <f>V35</f>
        <v>30</v>
      </c>
      <c r="E116" s="75">
        <f>W35</f>
        <v>0</v>
      </c>
      <c r="F116" s="75">
        <f>X35</f>
        <v>30</v>
      </c>
      <c r="G116" s="121">
        <f>Y35</f>
        <v>0</v>
      </c>
      <c r="H116" s="122"/>
      <c r="L116" s="143" t="s">
        <v>37</v>
      </c>
      <c r="M116" s="143"/>
      <c r="N116" s="143"/>
      <c r="O116" s="143"/>
      <c r="P116" s="143"/>
      <c r="Q116" s="148" t="str">
        <f>IF(SUM(F114:F125)&lt;281,SUM(F114:F125),"上限超え")</f>
        <v>上限超え</v>
      </c>
      <c r="R116" s="148"/>
      <c r="S116" s="30" t="s">
        <v>43</v>
      </c>
      <c r="T116" s="64"/>
      <c r="U116" s="64"/>
      <c r="V116" s="98"/>
      <c r="W116" s="98"/>
      <c r="X116" s="98"/>
      <c r="Y116" s="98"/>
      <c r="Z116" s="98"/>
      <c r="AA116" s="98"/>
      <c r="AB116" s="98"/>
      <c r="AC116" s="33"/>
    </row>
    <row r="117" spans="3:29" ht="19.5" customHeight="1">
      <c r="C117" s="103">
        <f>$D$38</f>
        <v>45476</v>
      </c>
      <c r="D117" s="104">
        <f>B60</f>
        <v>31</v>
      </c>
      <c r="E117" s="75">
        <f>C60</f>
        <v>0</v>
      </c>
      <c r="F117" s="75">
        <f>D60</f>
        <v>31</v>
      </c>
      <c r="G117" s="121">
        <f>E60</f>
        <v>0</v>
      </c>
      <c r="H117" s="122"/>
      <c r="L117" s="133" t="s">
        <v>49</v>
      </c>
      <c r="M117" s="134"/>
      <c r="N117" s="134"/>
      <c r="O117" s="134"/>
      <c r="P117" s="135"/>
      <c r="Q117" s="144">
        <f>SUM($G$114:$H$125)</f>
        <v>0</v>
      </c>
      <c r="R117" s="144"/>
      <c r="S117" s="30" t="s">
        <v>89</v>
      </c>
      <c r="T117" s="64"/>
      <c r="U117" s="64"/>
      <c r="V117" s="98"/>
      <c r="W117" s="98"/>
      <c r="X117" s="98"/>
      <c r="Y117" s="98"/>
      <c r="Z117" s="98"/>
      <c r="AA117" s="98"/>
      <c r="AB117" s="98"/>
      <c r="AC117" s="33"/>
    </row>
    <row r="118" spans="3:29" ht="19.5" customHeight="1">
      <c r="C118" s="103">
        <f>$N$38</f>
        <v>45507</v>
      </c>
      <c r="D118" s="104">
        <f>L60</f>
        <v>31</v>
      </c>
      <c r="E118" s="75">
        <f>M60</f>
        <v>0</v>
      </c>
      <c r="F118" s="75">
        <f>N60</f>
        <v>31</v>
      </c>
      <c r="G118" s="121">
        <f>O60</f>
        <v>0</v>
      </c>
      <c r="H118" s="122"/>
      <c r="L118" s="133" t="s">
        <v>36</v>
      </c>
      <c r="M118" s="134"/>
      <c r="N118" s="134"/>
      <c r="O118" s="134"/>
      <c r="P118" s="135"/>
      <c r="Q118" s="144" t="e">
        <f>IF(Q117/(SUM(Q115:R116)/7)&lt;1.666667,Q117/(SUM(Q115:R116)/7),"上限超え")</f>
        <v>#DIV/0!</v>
      </c>
      <c r="R118" s="144"/>
      <c r="S118" s="30" t="s">
        <v>52</v>
      </c>
      <c r="T118" s="64"/>
      <c r="U118" s="64"/>
      <c r="V118" s="98"/>
      <c r="W118" s="98"/>
      <c r="X118" s="98"/>
      <c r="Y118" s="98"/>
      <c r="Z118" s="98"/>
      <c r="AA118" s="98"/>
      <c r="AB118" s="98"/>
      <c r="AC118" s="33"/>
    </row>
    <row r="119" spans="3:29" ht="19.5" customHeight="1">
      <c r="C119" s="103">
        <f>$X$38</f>
        <v>45538</v>
      </c>
      <c r="D119" s="104">
        <f>V60</f>
        <v>30</v>
      </c>
      <c r="E119" s="75">
        <f>W60</f>
        <v>0</v>
      </c>
      <c r="F119" s="75">
        <f>X60</f>
        <v>30</v>
      </c>
      <c r="G119" s="121">
        <f>Y60</f>
        <v>0</v>
      </c>
      <c r="H119" s="122"/>
      <c r="L119" s="143" t="s">
        <v>56</v>
      </c>
      <c r="M119" s="143"/>
      <c r="N119" s="143"/>
      <c r="O119" s="143"/>
      <c r="P119" s="143"/>
      <c r="Q119" s="144">
        <f>MAX(B17:H17,B20:H20,B23:H23,B26:H26,B29:H29,L17:R17,L20:R20,L23:R23,L26:R26,L29:R29,V17:AB17,V20:AB20,V23:AB23,V26:AB26,V29:AB29,B42:H42,B45:H45,B48:H48,B51:H51,B54:H54,B57:H57,L42:R42,L45:R45,L48:R48,L51:R51,L54:R54,L57:R57,V42:AB42,V45:AB45,V48:AB48,V51:AB51,V54:AB54,V57:AB57,B67:H67,B70:H70,B73:H73,B76:H76,B79:H79,B82:H82,L67:R67,L70:R70,L73:R73,L76:R76,L79:R79,L82:R82,V67:AB67,V70:AB70,V73:AB73,V76:AB76,V79:AB79,V82:AB82,B92:H92,B95:H95,B98:H98,B101:H101,B104:H104,L92:R92,L95:R95,L98:R98,L101:R101,L104:R104,L107:R107,B107:H107,V92:AB92,V95:AB95,V98:AB98,V101:AB101,V104:AB104,V107:AB107)</f>
        <v>0</v>
      </c>
      <c r="R119" s="144"/>
      <c r="S119" s="31"/>
    </row>
    <row r="120" spans="3:29" ht="19.5" customHeight="1">
      <c r="C120" s="103">
        <f>$D$63</f>
        <v>45569</v>
      </c>
      <c r="D120" s="104">
        <f>B85</f>
        <v>31</v>
      </c>
      <c r="E120" s="75">
        <f>C85</f>
        <v>0</v>
      </c>
      <c r="F120" s="75">
        <f>D85</f>
        <v>31</v>
      </c>
      <c r="G120" s="121">
        <f>E85</f>
        <v>0</v>
      </c>
      <c r="H120" s="122"/>
      <c r="L120" s="145" t="s">
        <v>57</v>
      </c>
      <c r="M120" s="145"/>
      <c r="N120" s="145"/>
      <c r="O120" s="145"/>
      <c r="P120" s="145"/>
      <c r="Q120" s="144">
        <f>MAX(I15:I107,S15:S107,AC15:AC107)</f>
        <v>0</v>
      </c>
      <c r="R120" s="144"/>
      <c r="S120" s="31"/>
    </row>
    <row r="121" spans="3:29" ht="19.5" customHeight="1">
      <c r="C121" s="103">
        <f>$N$63</f>
        <v>45600</v>
      </c>
      <c r="D121" s="104">
        <f>L85</f>
        <v>30</v>
      </c>
      <c r="E121" s="75">
        <f>M85</f>
        <v>0</v>
      </c>
      <c r="F121" s="75">
        <f>N85</f>
        <v>30</v>
      </c>
      <c r="G121" s="121">
        <f>O85</f>
        <v>0</v>
      </c>
      <c r="H121" s="122"/>
      <c r="L121" s="133" t="s">
        <v>35</v>
      </c>
      <c r="M121" s="134"/>
      <c r="N121" s="134"/>
      <c r="O121" s="134"/>
      <c r="P121" s="135"/>
      <c r="Q121" s="136" t="e">
        <f>Q117/Q116</f>
        <v>#VALUE!</v>
      </c>
      <c r="R121" s="137"/>
      <c r="S121" s="31"/>
    </row>
    <row r="122" spans="3:29" ht="19.5" customHeight="1">
      <c r="C122" s="103">
        <f>$X$63</f>
        <v>45631</v>
      </c>
      <c r="D122" s="104">
        <f>V85</f>
        <v>31</v>
      </c>
      <c r="E122" s="75">
        <f>W85</f>
        <v>0</v>
      </c>
      <c r="F122" s="75">
        <f>X85</f>
        <v>31</v>
      </c>
      <c r="G122" s="121">
        <f>Y85</f>
        <v>0</v>
      </c>
      <c r="H122" s="122"/>
      <c r="L122" s="74" t="s">
        <v>51</v>
      </c>
      <c r="S122" s="31"/>
    </row>
    <row r="123" spans="3:29" ht="19.5" customHeight="1">
      <c r="C123" s="103">
        <f>$D$88</f>
        <v>45662</v>
      </c>
      <c r="D123" s="104">
        <f>B110</f>
        <v>31</v>
      </c>
      <c r="E123" s="75">
        <f>C110</f>
        <v>0</v>
      </c>
      <c r="F123" s="75">
        <f>D110</f>
        <v>31</v>
      </c>
      <c r="G123" s="121">
        <f>E110</f>
        <v>0</v>
      </c>
      <c r="H123" s="122"/>
      <c r="L123" s="138" t="s">
        <v>48</v>
      </c>
      <c r="M123" s="139"/>
      <c r="N123" s="139"/>
      <c r="O123" s="139"/>
      <c r="P123" s="140"/>
      <c r="Q123" s="141">
        <f>MAX(K16:K108,U15:U107,AE15:AE107)</f>
        <v>0</v>
      </c>
      <c r="R123" s="142"/>
      <c r="S123" s="30" t="s">
        <v>58</v>
      </c>
      <c r="T123" s="64"/>
      <c r="U123" s="64"/>
      <c r="V123" s="98"/>
      <c r="W123" s="98"/>
      <c r="X123" s="98"/>
      <c r="Y123" s="98"/>
      <c r="Z123" s="98"/>
      <c r="AA123" s="98"/>
      <c r="AB123" s="98"/>
      <c r="AC123" s="33"/>
    </row>
    <row r="124" spans="3:29" ht="19.5" customHeight="1">
      <c r="C124" s="103">
        <f>$N$88</f>
        <v>45693</v>
      </c>
      <c r="D124" s="104">
        <f>L110</f>
        <v>28</v>
      </c>
      <c r="E124" s="75">
        <f>M110</f>
        <v>0</v>
      </c>
      <c r="F124" s="75">
        <f>N110</f>
        <v>28</v>
      </c>
      <c r="G124" s="121">
        <f>O110</f>
        <v>0</v>
      </c>
      <c r="H124" s="122"/>
      <c r="L124" s="123" t="s">
        <v>50</v>
      </c>
      <c r="M124" s="124"/>
      <c r="N124" s="124"/>
      <c r="O124" s="124"/>
      <c r="P124" s="125"/>
      <c r="Q124" s="15" t="str">
        <f>MONTH($D$13)&amp;"月～"&amp;MONTH($X$13)&amp;"月"</f>
        <v>4月～6月</v>
      </c>
      <c r="R124" s="105">
        <f>COUNTIF($I$15:$I$32,"&gt;2")+COUNTIF($S$15:$S$32,"&gt;2")+COUNTIF($AC$15:$AC$32,"&gt;2")</f>
        <v>0</v>
      </c>
      <c r="S124" s="30" t="s">
        <v>59</v>
      </c>
      <c r="T124" s="64"/>
      <c r="U124" s="64"/>
      <c r="V124" s="98"/>
      <c r="W124" s="98"/>
      <c r="X124" s="98"/>
      <c r="Y124" s="98"/>
      <c r="Z124" s="98"/>
      <c r="AA124" s="98"/>
      <c r="AB124" s="98"/>
      <c r="AC124" s="33"/>
    </row>
    <row r="125" spans="3:29" ht="19.5" customHeight="1" thickBot="1">
      <c r="C125" s="106">
        <f>$X$88</f>
        <v>45724</v>
      </c>
      <c r="D125" s="107">
        <f>V110</f>
        <v>31</v>
      </c>
      <c r="E125" s="108">
        <f>W110</f>
        <v>0</v>
      </c>
      <c r="F125" s="108">
        <f>X110</f>
        <v>31</v>
      </c>
      <c r="G125" s="129">
        <f>Y110</f>
        <v>0</v>
      </c>
      <c r="H125" s="130"/>
      <c r="L125" s="123"/>
      <c r="M125" s="124"/>
      <c r="N125" s="124"/>
      <c r="O125" s="124"/>
      <c r="P125" s="125"/>
      <c r="Q125" s="16" t="str">
        <f>MONTH($D$38)&amp;"月～"&amp;MONTH($X$38)&amp;"月"</f>
        <v>7月～9月</v>
      </c>
      <c r="R125" s="109">
        <f>COUNTIF($I$40:$I$57,"&gt;2")+COUNTIF($S$40:$S$57,"&gt;2")+COUNTIF($AC$40:$AC$57,"&gt;2")</f>
        <v>0</v>
      </c>
      <c r="S125" s="30" t="s">
        <v>84</v>
      </c>
      <c r="T125" s="64"/>
      <c r="U125" s="64"/>
      <c r="V125" s="98"/>
      <c r="W125" s="98"/>
      <c r="X125" s="98"/>
      <c r="Y125" s="98"/>
      <c r="Z125" s="98"/>
      <c r="AA125" s="98"/>
      <c r="AB125" s="98"/>
      <c r="AC125" s="33"/>
    </row>
    <row r="126" spans="3:29" ht="19.5" customHeight="1" thickBot="1">
      <c r="C126" s="110" t="s">
        <v>29</v>
      </c>
      <c r="D126" s="111">
        <f>SUM(D114:D125)</f>
        <v>365</v>
      </c>
      <c r="E126" s="112">
        <f>SUM(E114:E125)</f>
        <v>0</v>
      </c>
      <c r="F126" s="112">
        <f>SUM(F114:F125)</f>
        <v>365</v>
      </c>
      <c r="G126" s="131">
        <f>SUM($G$114:$H$125)</f>
        <v>0</v>
      </c>
      <c r="H126" s="132"/>
      <c r="L126" s="123"/>
      <c r="M126" s="124"/>
      <c r="N126" s="124"/>
      <c r="O126" s="124"/>
      <c r="P126" s="125"/>
      <c r="Q126" s="16" t="str">
        <f>MONTH($D$63)&amp;"月～"&amp;MONTH($X$63)&amp;"月"</f>
        <v>10月～12月</v>
      </c>
      <c r="R126" s="109">
        <f>COUNTIF($I$65:$I$82,"&gt;2")+COUNTIF($S$65:$S$82,"&gt;2")+COUNTIF($AC$65:$AC$82,"&gt;2")</f>
        <v>0</v>
      </c>
      <c r="S126" s="30" t="s">
        <v>85</v>
      </c>
      <c r="T126" s="64"/>
      <c r="U126" s="64"/>
      <c r="V126" s="98"/>
      <c r="W126" s="98"/>
      <c r="X126" s="98"/>
      <c r="Y126" s="98"/>
      <c r="Z126" s="98"/>
      <c r="AA126" s="98"/>
      <c r="AB126" s="98"/>
      <c r="AC126" s="33"/>
    </row>
    <row r="127" spans="3:29" ht="19.5" customHeight="1">
      <c r="L127" s="126"/>
      <c r="M127" s="127"/>
      <c r="N127" s="127"/>
      <c r="O127" s="127"/>
      <c r="P127" s="128"/>
      <c r="Q127" s="17" t="str">
        <f>MONTH($D$88)&amp;"月～"&amp;MONTH($X$88)&amp;"月"</f>
        <v>1月～3月</v>
      </c>
      <c r="R127" s="113">
        <f>COUNTIF($I$90:$I$107,"&gt;2")+COUNTIF($S$90:$S$107,"&gt;2")+COUNTIF($AC$90:$AC$107,"&gt;2")</f>
        <v>0</v>
      </c>
      <c r="S127" s="30"/>
    </row>
    <row r="129" spans="4:26">
      <c r="R129" s="114"/>
    </row>
    <row r="131" spans="4:26">
      <c r="D131" s="115"/>
      <c r="V131" s="14"/>
      <c r="W131" s="12"/>
      <c r="X131" s="10"/>
      <c r="Y131" s="13"/>
      <c r="Z131" s="11"/>
    </row>
    <row r="135" spans="4:26">
      <c r="D135" s="116"/>
    </row>
  </sheetData>
  <sheetProtection sheet="1" objects="1" scenarios="1"/>
  <mergeCells count="88">
    <mergeCell ref="B13:C13"/>
    <mergeCell ref="D13:H13"/>
    <mergeCell ref="B10:C10"/>
    <mergeCell ref="D10:H10"/>
    <mergeCell ref="B11:C11"/>
    <mergeCell ref="D11:E11"/>
    <mergeCell ref="G11:H11"/>
    <mergeCell ref="L13:M13"/>
    <mergeCell ref="N13:R13"/>
    <mergeCell ref="V13:W13"/>
    <mergeCell ref="X13:AB13"/>
    <mergeCell ref="E34:F34"/>
    <mergeCell ref="O34:P34"/>
    <mergeCell ref="Y34:Z34"/>
    <mergeCell ref="E35:F35"/>
    <mergeCell ref="O35:P35"/>
    <mergeCell ref="Y35:Z35"/>
    <mergeCell ref="B38:C38"/>
    <mergeCell ref="D38:H38"/>
    <mergeCell ref="L38:M38"/>
    <mergeCell ref="N38:R38"/>
    <mergeCell ref="V38:W38"/>
    <mergeCell ref="X38:AB38"/>
    <mergeCell ref="X63:AB63"/>
    <mergeCell ref="E59:F59"/>
    <mergeCell ref="O59:P59"/>
    <mergeCell ref="Y59:Z59"/>
    <mergeCell ref="E60:F60"/>
    <mergeCell ref="O60:P60"/>
    <mergeCell ref="Y60:Z60"/>
    <mergeCell ref="B63:C63"/>
    <mergeCell ref="D63:H63"/>
    <mergeCell ref="L63:M63"/>
    <mergeCell ref="N63:R63"/>
    <mergeCell ref="V63:W63"/>
    <mergeCell ref="X88:AB88"/>
    <mergeCell ref="E84:F84"/>
    <mergeCell ref="O84:P84"/>
    <mergeCell ref="Y84:Z84"/>
    <mergeCell ref="E85:F85"/>
    <mergeCell ref="O85:P85"/>
    <mergeCell ref="Y85:Z85"/>
    <mergeCell ref="B88:C88"/>
    <mergeCell ref="D88:H88"/>
    <mergeCell ref="L88:M88"/>
    <mergeCell ref="N88:R88"/>
    <mergeCell ref="V88:W88"/>
    <mergeCell ref="E109:F109"/>
    <mergeCell ref="O109:P109"/>
    <mergeCell ref="Y109:Z109"/>
    <mergeCell ref="E110:F110"/>
    <mergeCell ref="O110:P110"/>
    <mergeCell ref="Y110:Z110"/>
    <mergeCell ref="G113:H113"/>
    <mergeCell ref="L113:R113"/>
    <mergeCell ref="G114:H114"/>
    <mergeCell ref="L114:M114"/>
    <mergeCell ref="O114:P114"/>
    <mergeCell ref="Q114:R114"/>
    <mergeCell ref="G115:H115"/>
    <mergeCell ref="L115:P115"/>
    <mergeCell ref="Q115:R115"/>
    <mergeCell ref="G116:H116"/>
    <mergeCell ref="L116:P116"/>
    <mergeCell ref="Q116:R116"/>
    <mergeCell ref="G117:H117"/>
    <mergeCell ref="L117:P117"/>
    <mergeCell ref="Q117:R117"/>
    <mergeCell ref="G118:H118"/>
    <mergeCell ref="L118:P118"/>
    <mergeCell ref="Q118:R118"/>
    <mergeCell ref="G119:H119"/>
    <mergeCell ref="L119:P119"/>
    <mergeCell ref="Q119:R119"/>
    <mergeCell ref="G120:H120"/>
    <mergeCell ref="L120:P120"/>
    <mergeCell ref="Q120:R120"/>
    <mergeCell ref="Q121:R121"/>
    <mergeCell ref="G122:H122"/>
    <mergeCell ref="G123:H123"/>
    <mergeCell ref="L123:P123"/>
    <mergeCell ref="Q123:R123"/>
    <mergeCell ref="G124:H124"/>
    <mergeCell ref="L124:P127"/>
    <mergeCell ref="G125:H125"/>
    <mergeCell ref="G126:H126"/>
    <mergeCell ref="G121:H121"/>
    <mergeCell ref="L121:P121"/>
  </mergeCells>
  <phoneticPr fontId="1"/>
  <conditionalFormatting sqref="Q116:R116">
    <cfRule type="cellIs" dxfId="58" priority="12" operator="greaterThan">
      <formula>280</formula>
    </cfRule>
  </conditionalFormatting>
  <conditionalFormatting sqref="G126 Q117:R117">
    <cfRule type="cellIs" dxfId="57" priority="13" operator="greaterThan">
      <formula>((SUM($D$114:$D$125)/7)*40)/24</formula>
    </cfRule>
  </conditionalFormatting>
  <conditionalFormatting sqref="Q114:R114">
    <cfRule type="cellIs" dxfId="56" priority="10" operator="lessThan">
      <formula>0</formula>
    </cfRule>
    <cfRule type="cellIs" dxfId="55" priority="11" operator="equal">
      <formula>1</formula>
    </cfRule>
  </conditionalFormatting>
  <conditionalFormatting sqref="I17 S17 AC17 I42 AC42 I67 S67 AC67 S42 AC92 S92 I92">
    <cfRule type="cellIs" dxfId="54" priority="6" operator="equal">
      <formula>" "</formula>
    </cfRule>
  </conditionalFormatting>
  <conditionalFormatting sqref="A32:U32 AC32:XFD32 A42:I42 A45:I45 A51:I51 A54:I54 A48:I48 A70:I70 A67:J67 A73:I73 A76:I76 A82:AC82 A92:XFD92 A95:I95 A101:I101 A107:AC107 A79:I79 A104:I104 A57:AC57 A98:I98 A20:I20 A23:I23 A26:I26 A29:I29 A17:I17 L17:S17 J18:K18 L20:S20 L23:S23 L26:S26 L29:S29 V17:AD17 V20:AC20 V23:AC23 V26:AC26 V29:AC29 AF20:XFD20 AF23:XFD23 AF26:XFD26 AF29:XFD29 L48:S48 L54:S54 L51:S51 L45:S45 L42:S42 U42:AC42 V45:AC45 V51:AC51 V54:AC54 V48:AC48 AF48:XFD48 AF54:XFD54 AF51:XFD51 AF45:XFD45 AE42:XFD42 AF57:XFD57 L70:S70 L73:S73 L76:S76 L79:S79 V70:AC70 V73:AC73 V76:AC76 V79:AC79 AF70:XFD70 AF73:XFD73 AF76:XFD76 AF79:XFD79 AF82:XFD82 L67:XFD67 AF17:XFD17 L98:S98 L104:S104 L101:S101 L95:S95 V95:AC95 V101:AC101 V104:AC104 V98:AC98 AF98:XFD98 AF104:XFD104 AF101:XFD101 AF95:XFD95 AF107:XFD107">
    <cfRule type="containsText" dxfId="53" priority="3" operator="containsText" text="休">
      <formula>NOT(ISERROR(SEARCH("休",A17)))</formula>
    </cfRule>
  </conditionalFormatting>
  <conditionalFormatting sqref="Q118:R118">
    <cfRule type="containsText" dxfId="52" priority="14" operator="containsText" text="上限">
      <formula>NOT(ISERROR(SEARCH("上限",Q118)))</formula>
    </cfRule>
  </conditionalFormatting>
  <conditionalFormatting sqref="R124:R127 Q123">
    <cfRule type="cellIs" dxfId="51" priority="15" operator="greaterThan">
      <formula>3</formula>
    </cfRule>
  </conditionalFormatting>
  <conditionalFormatting sqref="B17:H17 B20:H20 B23:H23 B26:H26 B29:H29 B32:H32 L17:R17 L20:R20 L23:R23 L26:R26 L29:R29 L32:R32 V17:AB17 V20:AB20 V23:AB23 V26:AB26 V29:AB29 B42:H42 B45:H45 B48:H48 B51:H51 B54:H54 B57:H57 L42:R42 L45:R45 L48:R48 L51:R51 L54:R54 L57:R57 V42:AB42 V45:AB45 V48:AB48 V51:AB51 V54:AB54 V57:AB57">
    <cfRule type="cellIs" dxfId="50" priority="4" operator="greaterThan">
      <formula>0.416666666666667</formula>
    </cfRule>
  </conditionalFormatting>
  <conditionalFormatting sqref="I15:I32 S15:S32 AC15:AC32 I40:I57 AC65:AC82 I90:I107 AC90:AC107 S40:S57 I65:I82 S65:S82 S90:S107 AC40:AC57">
    <cfRule type="cellIs" dxfId="49" priority="7" operator="between">
      <formula>2.00000000001</formula>
      <formula>2.166666666667</formula>
    </cfRule>
    <cfRule type="cellIs" dxfId="48" priority="8" operator="greaterThan">
      <formula>2.166666666667</formula>
    </cfRule>
  </conditionalFormatting>
  <conditionalFormatting sqref="B67:H67 B70:H70 B73:H73 B76:H76 B79:H79 B82:H82 L67:R67 L70:R70 L73:R73 L76:R76 L79:R79 L82:R82 V67:AB67 V70:AB70 V73:AB73 V76:AB76 V79:AB79 V82:AB82 B92:H92 B95:H95 B98:H98 B101:H101 B104:H104 B107:H107 L92:R92 L95:R95 L98:R98 L101:R101 L104:R104 L107:R107 V92:AB92 V95:AB95 V98:AB98 V101:AB101 V104:AB104 V107:AB107">
    <cfRule type="cellIs" dxfId="47" priority="5" operator="greaterThan">
      <formula>0.416666666666667</formula>
    </cfRule>
  </conditionalFormatting>
  <conditionalFormatting sqref="I32 S32 AC32 I57 S57 I82 S82 I107 S107">
    <cfRule type="cellIs" dxfId="46" priority="2" operator="equal">
      <formula>" "</formula>
    </cfRule>
  </conditionalFormatting>
  <conditionalFormatting sqref="H35 R35 AB35 H60 R60 AB60 H85 R85 AB85 H110 R110 AB110">
    <cfRule type="cellIs" dxfId="45" priority="1" operator="equal">
      <formula>"入力不足"</formula>
    </cfRule>
  </conditionalFormatting>
  <conditionalFormatting sqref="Q114:R121">
    <cfRule type="containsErrors" dxfId="44" priority="9">
      <formula>ISERROR(Q114)</formula>
    </cfRule>
  </conditionalFormatting>
  <dataValidations count="1">
    <dataValidation type="list" errorStyle="warning" allowBlank="1" showInputMessage="1" sqref="A17:XFD17 A20:XFD20 A23:XFD23 A26:XFD26 A29:XFD29 A42:XFD42 A45:XFD45 A48:XFD48 A51:XFD51 A54:XFD54 A57:XFD57 A67:XFD67 A70:XFD70 A73:XFD73 A76:XFD76 A79:XFD79 A82:XFD82 A92:XFD92 A95:XFD95 A98:XFD98 A101:XFD101 A104:XFD104 A107:XFD107 A32:XFD32">
      <formula1>$AF$1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4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35"/>
  <sheetViews>
    <sheetView zoomScale="55" zoomScaleNormal="55" zoomScaleSheetLayoutView="55" workbookViewId="0">
      <selection activeCell="S49" sqref="S49"/>
    </sheetView>
  </sheetViews>
  <sheetFormatPr defaultRowHeight="13.5"/>
  <cols>
    <col min="1" max="1" width="2.625" style="50" customWidth="1"/>
    <col min="2" max="8" width="9" style="50" customWidth="1"/>
    <col min="9" max="9" width="11.5" style="18" customWidth="1"/>
    <col min="10" max="11" width="2.625" style="57" hidden="1" customWidth="1"/>
    <col min="12" max="18" width="9" style="50"/>
    <col min="19" max="19" width="10.25" style="18" bestFit="1" customWidth="1"/>
    <col min="20" max="21" width="2.625" style="57" hidden="1" customWidth="1"/>
    <col min="22" max="28" width="9" style="50"/>
    <col min="29" max="29" width="11.5" style="18" bestFit="1" customWidth="1"/>
    <col min="30" max="30" width="3" style="57" hidden="1" customWidth="1"/>
    <col min="31" max="31" width="3.125" style="57" hidden="1" customWidth="1"/>
    <col min="32" max="33" width="9" style="50"/>
    <col min="34" max="34" width="10.5" style="50" bestFit="1" customWidth="1"/>
    <col min="35" max="16384" width="9" style="50"/>
  </cols>
  <sheetData>
    <row r="1" spans="2:32">
      <c r="AF1" s="57" t="s">
        <v>86</v>
      </c>
    </row>
    <row r="2" spans="2:32" ht="18.75">
      <c r="B2" s="72" t="s">
        <v>44</v>
      </c>
    </row>
    <row r="3" spans="2:32" ht="18.75">
      <c r="B3" s="73"/>
      <c r="C3" s="74" t="s">
        <v>87</v>
      </c>
    </row>
    <row r="4" spans="2:32" ht="18.75">
      <c r="C4" s="74" t="s">
        <v>60</v>
      </c>
    </row>
    <row r="5" spans="2:32" ht="18.75">
      <c r="C5" s="74" t="s">
        <v>61</v>
      </c>
    </row>
    <row r="6" spans="2:32" ht="18.75">
      <c r="B6" s="75"/>
      <c r="C6" s="76" t="s">
        <v>31</v>
      </c>
    </row>
    <row r="7" spans="2:32" ht="18.75">
      <c r="B7" s="77"/>
      <c r="C7" s="76" t="s">
        <v>45</v>
      </c>
    </row>
    <row r="8" spans="2:32">
      <c r="D8" s="56"/>
      <c r="E8" s="78"/>
    </row>
    <row r="9" spans="2:32" ht="13.5" customHeight="1" thickBot="1">
      <c r="AA9" s="79"/>
      <c r="AB9" s="79"/>
      <c r="AC9" s="32"/>
    </row>
    <row r="10" spans="2:32" ht="30" customHeight="1" thickBot="1">
      <c r="B10" s="162" t="s">
        <v>80</v>
      </c>
      <c r="C10" s="163"/>
      <c r="D10" s="164" t="s">
        <v>81</v>
      </c>
      <c r="E10" s="165"/>
      <c r="F10" s="165"/>
      <c r="G10" s="165"/>
      <c r="H10" s="166"/>
      <c r="J10" s="58"/>
      <c r="K10" s="58"/>
      <c r="L10" s="80"/>
      <c r="M10" s="80"/>
      <c r="N10" s="80"/>
      <c r="O10" s="80"/>
      <c r="P10" s="80"/>
      <c r="Q10" s="80"/>
      <c r="R10" s="80"/>
      <c r="S10" s="28"/>
      <c r="AA10" s="79"/>
      <c r="AB10" s="79"/>
      <c r="AC10" s="32"/>
    </row>
    <row r="11" spans="2:32" ht="30" customHeight="1" thickBot="1">
      <c r="B11" s="162" t="s">
        <v>32</v>
      </c>
      <c r="C11" s="163"/>
      <c r="D11" s="167">
        <v>45383</v>
      </c>
      <c r="E11" s="167"/>
      <c r="F11" s="117" t="s">
        <v>10</v>
      </c>
      <c r="G11" s="168">
        <f>EDATE(D11,12)-1</f>
        <v>45747</v>
      </c>
      <c r="H11" s="169"/>
      <c r="J11" s="58"/>
      <c r="K11" s="58"/>
      <c r="L11" s="80" t="s">
        <v>75</v>
      </c>
      <c r="M11" s="80"/>
      <c r="N11" s="80"/>
      <c r="O11" s="80"/>
      <c r="P11" s="80"/>
      <c r="Q11" s="80"/>
      <c r="R11" s="80"/>
      <c r="S11" s="28"/>
      <c r="Z11" s="79" t="s">
        <v>38</v>
      </c>
    </row>
    <row r="13" spans="2:32" ht="22.5">
      <c r="B13" s="160">
        <f>D13</f>
        <v>45383</v>
      </c>
      <c r="C13" s="160"/>
      <c r="D13" s="161">
        <f>D11</f>
        <v>45383</v>
      </c>
      <c r="E13" s="161"/>
      <c r="F13" s="161"/>
      <c r="G13" s="161"/>
      <c r="H13" s="161"/>
      <c r="L13" s="160">
        <f>N13</f>
        <v>45414</v>
      </c>
      <c r="M13" s="160"/>
      <c r="N13" s="161">
        <f>D13+DATE(0,1,31)</f>
        <v>45414</v>
      </c>
      <c r="O13" s="161"/>
      <c r="P13" s="161"/>
      <c r="Q13" s="161"/>
      <c r="R13" s="161"/>
      <c r="V13" s="160">
        <f>X13</f>
        <v>45445</v>
      </c>
      <c r="W13" s="160"/>
      <c r="X13" s="161">
        <f>N13+DATE(0,1,31)</f>
        <v>45445</v>
      </c>
      <c r="Y13" s="161"/>
      <c r="Z13" s="161"/>
      <c r="AA13" s="161"/>
      <c r="AB13" s="161"/>
    </row>
    <row r="14" spans="2:32" ht="19.5" thickBot="1">
      <c r="B14" s="82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82" t="s">
        <v>5</v>
      </c>
      <c r="H14" s="82" t="s">
        <v>6</v>
      </c>
      <c r="I14" s="19" t="s">
        <v>28</v>
      </c>
      <c r="L14" s="82" t="s">
        <v>0</v>
      </c>
      <c r="M14" s="82" t="s">
        <v>1</v>
      </c>
      <c r="N14" s="82" t="s">
        <v>2</v>
      </c>
      <c r="O14" s="82" t="s">
        <v>3</v>
      </c>
      <c r="P14" s="82" t="s">
        <v>4</v>
      </c>
      <c r="Q14" s="82" t="s">
        <v>5</v>
      </c>
      <c r="R14" s="82" t="s">
        <v>6</v>
      </c>
      <c r="S14" s="19" t="s">
        <v>28</v>
      </c>
      <c r="V14" s="82" t="s">
        <v>0</v>
      </c>
      <c r="W14" s="82" t="s">
        <v>1</v>
      </c>
      <c r="X14" s="82" t="s">
        <v>2</v>
      </c>
      <c r="Y14" s="82" t="s">
        <v>3</v>
      </c>
      <c r="Z14" s="82" t="s">
        <v>4</v>
      </c>
      <c r="AA14" s="82" t="s">
        <v>5</v>
      </c>
      <c r="AB14" s="82" t="s">
        <v>6</v>
      </c>
      <c r="AC14" s="19" t="s">
        <v>28</v>
      </c>
    </row>
    <row r="15" spans="2:32" s="42" customFormat="1" ht="19.5"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5">
        <v>6</v>
      </c>
      <c r="H15" s="36">
        <v>7</v>
      </c>
      <c r="I15" s="41"/>
      <c r="J15" s="59"/>
      <c r="K15" s="59"/>
      <c r="L15" s="37">
        <f>B27</f>
        <v>29</v>
      </c>
      <c r="M15" s="37">
        <f>C27</f>
        <v>30</v>
      </c>
      <c r="N15" s="45">
        <v>1</v>
      </c>
      <c r="O15" s="45">
        <v>2</v>
      </c>
      <c r="P15" s="45">
        <v>3</v>
      </c>
      <c r="Q15" s="35">
        <v>4</v>
      </c>
      <c r="R15" s="36">
        <v>5</v>
      </c>
      <c r="S15" s="41"/>
      <c r="T15" s="59"/>
      <c r="U15" s="59"/>
      <c r="V15" s="37">
        <f>L27</f>
        <v>27</v>
      </c>
      <c r="W15" s="37">
        <f>M27</f>
        <v>28</v>
      </c>
      <c r="X15" s="37">
        <f>N27</f>
        <v>29</v>
      </c>
      <c r="Y15" s="37">
        <f>O27</f>
        <v>30</v>
      </c>
      <c r="Z15" s="37">
        <f>P27</f>
        <v>31</v>
      </c>
      <c r="AA15" s="35">
        <v>1</v>
      </c>
      <c r="AB15" s="36">
        <v>2</v>
      </c>
      <c r="AC15" s="41"/>
      <c r="AD15" s="59"/>
      <c r="AE15" s="59"/>
    </row>
    <row r="16" spans="2:32" s="51" customFormat="1" ht="12">
      <c r="B16" s="65"/>
      <c r="C16" s="65"/>
      <c r="D16" s="65"/>
      <c r="E16" s="65"/>
      <c r="F16" s="65"/>
      <c r="G16" s="65"/>
      <c r="H16" s="65"/>
      <c r="I16" s="20"/>
      <c r="J16" s="60"/>
      <c r="K16" s="60"/>
      <c r="L16" s="83"/>
      <c r="M16" s="83"/>
      <c r="N16" s="65"/>
      <c r="O16" s="65"/>
      <c r="P16" s="65" t="s">
        <v>17</v>
      </c>
      <c r="Q16" s="67" t="s">
        <v>18</v>
      </c>
      <c r="R16" s="67" t="s">
        <v>19</v>
      </c>
      <c r="S16" s="20"/>
      <c r="T16" s="60"/>
      <c r="U16" s="60"/>
      <c r="V16" s="83"/>
      <c r="W16" s="83"/>
      <c r="X16" s="83"/>
      <c r="Y16" s="83"/>
      <c r="Z16" s="83"/>
      <c r="AA16" s="65"/>
      <c r="AB16" s="65"/>
      <c r="AC16" s="20"/>
      <c r="AD16" s="60"/>
      <c r="AE16" s="60"/>
    </row>
    <row r="17" spans="2:31" ht="14.25" thickBot="1">
      <c r="B17" s="66">
        <v>0.33333333333333331</v>
      </c>
      <c r="C17" s="66">
        <v>0.33333333333333331</v>
      </c>
      <c r="D17" s="66">
        <v>0.33333333333333331</v>
      </c>
      <c r="E17" s="66">
        <v>0.33333333333333331</v>
      </c>
      <c r="F17" s="66">
        <v>0.33333333333333331</v>
      </c>
      <c r="G17" s="66" t="s">
        <v>27</v>
      </c>
      <c r="H17" s="66" t="s">
        <v>27</v>
      </c>
      <c r="I17" s="18">
        <f>IF((B15)=1,SUM(B17:H17)," ")</f>
        <v>1.6666666666666665</v>
      </c>
      <c r="J17" s="57">
        <f>GESTEP(I17,2.000000001)</f>
        <v>0</v>
      </c>
      <c r="K17" s="57">
        <f>IF(J17=1,K14+1,0)</f>
        <v>0</v>
      </c>
      <c r="L17" s="69"/>
      <c r="M17" s="69"/>
      <c r="N17" s="66">
        <v>0.33333333333333331</v>
      </c>
      <c r="O17" s="66">
        <v>0.33333333333333331</v>
      </c>
      <c r="P17" s="66" t="s">
        <v>27</v>
      </c>
      <c r="Q17" s="66" t="s">
        <v>27</v>
      </c>
      <c r="R17" s="66" t="s">
        <v>27</v>
      </c>
      <c r="S17" s="27" t="str">
        <f>IF((L15)=1,SUM(L17:R17)," ")</f>
        <v xml:space="preserve"> </v>
      </c>
      <c r="V17" s="69"/>
      <c r="W17" s="69"/>
      <c r="X17" s="69"/>
      <c r="Y17" s="69"/>
      <c r="Z17" s="69"/>
      <c r="AA17" s="66" t="s">
        <v>27</v>
      </c>
      <c r="AB17" s="66" t="s">
        <v>27</v>
      </c>
      <c r="AC17" s="27" t="str">
        <f>IF((V15)=1,SUM(V17:AB17)," ")</f>
        <v xml:space="preserve"> </v>
      </c>
    </row>
    <row r="18" spans="2:31" s="42" customFormat="1" ht="19.5">
      <c r="B18" s="34">
        <v>8</v>
      </c>
      <c r="C18" s="34">
        <v>9</v>
      </c>
      <c r="D18" s="34">
        <v>10</v>
      </c>
      <c r="E18" s="34">
        <v>11</v>
      </c>
      <c r="F18" s="34">
        <v>12</v>
      </c>
      <c r="G18" s="35">
        <v>13</v>
      </c>
      <c r="H18" s="36">
        <v>14</v>
      </c>
      <c r="I18" s="41"/>
      <c r="J18" s="57"/>
      <c r="K18" s="57"/>
      <c r="L18" s="34">
        <v>6</v>
      </c>
      <c r="M18" s="34">
        <v>7</v>
      </c>
      <c r="N18" s="34">
        <v>8</v>
      </c>
      <c r="O18" s="34">
        <v>9</v>
      </c>
      <c r="P18" s="34">
        <v>10</v>
      </c>
      <c r="Q18" s="35">
        <v>11</v>
      </c>
      <c r="R18" s="36">
        <v>12</v>
      </c>
      <c r="S18" s="41"/>
      <c r="T18" s="59"/>
      <c r="U18" s="59"/>
      <c r="V18" s="34">
        <v>3</v>
      </c>
      <c r="W18" s="34">
        <v>4</v>
      </c>
      <c r="X18" s="34">
        <v>5</v>
      </c>
      <c r="Y18" s="34">
        <v>6</v>
      </c>
      <c r="Z18" s="34">
        <v>7</v>
      </c>
      <c r="AA18" s="35">
        <v>8</v>
      </c>
      <c r="AB18" s="36">
        <v>9</v>
      </c>
      <c r="AC18" s="41"/>
      <c r="AD18" s="59"/>
      <c r="AE18" s="59"/>
    </row>
    <row r="19" spans="2:31" s="51" customFormat="1" ht="12">
      <c r="B19" s="65"/>
      <c r="C19" s="65"/>
      <c r="D19" s="65"/>
      <c r="E19" s="65"/>
      <c r="F19" s="65"/>
      <c r="G19" s="65"/>
      <c r="H19" s="65"/>
      <c r="I19" s="20"/>
      <c r="J19" s="60"/>
      <c r="K19" s="60"/>
      <c r="L19" s="67" t="s">
        <v>13</v>
      </c>
      <c r="M19" s="65"/>
      <c r="N19" s="65"/>
      <c r="O19" s="65"/>
      <c r="P19" s="65"/>
      <c r="Q19" s="65"/>
      <c r="R19" s="65"/>
      <c r="S19" s="20"/>
      <c r="T19" s="60"/>
      <c r="U19" s="60"/>
      <c r="V19" s="65"/>
      <c r="W19" s="65"/>
      <c r="X19" s="65"/>
      <c r="Y19" s="65"/>
      <c r="Z19" s="65"/>
      <c r="AA19" s="65"/>
      <c r="AB19" s="65"/>
      <c r="AC19" s="20"/>
      <c r="AD19" s="60"/>
      <c r="AE19" s="60"/>
    </row>
    <row r="20" spans="2:31" ht="14.25" thickBot="1">
      <c r="B20" s="66">
        <v>0.33333333333333331</v>
      </c>
      <c r="C20" s="66">
        <v>0.33333333333333331</v>
      </c>
      <c r="D20" s="66">
        <v>0.33333333333333331</v>
      </c>
      <c r="E20" s="66">
        <v>0.33333333333333331</v>
      </c>
      <c r="F20" s="66">
        <v>0.33333333333333331</v>
      </c>
      <c r="G20" s="66" t="s">
        <v>27</v>
      </c>
      <c r="H20" s="66" t="s">
        <v>27</v>
      </c>
      <c r="I20" s="18">
        <f>SUM(B20:H20)</f>
        <v>1.6666666666666665</v>
      </c>
      <c r="J20" s="57">
        <f>GESTEP(I20,2.000000001)</f>
        <v>0</v>
      </c>
      <c r="K20" s="57">
        <f>IF(J20=1,K17+1,0)</f>
        <v>0</v>
      </c>
      <c r="L20" s="66" t="s">
        <v>27</v>
      </c>
      <c r="M20" s="66">
        <v>0.33333333333333331</v>
      </c>
      <c r="N20" s="66">
        <v>0.33333333333333331</v>
      </c>
      <c r="O20" s="66">
        <v>0.33333333333333331</v>
      </c>
      <c r="P20" s="66">
        <v>0.33333333333333331</v>
      </c>
      <c r="Q20" s="66">
        <v>0.33333333333333331</v>
      </c>
      <c r="R20" s="66">
        <v>0.16666666666666666</v>
      </c>
      <c r="S20" s="18">
        <f>SUM(L20:R20)</f>
        <v>1.8333333333333333</v>
      </c>
      <c r="T20" s="57">
        <f>GESTEP(S20,2.000000001)</f>
        <v>0</v>
      </c>
      <c r="U20" s="57">
        <f>IF(T20=1,K29+1,0)</f>
        <v>0</v>
      </c>
      <c r="V20" s="66">
        <v>0.33333333333333331</v>
      </c>
      <c r="W20" s="66">
        <v>0.33333333333333331</v>
      </c>
      <c r="X20" s="66">
        <v>0.33333333333333331</v>
      </c>
      <c r="Y20" s="66">
        <v>0.33333333333333331</v>
      </c>
      <c r="Z20" s="66">
        <v>0.33333333333333331</v>
      </c>
      <c r="AA20" s="66" t="s">
        <v>27</v>
      </c>
      <c r="AB20" s="66" t="s">
        <v>27</v>
      </c>
      <c r="AC20" s="18">
        <f>SUM(V20:AB20)</f>
        <v>1.6666666666666665</v>
      </c>
      <c r="AD20" s="57">
        <f>GESTEP(AC20,2.000000001)</f>
        <v>0</v>
      </c>
      <c r="AE20" s="57">
        <f>IF(AD20=1,U29+1,0)</f>
        <v>0</v>
      </c>
    </row>
    <row r="21" spans="2:31" s="42" customFormat="1" ht="19.5">
      <c r="B21" s="34">
        <v>15</v>
      </c>
      <c r="C21" s="34">
        <v>16</v>
      </c>
      <c r="D21" s="34">
        <v>17</v>
      </c>
      <c r="E21" s="34">
        <v>18</v>
      </c>
      <c r="F21" s="34">
        <v>19</v>
      </c>
      <c r="G21" s="35">
        <v>20</v>
      </c>
      <c r="H21" s="36">
        <v>21</v>
      </c>
      <c r="I21" s="41"/>
      <c r="J21" s="57"/>
      <c r="K21" s="57"/>
      <c r="L21" s="34">
        <v>13</v>
      </c>
      <c r="M21" s="34">
        <v>14</v>
      </c>
      <c r="N21" s="34">
        <v>15</v>
      </c>
      <c r="O21" s="34">
        <v>16</v>
      </c>
      <c r="P21" s="34">
        <v>17</v>
      </c>
      <c r="Q21" s="35">
        <v>18</v>
      </c>
      <c r="R21" s="36">
        <v>19</v>
      </c>
      <c r="S21" s="41"/>
      <c r="T21" s="57"/>
      <c r="U21" s="57"/>
      <c r="V21" s="34">
        <v>10</v>
      </c>
      <c r="W21" s="34">
        <v>11</v>
      </c>
      <c r="X21" s="34">
        <v>12</v>
      </c>
      <c r="Y21" s="34">
        <v>13</v>
      </c>
      <c r="Z21" s="34">
        <v>14</v>
      </c>
      <c r="AA21" s="35">
        <v>15</v>
      </c>
      <c r="AB21" s="36">
        <v>16</v>
      </c>
      <c r="AC21" s="41"/>
      <c r="AD21" s="59"/>
      <c r="AE21" s="59"/>
    </row>
    <row r="22" spans="2:31" s="51" customFormat="1" ht="12">
      <c r="B22" s="65"/>
      <c r="C22" s="65"/>
      <c r="D22" s="65"/>
      <c r="E22" s="65"/>
      <c r="F22" s="65"/>
      <c r="G22" s="65"/>
      <c r="H22" s="65"/>
      <c r="I22" s="20"/>
      <c r="J22" s="60"/>
      <c r="K22" s="60"/>
      <c r="L22" s="65"/>
      <c r="M22" s="65"/>
      <c r="N22" s="65"/>
      <c r="O22" s="65"/>
      <c r="P22" s="65"/>
      <c r="Q22" s="65"/>
      <c r="R22" s="65"/>
      <c r="S22" s="20"/>
      <c r="T22" s="60"/>
      <c r="U22" s="60"/>
      <c r="V22" s="65"/>
      <c r="W22" s="65"/>
      <c r="X22" s="65"/>
      <c r="Y22" s="65"/>
      <c r="Z22" s="65"/>
      <c r="AA22" s="65"/>
      <c r="AB22" s="65"/>
      <c r="AC22" s="20"/>
      <c r="AD22" s="60"/>
      <c r="AE22" s="60"/>
    </row>
    <row r="23" spans="2:31" ht="14.25" thickBot="1">
      <c r="B23" s="66">
        <v>0.33333333333333331</v>
      </c>
      <c r="C23" s="66">
        <v>0.33333333333333331</v>
      </c>
      <c r="D23" s="66">
        <v>0.33333333333333331</v>
      </c>
      <c r="E23" s="66">
        <v>0.33333333333333331</v>
      </c>
      <c r="F23" s="66">
        <v>0.33333333333333331</v>
      </c>
      <c r="G23" s="66">
        <v>0.375</v>
      </c>
      <c r="H23" s="66" t="s">
        <v>27</v>
      </c>
      <c r="I23" s="18">
        <f>SUM(B23:H23)</f>
        <v>2.0416666666666665</v>
      </c>
      <c r="J23" s="57">
        <f>GESTEP(I23,2.000000001)</f>
        <v>1</v>
      </c>
      <c r="K23" s="57">
        <f>IF(J23=1,K20+1,0)</f>
        <v>1</v>
      </c>
      <c r="L23" s="66">
        <v>0.33333333333333331</v>
      </c>
      <c r="M23" s="66">
        <v>0.33333333333333331</v>
      </c>
      <c r="N23" s="66">
        <v>0.33333333333333331</v>
      </c>
      <c r="O23" s="66">
        <v>0.33333333333333331</v>
      </c>
      <c r="P23" s="66">
        <v>0.33333333333333331</v>
      </c>
      <c r="Q23" s="66">
        <v>0.33333333333333331</v>
      </c>
      <c r="R23" s="66" t="s">
        <v>27</v>
      </c>
      <c r="S23" s="18">
        <f>SUM(L23:R23)</f>
        <v>1.9999999999999998</v>
      </c>
      <c r="T23" s="57">
        <f>GESTEP(S23,2.000000001)</f>
        <v>0</v>
      </c>
      <c r="U23" s="57">
        <f>IF(T23=1,U20+1,0)</f>
        <v>0</v>
      </c>
      <c r="V23" s="66">
        <v>0.33333333333333331</v>
      </c>
      <c r="W23" s="66">
        <v>0.33333333333333331</v>
      </c>
      <c r="X23" s="66">
        <v>0.33333333333333331</v>
      </c>
      <c r="Y23" s="66">
        <v>0.33333333333333331</v>
      </c>
      <c r="Z23" s="66">
        <v>0.33333333333333331</v>
      </c>
      <c r="AA23" s="66" t="s">
        <v>27</v>
      </c>
      <c r="AB23" s="66" t="s">
        <v>27</v>
      </c>
      <c r="AC23" s="18">
        <f>SUM(V23:AB23)</f>
        <v>1.6666666666666665</v>
      </c>
      <c r="AD23" s="57">
        <f>GESTEP(AC23,2.000000001)</f>
        <v>0</v>
      </c>
      <c r="AE23" s="57">
        <f>IF(AD23=1,AE20+1,0)</f>
        <v>0</v>
      </c>
    </row>
    <row r="24" spans="2:31" s="42" customFormat="1" ht="19.5">
      <c r="B24" s="34">
        <v>22</v>
      </c>
      <c r="C24" s="34">
        <v>23</v>
      </c>
      <c r="D24" s="34">
        <v>24</v>
      </c>
      <c r="E24" s="34">
        <v>25</v>
      </c>
      <c r="F24" s="34">
        <v>26</v>
      </c>
      <c r="G24" s="35">
        <v>27</v>
      </c>
      <c r="H24" s="36">
        <v>28</v>
      </c>
      <c r="I24" s="41"/>
      <c r="J24" s="57"/>
      <c r="K24" s="57"/>
      <c r="L24" s="34">
        <v>20</v>
      </c>
      <c r="M24" s="34">
        <v>21</v>
      </c>
      <c r="N24" s="34">
        <v>22</v>
      </c>
      <c r="O24" s="34">
        <v>23</v>
      </c>
      <c r="P24" s="34">
        <v>24</v>
      </c>
      <c r="Q24" s="35">
        <v>25</v>
      </c>
      <c r="R24" s="36">
        <v>26</v>
      </c>
      <c r="S24" s="41"/>
      <c r="T24" s="57"/>
      <c r="U24" s="57"/>
      <c r="V24" s="34">
        <v>17</v>
      </c>
      <c r="W24" s="34">
        <v>18</v>
      </c>
      <c r="X24" s="34">
        <v>19</v>
      </c>
      <c r="Y24" s="34">
        <v>20</v>
      </c>
      <c r="Z24" s="34">
        <v>21</v>
      </c>
      <c r="AA24" s="35">
        <v>22</v>
      </c>
      <c r="AB24" s="36">
        <v>23</v>
      </c>
      <c r="AC24" s="41"/>
      <c r="AD24" s="59"/>
      <c r="AE24" s="57"/>
    </row>
    <row r="25" spans="2:31" s="51" customFormat="1" ht="12">
      <c r="B25" s="65"/>
      <c r="C25" s="65"/>
      <c r="D25" s="65"/>
      <c r="E25" s="65"/>
      <c r="F25" s="65"/>
      <c r="G25" s="65"/>
      <c r="H25" s="65"/>
      <c r="I25" s="20"/>
      <c r="J25" s="60"/>
      <c r="K25" s="60"/>
      <c r="L25" s="65"/>
      <c r="M25" s="65"/>
      <c r="N25" s="65"/>
      <c r="O25" s="65"/>
      <c r="P25" s="65"/>
      <c r="Q25" s="65"/>
      <c r="R25" s="65"/>
      <c r="S25" s="20"/>
      <c r="T25" s="60"/>
      <c r="U25" s="60"/>
      <c r="V25" s="65"/>
      <c r="W25" s="65"/>
      <c r="X25" s="65"/>
      <c r="Y25" s="65"/>
      <c r="Z25" s="65"/>
      <c r="AA25" s="65"/>
      <c r="AB25" s="65"/>
      <c r="AC25" s="20"/>
      <c r="AD25" s="60"/>
      <c r="AE25" s="60"/>
    </row>
    <row r="26" spans="2:31" ht="14.25" thickBot="1">
      <c r="B26" s="66">
        <v>0.33333333333333331</v>
      </c>
      <c r="C26" s="66">
        <v>0.33333333333333331</v>
      </c>
      <c r="D26" s="66">
        <v>0.33333333333333331</v>
      </c>
      <c r="E26" s="66">
        <v>0.33333333333333331</v>
      </c>
      <c r="F26" s="66">
        <v>0.33333333333333331</v>
      </c>
      <c r="G26" s="66" t="s">
        <v>27</v>
      </c>
      <c r="H26" s="66" t="s">
        <v>27</v>
      </c>
      <c r="I26" s="18">
        <f>SUM(B26:H26)</f>
        <v>1.6666666666666665</v>
      </c>
      <c r="J26" s="57">
        <f>GESTEP(I26,2.000000001)</f>
        <v>0</v>
      </c>
      <c r="K26" s="57">
        <f>IF(J26=1,K23+1,0)</f>
        <v>0</v>
      </c>
      <c r="L26" s="66">
        <v>0.33333333333333331</v>
      </c>
      <c r="M26" s="66">
        <v>0.33333333333333331</v>
      </c>
      <c r="N26" s="66">
        <v>0.33333333333333331</v>
      </c>
      <c r="O26" s="66">
        <v>0.33333333333333331</v>
      </c>
      <c r="P26" s="66">
        <v>0.33333333333333331</v>
      </c>
      <c r="Q26" s="66" t="s">
        <v>27</v>
      </c>
      <c r="R26" s="66" t="s">
        <v>27</v>
      </c>
      <c r="S26" s="18">
        <f>SUM(L26:R26)</f>
        <v>1.6666666666666665</v>
      </c>
      <c r="T26" s="57">
        <f>GESTEP(S26,2.000000001)</f>
        <v>0</v>
      </c>
      <c r="U26" s="57">
        <f>IF(T26=1,U23+1,0)</f>
        <v>0</v>
      </c>
      <c r="V26" s="66">
        <v>0.33333333333333331</v>
      </c>
      <c r="W26" s="66">
        <v>0.33333333333333331</v>
      </c>
      <c r="X26" s="66">
        <v>0.33333333333333331</v>
      </c>
      <c r="Y26" s="66">
        <v>0.33333333333333331</v>
      </c>
      <c r="Z26" s="66">
        <v>0.33333333333333331</v>
      </c>
      <c r="AA26" s="66" t="s">
        <v>27</v>
      </c>
      <c r="AB26" s="66" t="s">
        <v>27</v>
      </c>
      <c r="AC26" s="18">
        <f>SUM(V26:AB26)</f>
        <v>1.6666666666666665</v>
      </c>
      <c r="AD26" s="57">
        <f>GESTEP(AC26,2.000000001)</f>
        <v>0</v>
      </c>
      <c r="AE26" s="57">
        <f>IF(AD26=1,AE23+1,0)</f>
        <v>0</v>
      </c>
    </row>
    <row r="27" spans="2:31" s="42" customFormat="1" ht="19.5">
      <c r="B27" s="34">
        <v>29</v>
      </c>
      <c r="C27" s="34">
        <v>30</v>
      </c>
      <c r="D27" s="37">
        <v>1</v>
      </c>
      <c r="E27" s="37">
        <f>O15</f>
        <v>2</v>
      </c>
      <c r="F27" s="37">
        <f>P15</f>
        <v>3</v>
      </c>
      <c r="G27" s="37">
        <f>Q15</f>
        <v>4</v>
      </c>
      <c r="H27" s="37">
        <v>5</v>
      </c>
      <c r="I27" s="41"/>
      <c r="J27" s="57"/>
      <c r="K27" s="57"/>
      <c r="L27" s="34">
        <v>27</v>
      </c>
      <c r="M27" s="34">
        <v>28</v>
      </c>
      <c r="N27" s="34">
        <v>29</v>
      </c>
      <c r="O27" s="34">
        <v>30</v>
      </c>
      <c r="P27" s="34">
        <v>31</v>
      </c>
      <c r="Q27" s="37">
        <v>1</v>
      </c>
      <c r="R27" s="37">
        <v>2</v>
      </c>
      <c r="S27" s="41"/>
      <c r="T27" s="59"/>
      <c r="U27" s="59"/>
      <c r="V27" s="34">
        <v>24</v>
      </c>
      <c r="W27" s="34">
        <v>25</v>
      </c>
      <c r="X27" s="34">
        <v>26</v>
      </c>
      <c r="Y27" s="34">
        <v>27</v>
      </c>
      <c r="Z27" s="34">
        <v>28</v>
      </c>
      <c r="AA27" s="35">
        <v>29</v>
      </c>
      <c r="AB27" s="36">
        <v>30</v>
      </c>
      <c r="AC27" s="41"/>
      <c r="AD27" s="59"/>
      <c r="AE27" s="59"/>
    </row>
    <row r="28" spans="2:31" s="51" customFormat="1" ht="12">
      <c r="B28" s="67" t="s">
        <v>16</v>
      </c>
      <c r="C28" s="65"/>
      <c r="D28" s="84"/>
      <c r="E28" s="84"/>
      <c r="F28" s="84"/>
      <c r="G28" s="84"/>
      <c r="H28" s="84"/>
      <c r="I28" s="20"/>
      <c r="J28" s="60"/>
      <c r="K28" s="60"/>
      <c r="L28" s="65"/>
      <c r="M28" s="65"/>
      <c r="N28" s="65"/>
      <c r="O28" s="65"/>
      <c r="P28" s="65"/>
      <c r="Q28" s="84"/>
      <c r="R28" s="84"/>
      <c r="S28" s="20"/>
      <c r="T28" s="60"/>
      <c r="U28" s="60"/>
      <c r="V28" s="65"/>
      <c r="W28" s="65"/>
      <c r="X28" s="65"/>
      <c r="Y28" s="65"/>
      <c r="Z28" s="65"/>
      <c r="AA28" s="65"/>
      <c r="AB28" s="65"/>
      <c r="AC28" s="20"/>
      <c r="AD28" s="60"/>
      <c r="AE28" s="60"/>
    </row>
    <row r="29" spans="2:31" ht="14.25" thickBot="1">
      <c r="B29" s="66" t="s">
        <v>27</v>
      </c>
      <c r="C29" s="66">
        <v>0.33333333333333331</v>
      </c>
      <c r="D29" s="1"/>
      <c r="E29" s="1"/>
      <c r="F29" s="1"/>
      <c r="G29" s="1"/>
      <c r="H29" s="1"/>
      <c r="I29" s="21">
        <f>IF((H27)=0," ",SUM(B29:H29)+SUM(L17:R17))</f>
        <v>1</v>
      </c>
      <c r="J29" s="57">
        <f>GESTEP(I29,2.000000001)</f>
        <v>0</v>
      </c>
      <c r="K29" s="57">
        <f>IF(J29=1,K26+1,0)</f>
        <v>0</v>
      </c>
      <c r="L29" s="66">
        <v>0.33333333333333331</v>
      </c>
      <c r="M29" s="66">
        <v>0.33333333333333331</v>
      </c>
      <c r="N29" s="66">
        <v>0.33333333333333331</v>
      </c>
      <c r="O29" s="66">
        <v>0.33333333333333331</v>
      </c>
      <c r="P29" s="66">
        <v>0.33333333333333331</v>
      </c>
      <c r="Q29" s="69"/>
      <c r="R29" s="69"/>
      <c r="S29" s="21">
        <f>IF((R27)=0," ",SUM(L29:R29)+SUM(V17:AB17))</f>
        <v>1.6666666666666665</v>
      </c>
      <c r="T29" s="57">
        <f>GESTEP(S29,2.000000001)</f>
        <v>0</v>
      </c>
      <c r="U29" s="57">
        <f>IF(T29=1,U26+1,0)</f>
        <v>0</v>
      </c>
      <c r="V29" s="66">
        <v>0.33333333333333331</v>
      </c>
      <c r="W29" s="66">
        <v>0.33333333333333331</v>
      </c>
      <c r="X29" s="66">
        <v>0.33333333333333331</v>
      </c>
      <c r="Y29" s="66">
        <v>0.33333333333333331</v>
      </c>
      <c r="Z29" s="66">
        <v>0.33333333333333331</v>
      </c>
      <c r="AA29" s="66" t="s">
        <v>27</v>
      </c>
      <c r="AB29" s="66" t="s">
        <v>27</v>
      </c>
      <c r="AC29" s="21">
        <f>IF(OR((AB27=0),(DAY(EOMONTH(AB27,0))=AB27)),SUM(V29:AB29),SUM(V29:AB29))</f>
        <v>1.6666666666666665</v>
      </c>
      <c r="AD29" s="57">
        <f>GESTEP(AC29,2.000000001)</f>
        <v>0</v>
      </c>
      <c r="AE29" s="57">
        <f>IF(AD29=1,AE26+1,0)</f>
        <v>0</v>
      </c>
    </row>
    <row r="30" spans="2:31" s="42" customFormat="1" ht="19.5">
      <c r="B30" s="38"/>
      <c r="C30" s="38"/>
      <c r="D30" s="38"/>
      <c r="E30" s="38"/>
      <c r="F30" s="38"/>
      <c r="G30" s="39"/>
      <c r="H30" s="40"/>
      <c r="I30" s="41"/>
      <c r="J30" s="57"/>
      <c r="K30" s="57"/>
      <c r="L30" s="37"/>
      <c r="M30" s="37"/>
      <c r="N30" s="37"/>
      <c r="O30" s="37"/>
      <c r="P30" s="37"/>
      <c r="Q30" s="37"/>
      <c r="R30" s="37"/>
      <c r="S30" s="41"/>
      <c r="T30" s="59"/>
      <c r="U30" s="59"/>
      <c r="V30" s="37"/>
      <c r="W30" s="37"/>
      <c r="X30" s="37"/>
      <c r="Y30" s="37"/>
      <c r="Z30" s="37"/>
      <c r="AA30" s="37"/>
      <c r="AB30" s="37"/>
      <c r="AC30" s="41"/>
      <c r="AD30" s="59"/>
      <c r="AE30" s="59"/>
    </row>
    <row r="31" spans="2:31" s="52" customFormat="1" ht="12">
      <c r="B31" s="85"/>
      <c r="C31" s="85"/>
      <c r="D31" s="85"/>
      <c r="E31" s="85"/>
      <c r="F31" s="85"/>
      <c r="G31" s="85"/>
      <c r="H31" s="85"/>
      <c r="I31" s="22"/>
      <c r="J31" s="61"/>
      <c r="K31" s="61"/>
      <c r="L31" s="85"/>
      <c r="M31" s="85"/>
      <c r="N31" s="85"/>
      <c r="O31" s="85"/>
      <c r="P31" s="85"/>
      <c r="Q31" s="85"/>
      <c r="R31" s="85"/>
      <c r="S31" s="29"/>
      <c r="T31" s="61"/>
      <c r="U31" s="61"/>
      <c r="V31" s="85"/>
      <c r="W31" s="85"/>
      <c r="X31" s="85"/>
      <c r="Y31" s="85"/>
      <c r="Z31" s="85"/>
      <c r="AA31" s="85"/>
      <c r="AB31" s="85"/>
      <c r="AC31" s="29"/>
      <c r="AD31" s="61"/>
      <c r="AE31" s="61"/>
    </row>
    <row r="32" spans="2:31" ht="13.5" customHeight="1" thickBot="1">
      <c r="B32" s="69"/>
      <c r="C32" s="69"/>
      <c r="D32" s="69"/>
      <c r="E32" s="69"/>
      <c r="F32" s="69"/>
      <c r="G32" s="69"/>
      <c r="H32" s="69"/>
      <c r="I32" s="21" t="str">
        <f>IF((H30)=0," ",SUM(B32:H32)+SUM(L17:R17))</f>
        <v xml:space="preserve"> </v>
      </c>
      <c r="L32" s="69"/>
      <c r="M32" s="69"/>
      <c r="N32" s="69"/>
      <c r="O32" s="69"/>
      <c r="P32" s="69"/>
      <c r="Q32" s="69"/>
      <c r="R32" s="69"/>
      <c r="S32" s="21" t="str">
        <f>IF((R30)=0," ",SUM(L32:R32)+SUM(V17:AB17))</f>
        <v xml:space="preserve"> </v>
      </c>
      <c r="V32" s="69"/>
      <c r="W32" s="69"/>
      <c r="X32" s="69"/>
      <c r="Y32" s="69"/>
      <c r="Z32" s="69"/>
      <c r="AA32" s="69"/>
      <c r="AB32" s="69"/>
      <c r="AC32" s="21" t="str">
        <f>IF((AB30)=0," ",SUM(V32:AB32)+SUM(B42:H42))</f>
        <v xml:space="preserve"> </v>
      </c>
    </row>
    <row r="33" spans="2:32">
      <c r="H33" s="56"/>
      <c r="I33" s="23"/>
    </row>
    <row r="34" spans="2:32" ht="13.5" customHeight="1">
      <c r="B34" s="86" t="s">
        <v>39</v>
      </c>
      <c r="C34" s="86" t="s">
        <v>40</v>
      </c>
      <c r="D34" s="86" t="s">
        <v>41</v>
      </c>
      <c r="E34" s="157" t="s">
        <v>30</v>
      </c>
      <c r="F34" s="158"/>
      <c r="H34" s="87" t="s">
        <v>78</v>
      </c>
      <c r="L34" s="86" t="s">
        <v>39</v>
      </c>
      <c r="M34" s="86" t="s">
        <v>40</v>
      </c>
      <c r="N34" s="86" t="s">
        <v>41</v>
      </c>
      <c r="O34" s="157" t="s">
        <v>30</v>
      </c>
      <c r="P34" s="158"/>
      <c r="R34" s="87" t="s">
        <v>78</v>
      </c>
      <c r="V34" s="86" t="s">
        <v>39</v>
      </c>
      <c r="W34" s="86" t="s">
        <v>40</v>
      </c>
      <c r="X34" s="86" t="s">
        <v>41</v>
      </c>
      <c r="Y34" s="157" t="s">
        <v>30</v>
      </c>
      <c r="Z34" s="158"/>
      <c r="AB34" s="87" t="s">
        <v>78</v>
      </c>
    </row>
    <row r="35" spans="2:32">
      <c r="B35" s="2">
        <f>DAY(EOMONTH(D13,0))</f>
        <v>30</v>
      </c>
      <c r="C35" s="2">
        <f>COUNTIF(B17:H17,"休")+COUNTIF(B20:H20,"休")+COUNTIF(B23:H23,"休")+COUNTIF(B26:H26,"休")+COUNTIF(B29:H29,"休")+COUNTIF(B32:H32,"休")</f>
        <v>8</v>
      </c>
      <c r="D35" s="2">
        <f>B35-C35</f>
        <v>22</v>
      </c>
      <c r="E35" s="121">
        <f>SUM(B17:H17,B20:H20,B23:H23,B26:H26,B29:H29,B32:H32)</f>
        <v>7.3749999999999973</v>
      </c>
      <c r="F35" s="159"/>
      <c r="H35" s="88" t="str">
        <f>IF(AND((B17)&lt;&gt;"",(C17)&lt;&gt;"",(D17)&lt;&gt;"",(E17)&lt;&gt;"",(F17)&lt;&gt;"",(G17)&lt;&gt;"",(H17)&lt;&gt;"",(B20)&lt;&gt;"",(C20)&lt;&gt;"",(D20)&lt;&gt;"",(E20)&lt;&gt;"",(F20)&lt;&gt;"",(G20)&lt;&gt;"",H20&lt;&gt;"",B23&lt;&gt;"",C23&lt;&gt;"",D23&lt;&gt;"",E23&lt;&gt;"",F23&lt;&gt;"",G23&lt;&gt;"",H23&lt;&gt;"",B26&lt;&gt;"",C26&lt;&gt;"",D26&lt;&gt;"",E26&lt;&gt;"",F26&lt;&gt;"",G26&lt;&gt;"",H26&lt;&gt;"",B29&lt;&gt;"",C29&lt;&gt;""),"OK","入力不足")</f>
        <v>OK</v>
      </c>
      <c r="L35" s="2">
        <f>DAY(EOMONTH(N13,0))</f>
        <v>31</v>
      </c>
      <c r="M35" s="2">
        <f>COUNTIF(L17:R17,"休")+COUNTIF(L20:R20,"休")+COUNTIF(L23:R23,"休")+COUNTIF(L26:R26,"休")+COUNTIF(L29:R29,"休")+COUNTIF(L32:R32,"休")</f>
        <v>7</v>
      </c>
      <c r="N35" s="2">
        <f>L35-M35</f>
        <v>24</v>
      </c>
      <c r="O35" s="121">
        <f>SUM(L17:R17,L20:R20,L23:R23,L26:R26,L29:R29,L32:R32)</f>
        <v>7.8333333333333304</v>
      </c>
      <c r="P35" s="159"/>
      <c r="R35" s="88" t="str">
        <f>IF(AND((N17)&lt;&gt;"",(O17)&lt;&gt;"",(P17)&lt;&gt;"",(Q17)&lt;&gt;"",(R17)&lt;&gt;"",(L20)&lt;&gt;"",(M20)&lt;&gt;"",(N20)&lt;&gt;"",(O20)&lt;&gt;"",(P20)&lt;&gt;"",(Q20)&lt;&gt;"",R20&lt;&gt;"",L23&lt;&gt;"",M23&lt;&gt;"",N23&lt;&gt;"",O23&lt;&gt;"",P23&lt;&gt;"",Q23&lt;&gt;"",R23&lt;&gt;"",L26&lt;&gt;"",M26&lt;&gt;"",N26&lt;&gt;"",O26&lt;&gt;"",P26&lt;&gt;"",Q26&lt;&gt;"",R26&lt;&gt;"",L29&lt;&gt;"",M29&lt;&gt;"",N29&lt;&gt;"",O29&lt;&gt;"",P29&lt;&gt;""),"OK","入力不足")</f>
        <v>OK</v>
      </c>
      <c r="V35" s="2">
        <f>DAY(EOMONTH(X13,0))</f>
        <v>30</v>
      </c>
      <c r="W35" s="2">
        <f>COUNTIF(V17:AB17,"休")+COUNTIF(V20:AB20,"休")+COUNTIF(V23:AB23,"休")+COUNTIF(V26:AB26,"休")+COUNTIF(V29:AB29,"休")+COUNTIF(V32:AB32,"休")</f>
        <v>10</v>
      </c>
      <c r="X35" s="2">
        <f>V35-W35</f>
        <v>20</v>
      </c>
      <c r="Y35" s="121">
        <f>SUM(V17:AB17,V20:AB20,V23:AB23,V26:AB26,V29:AB29,V32:AB32)</f>
        <v>6.6666666666666643</v>
      </c>
      <c r="Z35" s="159"/>
      <c r="AB35" s="88" t="str">
        <f>IF(AND((AA17)&lt;&gt;"",(AB17)&lt;&gt;"",(V20)&lt;&gt;"",(W20)&lt;&gt;"",(X20)&lt;&gt;"",(Y20)&lt;&gt;"",(Z20)&lt;&gt;"",(AA20)&lt;&gt;"",AB20&lt;&gt;"",V23&lt;&gt;"",W23&lt;&gt;"",X23&lt;&gt;"",Y23&lt;&gt;"",Z23&lt;&gt;"",AA23&lt;&gt;"",AB23&lt;&gt;"",V26&lt;&gt;"",W26&lt;&gt;"",X26&lt;&gt;"",Y26&lt;&gt;"",Z26&lt;&gt;"",AA26&lt;&gt;"",AB26&lt;&gt;"",V29&lt;&gt;"",W29&lt;&gt;"",X29&lt;&gt;"",Y29&lt;&gt;"",Z29&lt;&gt;"",AA29&lt;&gt;"",AB29&lt;&gt;""),"OK","入力不足")</f>
        <v>OK</v>
      </c>
    </row>
    <row r="36" spans="2:32">
      <c r="B36" s="89">
        <f>SUM(C35:D35)</f>
        <v>30</v>
      </c>
      <c r="L36" s="89">
        <f>SUM(M35:N35)</f>
        <v>31</v>
      </c>
      <c r="V36" s="89">
        <f>SUM(W35:X35)</f>
        <v>30</v>
      </c>
    </row>
    <row r="38" spans="2:32" ht="22.5">
      <c r="B38" s="160">
        <f>D38</f>
        <v>45476</v>
      </c>
      <c r="C38" s="160"/>
      <c r="D38" s="161">
        <f>X13+DATE(0,1,31)</f>
        <v>45476</v>
      </c>
      <c r="E38" s="161"/>
      <c r="F38" s="161"/>
      <c r="G38" s="161"/>
      <c r="H38" s="161"/>
      <c r="L38" s="160">
        <f>N38</f>
        <v>45507</v>
      </c>
      <c r="M38" s="160"/>
      <c r="N38" s="161">
        <f>D38+DATE(0,1,31)</f>
        <v>45507</v>
      </c>
      <c r="O38" s="161"/>
      <c r="P38" s="161"/>
      <c r="Q38" s="161"/>
      <c r="R38" s="161"/>
      <c r="V38" s="160">
        <f>X38</f>
        <v>45538</v>
      </c>
      <c r="W38" s="160"/>
      <c r="X38" s="161">
        <f>N38+DATE(0,1,31)</f>
        <v>45538</v>
      </c>
      <c r="Y38" s="161"/>
      <c r="Z38" s="161"/>
      <c r="AA38" s="161"/>
      <c r="AB38" s="161"/>
    </row>
    <row r="39" spans="2:32" ht="19.5" thickBot="1">
      <c r="B39" s="82" t="s">
        <v>0</v>
      </c>
      <c r="C39" s="82" t="s">
        <v>1</v>
      </c>
      <c r="D39" s="82" t="s">
        <v>2</v>
      </c>
      <c r="E39" s="82" t="s">
        <v>3</v>
      </c>
      <c r="F39" s="82" t="s">
        <v>4</v>
      </c>
      <c r="G39" s="82" t="s">
        <v>5</v>
      </c>
      <c r="H39" s="82" t="s">
        <v>6</v>
      </c>
      <c r="I39" s="19" t="s">
        <v>28</v>
      </c>
      <c r="L39" s="82" t="s">
        <v>0</v>
      </c>
      <c r="M39" s="82" t="s">
        <v>1</v>
      </c>
      <c r="N39" s="82" t="s">
        <v>2</v>
      </c>
      <c r="O39" s="82" t="s">
        <v>3</v>
      </c>
      <c r="P39" s="82" t="s">
        <v>4</v>
      </c>
      <c r="Q39" s="82" t="s">
        <v>5</v>
      </c>
      <c r="R39" s="82" t="s">
        <v>6</v>
      </c>
      <c r="S39" s="19" t="s">
        <v>28</v>
      </c>
      <c r="V39" s="82" t="s">
        <v>0</v>
      </c>
      <c r="W39" s="82" t="s">
        <v>1</v>
      </c>
      <c r="X39" s="82" t="s">
        <v>2</v>
      </c>
      <c r="Y39" s="82" t="s">
        <v>3</v>
      </c>
      <c r="Z39" s="82" t="s">
        <v>4</v>
      </c>
      <c r="AA39" s="82" t="s">
        <v>5</v>
      </c>
      <c r="AB39" s="82" t="s">
        <v>6</v>
      </c>
      <c r="AC39" s="19" t="s">
        <v>28</v>
      </c>
    </row>
    <row r="40" spans="2:32" s="42" customFormat="1" ht="19.5">
      <c r="B40" s="45">
        <v>1</v>
      </c>
      <c r="C40" s="45">
        <v>2</v>
      </c>
      <c r="D40" s="45">
        <v>3</v>
      </c>
      <c r="E40" s="45">
        <v>4</v>
      </c>
      <c r="F40" s="45">
        <v>5</v>
      </c>
      <c r="G40" s="35">
        <v>6</v>
      </c>
      <c r="H40" s="36">
        <v>7</v>
      </c>
      <c r="I40" s="41"/>
      <c r="J40" s="59"/>
      <c r="K40" s="59"/>
      <c r="L40" s="37">
        <f>B52</f>
        <v>29</v>
      </c>
      <c r="M40" s="37">
        <f>C52</f>
        <v>30</v>
      </c>
      <c r="N40" s="37">
        <f>D52</f>
        <v>31</v>
      </c>
      <c r="O40" s="34">
        <v>1</v>
      </c>
      <c r="P40" s="34">
        <v>2</v>
      </c>
      <c r="Q40" s="35">
        <v>3</v>
      </c>
      <c r="R40" s="36">
        <v>4</v>
      </c>
      <c r="S40" s="41"/>
      <c r="T40" s="59"/>
      <c r="U40" s="59"/>
      <c r="V40" s="37">
        <f t="shared" ref="V40:AA40" si="0">L52</f>
        <v>26</v>
      </c>
      <c r="W40" s="37">
        <f t="shared" si="0"/>
        <v>27</v>
      </c>
      <c r="X40" s="37">
        <f t="shared" si="0"/>
        <v>28</v>
      </c>
      <c r="Y40" s="37">
        <f t="shared" si="0"/>
        <v>29</v>
      </c>
      <c r="Z40" s="37">
        <f t="shared" si="0"/>
        <v>30</v>
      </c>
      <c r="AA40" s="37">
        <f t="shared" si="0"/>
        <v>31</v>
      </c>
      <c r="AB40" s="36">
        <v>1</v>
      </c>
      <c r="AC40" s="41"/>
      <c r="AD40" s="59"/>
      <c r="AE40" s="59"/>
      <c r="AF40" s="46"/>
    </row>
    <row r="41" spans="2:32" s="51" customFormat="1" ht="12">
      <c r="B41" s="65"/>
      <c r="C41" s="65"/>
      <c r="D41" s="65"/>
      <c r="E41" s="65"/>
      <c r="F41" s="65"/>
      <c r="G41" s="65"/>
      <c r="H41" s="65"/>
      <c r="I41" s="20"/>
      <c r="J41" s="60"/>
      <c r="K41" s="60"/>
      <c r="L41" s="83"/>
      <c r="M41" s="83"/>
      <c r="N41" s="83"/>
      <c r="O41" s="65"/>
      <c r="P41" s="65"/>
      <c r="Q41" s="65"/>
      <c r="R41" s="65"/>
      <c r="S41" s="20"/>
      <c r="T41" s="60"/>
      <c r="U41" s="60"/>
      <c r="V41" s="83"/>
      <c r="W41" s="83"/>
      <c r="X41" s="83"/>
      <c r="Y41" s="83"/>
      <c r="Z41" s="83"/>
      <c r="AA41" s="83"/>
      <c r="AB41" s="65"/>
      <c r="AC41" s="20"/>
      <c r="AD41" s="60"/>
      <c r="AE41" s="60"/>
    </row>
    <row r="42" spans="2:32" ht="14.25" thickBot="1">
      <c r="B42" s="66">
        <v>0.33333333333333331</v>
      </c>
      <c r="C42" s="66">
        <v>0.33333333333333331</v>
      </c>
      <c r="D42" s="66">
        <v>0.33333333333333331</v>
      </c>
      <c r="E42" s="66">
        <v>0.33333333333333331</v>
      </c>
      <c r="F42" s="66">
        <v>0.33333333333333331</v>
      </c>
      <c r="G42" s="66" t="s">
        <v>27</v>
      </c>
      <c r="H42" s="66" t="s">
        <v>27</v>
      </c>
      <c r="I42" s="18">
        <f>IF((B40)=1,SUM(B42:H42)," ")</f>
        <v>1.6666666666666665</v>
      </c>
      <c r="J42" s="57">
        <f>GESTEP(I42,2.000000001)</f>
        <v>0</v>
      </c>
      <c r="K42" s="57">
        <f>IF(J42=1,AE29+1,0)</f>
        <v>0</v>
      </c>
      <c r="L42" s="69"/>
      <c r="M42" s="69"/>
      <c r="N42" s="69"/>
      <c r="O42" s="66">
        <v>0.33333333333333331</v>
      </c>
      <c r="P42" s="66">
        <v>0.33333333333333331</v>
      </c>
      <c r="Q42" s="66">
        <v>0.33333333333333331</v>
      </c>
      <c r="R42" s="66" t="s">
        <v>27</v>
      </c>
      <c r="S42" s="27" t="str">
        <f>IF((L40)=1,SUM(L42:R42)," ")</f>
        <v xml:space="preserve"> </v>
      </c>
      <c r="V42" s="69"/>
      <c r="W42" s="69"/>
      <c r="X42" s="69"/>
      <c r="Y42" s="69"/>
      <c r="Z42" s="69"/>
      <c r="AA42" s="69"/>
      <c r="AB42" s="66" t="s">
        <v>27</v>
      </c>
      <c r="AC42" s="27" t="str">
        <f>IF((V40)=1,SUM(V42:AB42)," ")</f>
        <v xml:space="preserve"> </v>
      </c>
    </row>
    <row r="43" spans="2:32" s="42" customFormat="1" ht="19.5">
      <c r="B43" s="34">
        <v>8</v>
      </c>
      <c r="C43" s="34">
        <v>9</v>
      </c>
      <c r="D43" s="34">
        <v>10</v>
      </c>
      <c r="E43" s="34">
        <v>11</v>
      </c>
      <c r="F43" s="34">
        <v>12</v>
      </c>
      <c r="G43" s="35">
        <v>13</v>
      </c>
      <c r="H43" s="36">
        <v>14</v>
      </c>
      <c r="I43" s="41"/>
      <c r="J43" s="57"/>
      <c r="K43" s="57"/>
      <c r="L43" s="34">
        <v>5</v>
      </c>
      <c r="M43" s="34">
        <v>6</v>
      </c>
      <c r="N43" s="34">
        <v>7</v>
      </c>
      <c r="O43" s="34">
        <v>8</v>
      </c>
      <c r="P43" s="34">
        <v>9</v>
      </c>
      <c r="Q43" s="35">
        <v>10</v>
      </c>
      <c r="R43" s="36">
        <v>11</v>
      </c>
      <c r="S43" s="41"/>
      <c r="T43" s="57"/>
      <c r="U43" s="59"/>
      <c r="V43" s="34">
        <v>2</v>
      </c>
      <c r="W43" s="34">
        <v>3</v>
      </c>
      <c r="X43" s="34">
        <v>4</v>
      </c>
      <c r="Y43" s="34">
        <v>5</v>
      </c>
      <c r="Z43" s="34">
        <v>6</v>
      </c>
      <c r="AA43" s="35">
        <v>7</v>
      </c>
      <c r="AB43" s="36">
        <v>8</v>
      </c>
      <c r="AC43" s="41"/>
      <c r="AD43" s="57"/>
      <c r="AE43" s="59"/>
    </row>
    <row r="44" spans="2:32" s="51" customFormat="1" ht="12">
      <c r="B44" s="65"/>
      <c r="C44" s="65"/>
      <c r="D44" s="65"/>
      <c r="E44" s="65"/>
      <c r="F44" s="65"/>
      <c r="G44" s="65"/>
      <c r="H44" s="65"/>
      <c r="I44" s="20"/>
      <c r="J44" s="60"/>
      <c r="K44" s="60"/>
      <c r="L44" s="65"/>
      <c r="M44" s="65"/>
      <c r="N44" s="65"/>
      <c r="O44" s="65"/>
      <c r="P44" s="65"/>
      <c r="Q44" s="65"/>
      <c r="R44" s="65" t="s">
        <v>21</v>
      </c>
      <c r="S44" s="20"/>
      <c r="T44" s="60"/>
      <c r="U44" s="60"/>
      <c r="V44" s="65"/>
      <c r="W44" s="65"/>
      <c r="X44" s="65"/>
      <c r="Y44" s="65"/>
      <c r="Z44" s="65"/>
      <c r="AA44" s="65"/>
      <c r="AB44" s="65"/>
      <c r="AC44" s="20"/>
      <c r="AD44" s="60"/>
      <c r="AE44" s="60"/>
    </row>
    <row r="45" spans="2:32" ht="14.25" thickBot="1">
      <c r="B45" s="66">
        <v>0.33333333333333331</v>
      </c>
      <c r="C45" s="66">
        <v>0.33333333333333331</v>
      </c>
      <c r="D45" s="66">
        <v>0.33333333333333331</v>
      </c>
      <c r="E45" s="66">
        <v>0.33333333333333331</v>
      </c>
      <c r="F45" s="66">
        <v>0.33333333333333331</v>
      </c>
      <c r="G45" s="66" t="s">
        <v>27</v>
      </c>
      <c r="H45" s="66" t="s">
        <v>27</v>
      </c>
      <c r="I45" s="18">
        <f>SUM(B45:H45)</f>
        <v>1.6666666666666665</v>
      </c>
      <c r="J45" s="57">
        <f>GESTEP(I45,2.000000001)</f>
        <v>0</v>
      </c>
      <c r="K45" s="57">
        <f>IF(J45=1,K42+1,0)</f>
        <v>0</v>
      </c>
      <c r="L45" s="66">
        <v>0.33333333333333331</v>
      </c>
      <c r="M45" s="66">
        <v>0.33333333333333331</v>
      </c>
      <c r="N45" s="66">
        <v>0.33333333333333331</v>
      </c>
      <c r="O45" s="66">
        <v>0.33333333333333331</v>
      </c>
      <c r="P45" s="66">
        <v>0.33333333333333331</v>
      </c>
      <c r="Q45" s="66" t="s">
        <v>27</v>
      </c>
      <c r="R45" s="66" t="s">
        <v>27</v>
      </c>
      <c r="S45" s="18">
        <f>SUM(L45:R45)</f>
        <v>1.6666666666666665</v>
      </c>
      <c r="T45" s="57">
        <f>GESTEP(S45,2.000000001)</f>
        <v>0</v>
      </c>
      <c r="U45" s="57">
        <f>IF(T45=1,K54+1,0)</f>
        <v>0</v>
      </c>
      <c r="V45" s="66">
        <v>0.33333333333333331</v>
      </c>
      <c r="W45" s="66">
        <v>0.33333333333333331</v>
      </c>
      <c r="X45" s="66">
        <v>0.33333333333333331</v>
      </c>
      <c r="Y45" s="66">
        <v>0.33333333333333331</v>
      </c>
      <c r="Z45" s="66">
        <v>0.33333333333333331</v>
      </c>
      <c r="AA45" s="66">
        <v>0.33333333333333331</v>
      </c>
      <c r="AB45" s="66" t="s">
        <v>27</v>
      </c>
      <c r="AC45" s="18">
        <f>SUM(V45:AB45)</f>
        <v>1.9999999999999998</v>
      </c>
      <c r="AD45" s="57">
        <f>GESTEP(AC45,2.000000001)</f>
        <v>0</v>
      </c>
      <c r="AE45" s="57">
        <f>IF(AD45=1,U54+1,0)</f>
        <v>0</v>
      </c>
    </row>
    <row r="46" spans="2:32" s="42" customFormat="1" ht="19.5">
      <c r="B46" s="34">
        <v>15</v>
      </c>
      <c r="C46" s="34">
        <v>16</v>
      </c>
      <c r="D46" s="34">
        <v>17</v>
      </c>
      <c r="E46" s="34">
        <v>18</v>
      </c>
      <c r="F46" s="34">
        <v>19</v>
      </c>
      <c r="G46" s="35">
        <v>20</v>
      </c>
      <c r="H46" s="36">
        <v>21</v>
      </c>
      <c r="I46" s="41"/>
      <c r="J46" s="57"/>
      <c r="K46" s="57"/>
      <c r="L46" s="34">
        <v>12</v>
      </c>
      <c r="M46" s="34">
        <v>13</v>
      </c>
      <c r="N46" s="34">
        <v>14</v>
      </c>
      <c r="O46" s="34">
        <v>15</v>
      </c>
      <c r="P46" s="34">
        <v>16</v>
      </c>
      <c r="Q46" s="35">
        <v>17</v>
      </c>
      <c r="R46" s="36">
        <v>18</v>
      </c>
      <c r="S46" s="41"/>
      <c r="T46" s="57"/>
      <c r="U46" s="57"/>
      <c r="V46" s="34">
        <v>9</v>
      </c>
      <c r="W46" s="34">
        <v>10</v>
      </c>
      <c r="X46" s="34">
        <v>11</v>
      </c>
      <c r="Y46" s="34">
        <v>12</v>
      </c>
      <c r="Z46" s="34">
        <v>13</v>
      </c>
      <c r="AA46" s="35">
        <v>14</v>
      </c>
      <c r="AB46" s="36">
        <v>15</v>
      </c>
      <c r="AC46" s="41"/>
      <c r="AD46" s="57"/>
      <c r="AE46" s="57"/>
    </row>
    <row r="47" spans="2:32" s="51" customFormat="1" ht="12">
      <c r="B47" s="67" t="s">
        <v>20</v>
      </c>
      <c r="C47" s="65"/>
      <c r="D47" s="65"/>
      <c r="E47" s="65"/>
      <c r="F47" s="65"/>
      <c r="G47" s="65"/>
      <c r="H47" s="65"/>
      <c r="I47" s="20"/>
      <c r="J47" s="60"/>
      <c r="K47" s="60"/>
      <c r="L47" s="65" t="s">
        <v>13</v>
      </c>
      <c r="M47" s="65" t="s">
        <v>83</v>
      </c>
      <c r="N47" s="65" t="s">
        <v>83</v>
      </c>
      <c r="O47" s="65" t="s">
        <v>83</v>
      </c>
      <c r="P47" s="65"/>
      <c r="Q47" s="65"/>
      <c r="R47" s="65"/>
      <c r="S47" s="20"/>
      <c r="T47" s="60"/>
      <c r="U47" s="60"/>
      <c r="V47" s="65"/>
      <c r="W47" s="65"/>
      <c r="X47" s="65"/>
      <c r="Y47" s="65"/>
      <c r="Z47" s="65"/>
      <c r="AA47" s="65"/>
      <c r="AB47" s="65"/>
      <c r="AC47" s="20"/>
      <c r="AD47" s="60"/>
      <c r="AE47" s="60"/>
    </row>
    <row r="48" spans="2:32" ht="14.25" thickBot="1">
      <c r="B48" s="66" t="s">
        <v>27</v>
      </c>
      <c r="C48" s="66">
        <v>0.33333333333333331</v>
      </c>
      <c r="D48" s="66">
        <v>0.33333333333333331</v>
      </c>
      <c r="E48" s="66">
        <v>0.33333333333333331</v>
      </c>
      <c r="F48" s="66">
        <v>0.33333333333333331</v>
      </c>
      <c r="G48" s="66">
        <v>0.33333333333333331</v>
      </c>
      <c r="H48" s="66" t="s">
        <v>27</v>
      </c>
      <c r="I48" s="18">
        <f>SUM(B48:H48)</f>
        <v>1.6666666666666665</v>
      </c>
      <c r="J48" s="57">
        <f>GESTEP(I48,2.000000001)</f>
        <v>0</v>
      </c>
      <c r="K48" s="57">
        <f>IF(J48=1,K45+1,0)</f>
        <v>0</v>
      </c>
      <c r="L48" s="66" t="s">
        <v>27</v>
      </c>
      <c r="M48" s="66" t="s">
        <v>27</v>
      </c>
      <c r="N48" s="66" t="s">
        <v>27</v>
      </c>
      <c r="O48" s="66" t="s">
        <v>27</v>
      </c>
      <c r="P48" s="66">
        <v>0.33333333333333331</v>
      </c>
      <c r="Q48" s="66" t="s">
        <v>27</v>
      </c>
      <c r="R48" s="66" t="s">
        <v>27</v>
      </c>
      <c r="S48" s="18">
        <f>SUM(L48:R48)</f>
        <v>0.33333333333333331</v>
      </c>
      <c r="T48" s="57">
        <f>GESTEP(S48,2.000000001)</f>
        <v>0</v>
      </c>
      <c r="U48" s="57">
        <f>IF(T48=1,U45+1,0)</f>
        <v>0</v>
      </c>
      <c r="V48" s="66">
        <v>0.33333333333333331</v>
      </c>
      <c r="W48" s="66">
        <v>0.33333333333333331</v>
      </c>
      <c r="X48" s="66">
        <v>0.33333333333333331</v>
      </c>
      <c r="Y48" s="66">
        <v>0.33333333333333331</v>
      </c>
      <c r="Z48" s="66">
        <v>0.33333333333333331</v>
      </c>
      <c r="AA48" s="66" t="s">
        <v>27</v>
      </c>
      <c r="AB48" s="66" t="s">
        <v>27</v>
      </c>
      <c r="AC48" s="18">
        <f>SUM(V48:AB48)</f>
        <v>1.6666666666666665</v>
      </c>
      <c r="AD48" s="57">
        <f>GESTEP(AC48,2.000000001)</f>
        <v>0</v>
      </c>
      <c r="AE48" s="57">
        <f>IF(AD48=1,AE45+1,0)</f>
        <v>0</v>
      </c>
    </row>
    <row r="49" spans="2:31" s="42" customFormat="1" ht="19.5">
      <c r="B49" s="34">
        <v>22</v>
      </c>
      <c r="C49" s="34">
        <v>23</v>
      </c>
      <c r="D49" s="34">
        <v>24</v>
      </c>
      <c r="E49" s="34">
        <v>25</v>
      </c>
      <c r="F49" s="34">
        <v>26</v>
      </c>
      <c r="G49" s="35">
        <v>27</v>
      </c>
      <c r="H49" s="36">
        <v>28</v>
      </c>
      <c r="I49" s="41"/>
      <c r="J49" s="57"/>
      <c r="K49" s="57"/>
      <c r="L49" s="34">
        <v>19</v>
      </c>
      <c r="M49" s="34">
        <v>20</v>
      </c>
      <c r="N49" s="34">
        <v>21</v>
      </c>
      <c r="O49" s="34">
        <v>22</v>
      </c>
      <c r="P49" s="34">
        <v>23</v>
      </c>
      <c r="Q49" s="35">
        <v>24</v>
      </c>
      <c r="R49" s="36">
        <v>25</v>
      </c>
      <c r="S49" s="41"/>
      <c r="T49" s="57"/>
      <c r="U49" s="57"/>
      <c r="V49" s="34">
        <v>16</v>
      </c>
      <c r="W49" s="34">
        <v>17</v>
      </c>
      <c r="X49" s="34">
        <v>18</v>
      </c>
      <c r="Y49" s="34">
        <v>19</v>
      </c>
      <c r="Z49" s="34">
        <v>20</v>
      </c>
      <c r="AA49" s="35">
        <v>21</v>
      </c>
      <c r="AB49" s="36">
        <v>22</v>
      </c>
      <c r="AC49" s="41"/>
      <c r="AD49" s="57"/>
      <c r="AE49" s="57"/>
    </row>
    <row r="50" spans="2:31" s="51" customFormat="1" ht="12">
      <c r="B50" s="65"/>
      <c r="C50" s="65"/>
      <c r="D50" s="65"/>
      <c r="E50" s="65"/>
      <c r="F50" s="65"/>
      <c r="G50" s="65"/>
      <c r="H50" s="65"/>
      <c r="I50" s="20"/>
      <c r="J50" s="60"/>
      <c r="K50" s="60"/>
      <c r="L50" s="65"/>
      <c r="M50" s="65"/>
      <c r="N50" s="65"/>
      <c r="O50" s="65"/>
      <c r="P50" s="65"/>
      <c r="Q50" s="65"/>
      <c r="R50" s="65"/>
      <c r="S50" s="20"/>
      <c r="T50" s="60"/>
      <c r="U50" s="60"/>
      <c r="V50" s="65" t="s">
        <v>22</v>
      </c>
      <c r="W50" s="65"/>
      <c r="X50" s="65"/>
      <c r="Y50" s="65"/>
      <c r="Z50" s="65"/>
      <c r="AA50" s="65"/>
      <c r="AB50" s="65" t="s">
        <v>23</v>
      </c>
      <c r="AC50" s="20"/>
      <c r="AD50" s="60"/>
      <c r="AE50" s="60"/>
    </row>
    <row r="51" spans="2:31" ht="14.25" thickBot="1">
      <c r="B51" s="66">
        <v>0.33333333333333331</v>
      </c>
      <c r="C51" s="66">
        <v>0.33333333333333331</v>
      </c>
      <c r="D51" s="66">
        <v>0.33333333333333331</v>
      </c>
      <c r="E51" s="66">
        <v>0.33333333333333331</v>
      </c>
      <c r="F51" s="66">
        <v>0.33333333333333331</v>
      </c>
      <c r="G51" s="66" t="s">
        <v>27</v>
      </c>
      <c r="H51" s="66" t="s">
        <v>27</v>
      </c>
      <c r="I51" s="18">
        <f>SUM(B51:H51)</f>
        <v>1.6666666666666665</v>
      </c>
      <c r="J51" s="57">
        <f>GESTEP(I51,2.000000001)</f>
        <v>0</v>
      </c>
      <c r="K51" s="57">
        <f>IF(J51=1,K48+1,0)</f>
        <v>0</v>
      </c>
      <c r="L51" s="66">
        <v>0.33333333333333331</v>
      </c>
      <c r="M51" s="66">
        <v>0.33333333333333331</v>
      </c>
      <c r="N51" s="66">
        <v>0.33333333333333331</v>
      </c>
      <c r="O51" s="66">
        <v>0.33333333333333331</v>
      </c>
      <c r="P51" s="66">
        <v>0.33333333333333331</v>
      </c>
      <c r="Q51" s="66" t="s">
        <v>27</v>
      </c>
      <c r="R51" s="66" t="s">
        <v>27</v>
      </c>
      <c r="S51" s="18">
        <f>SUM(L51:R51)</f>
        <v>1.6666666666666665</v>
      </c>
      <c r="T51" s="57">
        <f>GESTEP(S51,2.000000001)</f>
        <v>0</v>
      </c>
      <c r="U51" s="57">
        <f>IF(T51=1,U48+1,0)</f>
        <v>0</v>
      </c>
      <c r="V51" s="66" t="s">
        <v>27</v>
      </c>
      <c r="W51" s="66">
        <v>0.33333333333333331</v>
      </c>
      <c r="X51" s="66">
        <v>0.33333333333333331</v>
      </c>
      <c r="Y51" s="66">
        <v>0.33333333333333331</v>
      </c>
      <c r="Z51" s="66">
        <v>0.33333333333333331</v>
      </c>
      <c r="AA51" s="66" t="s">
        <v>27</v>
      </c>
      <c r="AB51" s="66" t="s">
        <v>27</v>
      </c>
      <c r="AC51" s="18">
        <f>SUM(V51:AB51)</f>
        <v>1.3333333333333333</v>
      </c>
      <c r="AD51" s="57">
        <f>GESTEP(AC51,2.000000001)</f>
        <v>0</v>
      </c>
      <c r="AE51" s="57">
        <f>IF(AD51=1,AE48+1,0)</f>
        <v>0</v>
      </c>
    </row>
    <row r="52" spans="2:31" s="42" customFormat="1" ht="19.5">
      <c r="B52" s="34">
        <v>29</v>
      </c>
      <c r="C52" s="34">
        <v>30</v>
      </c>
      <c r="D52" s="34">
        <v>31</v>
      </c>
      <c r="E52" s="37">
        <f>O40</f>
        <v>1</v>
      </c>
      <c r="F52" s="37">
        <f>P40</f>
        <v>2</v>
      </c>
      <c r="G52" s="37">
        <f>Q40</f>
        <v>3</v>
      </c>
      <c r="H52" s="37">
        <f>R40</f>
        <v>4</v>
      </c>
      <c r="I52" s="41"/>
      <c r="J52" s="57"/>
      <c r="K52" s="57"/>
      <c r="L52" s="34">
        <v>26</v>
      </c>
      <c r="M52" s="34">
        <v>27</v>
      </c>
      <c r="N52" s="34">
        <v>28</v>
      </c>
      <c r="O52" s="34">
        <v>29</v>
      </c>
      <c r="P52" s="34">
        <v>30</v>
      </c>
      <c r="Q52" s="35">
        <v>31</v>
      </c>
      <c r="R52" s="37">
        <f>AB40</f>
        <v>1</v>
      </c>
      <c r="S52" s="41"/>
      <c r="T52" s="57"/>
      <c r="U52" s="59"/>
      <c r="V52" s="34">
        <v>23</v>
      </c>
      <c r="W52" s="34">
        <v>24</v>
      </c>
      <c r="X52" s="34">
        <v>25</v>
      </c>
      <c r="Y52" s="34">
        <v>26</v>
      </c>
      <c r="Z52" s="34">
        <v>27</v>
      </c>
      <c r="AA52" s="35">
        <v>28</v>
      </c>
      <c r="AB52" s="36">
        <v>29</v>
      </c>
      <c r="AC52" s="41"/>
      <c r="AD52" s="57"/>
      <c r="AE52" s="59"/>
    </row>
    <row r="53" spans="2:31" s="51" customFormat="1" ht="12">
      <c r="B53" s="65"/>
      <c r="C53" s="65"/>
      <c r="D53" s="65"/>
      <c r="E53" s="83"/>
      <c r="F53" s="83"/>
      <c r="G53" s="83"/>
      <c r="H53" s="83"/>
      <c r="I53" s="20"/>
      <c r="J53" s="60"/>
      <c r="K53" s="60"/>
      <c r="L53" s="65"/>
      <c r="M53" s="65"/>
      <c r="N53" s="65"/>
      <c r="O53" s="65"/>
      <c r="P53" s="65"/>
      <c r="Q53" s="65"/>
      <c r="R53" s="90"/>
      <c r="S53" s="20"/>
      <c r="T53" s="60"/>
      <c r="U53" s="60"/>
      <c r="V53" s="65" t="s">
        <v>13</v>
      </c>
      <c r="W53" s="65"/>
      <c r="X53" s="65"/>
      <c r="Y53" s="65"/>
      <c r="Z53" s="65"/>
      <c r="AA53" s="65"/>
      <c r="AB53" s="65"/>
      <c r="AC53" s="20"/>
      <c r="AD53" s="60"/>
      <c r="AE53" s="60"/>
    </row>
    <row r="54" spans="2:31" ht="14.25" thickBot="1">
      <c r="B54" s="66">
        <v>0.33333333333333331</v>
      </c>
      <c r="C54" s="66">
        <v>0.33333333333333331</v>
      </c>
      <c r="D54" s="66">
        <v>0.33333333333333331</v>
      </c>
      <c r="E54" s="69"/>
      <c r="F54" s="69"/>
      <c r="G54" s="69"/>
      <c r="H54" s="69"/>
      <c r="I54" s="21">
        <f>IF((H52)=0," ",SUM(B54:H54)+SUM(L42:R42))</f>
        <v>2</v>
      </c>
      <c r="J54" s="57">
        <f>GESTEP(I54,2.000000001)</f>
        <v>0</v>
      </c>
      <c r="K54" s="57">
        <f>IF(J54=1,K51+1,0)</f>
        <v>0</v>
      </c>
      <c r="L54" s="66">
        <v>0.33333333333333331</v>
      </c>
      <c r="M54" s="66">
        <v>0.33333333333333331</v>
      </c>
      <c r="N54" s="66">
        <v>0.33333333333333331</v>
      </c>
      <c r="O54" s="66">
        <v>0.33333333333333331</v>
      </c>
      <c r="P54" s="66">
        <v>0.33333333333333331</v>
      </c>
      <c r="Q54" s="66" t="s">
        <v>27</v>
      </c>
      <c r="R54" s="69"/>
      <c r="S54" s="21">
        <f>IF((R52)&gt;20,SUM(L54:R54),SUM(L54:R54)+SUM(V42:AB42))</f>
        <v>1.6666666666666665</v>
      </c>
      <c r="T54" s="57">
        <f>GESTEP(S54,2.000000001)</f>
        <v>0</v>
      </c>
      <c r="U54" s="57">
        <f>IF(T54=1,U51+1,0)</f>
        <v>0</v>
      </c>
      <c r="V54" s="66" t="s">
        <v>27</v>
      </c>
      <c r="W54" s="66">
        <v>0.33333333333333331</v>
      </c>
      <c r="X54" s="66">
        <v>0.33333333333333331</v>
      </c>
      <c r="Y54" s="66">
        <v>0.33333333333333331</v>
      </c>
      <c r="Z54" s="66">
        <v>0.33333333333333331</v>
      </c>
      <c r="AA54" s="66" t="s">
        <v>27</v>
      </c>
      <c r="AB54" s="66" t="s">
        <v>27</v>
      </c>
      <c r="AC54" s="21">
        <f>IF((AB52)&gt;20,SUM(V54:AB54),SUM(V54:AB54)+SUM(B67:H67))</f>
        <v>1.3333333333333333</v>
      </c>
      <c r="AD54" s="57">
        <f>GESTEP(AC54,2.000000001)</f>
        <v>0</v>
      </c>
      <c r="AE54" s="57">
        <f>IF(AD54=1,AE51+1,0)</f>
        <v>0</v>
      </c>
    </row>
    <row r="55" spans="2:31" s="42" customFormat="1" ht="19.5">
      <c r="B55" s="38"/>
      <c r="C55" s="38"/>
      <c r="D55" s="38"/>
      <c r="E55" s="38"/>
      <c r="F55" s="38"/>
      <c r="G55" s="39"/>
      <c r="H55" s="40"/>
      <c r="I55" s="41"/>
      <c r="J55" s="59"/>
      <c r="K55" s="59"/>
      <c r="L55" s="38"/>
      <c r="M55" s="38"/>
      <c r="N55" s="38"/>
      <c r="O55" s="38"/>
      <c r="P55" s="38"/>
      <c r="Q55" s="39"/>
      <c r="R55" s="40"/>
      <c r="S55" s="41"/>
      <c r="T55" s="59"/>
      <c r="U55" s="59"/>
      <c r="V55" s="34">
        <v>30</v>
      </c>
      <c r="W55" s="37">
        <f t="shared" ref="W55:AB55" si="1">C65</f>
        <v>1</v>
      </c>
      <c r="X55" s="37">
        <f t="shared" si="1"/>
        <v>2</v>
      </c>
      <c r="Y55" s="37">
        <f t="shared" si="1"/>
        <v>3</v>
      </c>
      <c r="Z55" s="37">
        <f t="shared" si="1"/>
        <v>4</v>
      </c>
      <c r="AA55" s="37">
        <f t="shared" si="1"/>
        <v>5</v>
      </c>
      <c r="AB55" s="37">
        <f t="shared" si="1"/>
        <v>6</v>
      </c>
      <c r="AC55" s="41"/>
      <c r="AD55" s="57"/>
      <c r="AE55" s="59"/>
    </row>
    <row r="56" spans="2:31" s="51" customFormat="1" ht="12">
      <c r="B56" s="83"/>
      <c r="C56" s="83"/>
      <c r="D56" s="83"/>
      <c r="E56" s="83"/>
      <c r="F56" s="83"/>
      <c r="G56" s="83"/>
      <c r="H56" s="83"/>
      <c r="I56" s="20"/>
      <c r="J56" s="60"/>
      <c r="K56" s="60"/>
      <c r="L56" s="83"/>
      <c r="M56" s="83"/>
      <c r="N56" s="83"/>
      <c r="O56" s="83"/>
      <c r="P56" s="83"/>
      <c r="Q56" s="83"/>
      <c r="R56" s="83"/>
      <c r="S56" s="20"/>
      <c r="T56" s="60"/>
      <c r="U56" s="60"/>
      <c r="V56" s="65"/>
      <c r="W56" s="83"/>
      <c r="X56" s="83"/>
      <c r="Y56" s="83"/>
      <c r="Z56" s="83"/>
      <c r="AA56" s="83"/>
      <c r="AB56" s="83"/>
      <c r="AC56" s="20"/>
      <c r="AD56" s="60"/>
      <c r="AE56" s="60"/>
    </row>
    <row r="57" spans="2:31" ht="14.25" thickBot="1">
      <c r="B57" s="69"/>
      <c r="C57" s="69"/>
      <c r="D57" s="69"/>
      <c r="E57" s="69"/>
      <c r="F57" s="69"/>
      <c r="G57" s="69"/>
      <c r="H57" s="69"/>
      <c r="I57" s="21" t="str">
        <f>IF((H55)=0," ",SUM(B57:H57)+SUM(L42:R42))</f>
        <v xml:space="preserve"> </v>
      </c>
      <c r="L57" s="69"/>
      <c r="M57" s="69"/>
      <c r="N57" s="69"/>
      <c r="O57" s="69"/>
      <c r="P57" s="69"/>
      <c r="Q57" s="69"/>
      <c r="R57" s="69"/>
      <c r="S57" s="21" t="str">
        <f>IF((R55)=0," ",SUM(L57:R57)+SUM(V42:AB42))</f>
        <v xml:space="preserve"> </v>
      </c>
      <c r="V57" s="66">
        <v>0.33333333333333331</v>
      </c>
      <c r="W57" s="69"/>
      <c r="X57" s="69"/>
      <c r="Y57" s="69"/>
      <c r="Z57" s="69"/>
      <c r="AA57" s="69"/>
      <c r="AB57" s="69"/>
      <c r="AC57" s="21">
        <f>IF((AB55)=0," ",SUM(V57:AB57)+SUM(B67:H67))</f>
        <v>1.6666666666666665</v>
      </c>
      <c r="AD57" s="57">
        <f>GESTEP(AC57,2.000000001)</f>
        <v>0</v>
      </c>
      <c r="AE57" s="57">
        <f>IF(AD57=1,AE54+1,0)</f>
        <v>0</v>
      </c>
    </row>
    <row r="59" spans="2:31" ht="18.75">
      <c r="B59" s="86" t="s">
        <v>39</v>
      </c>
      <c r="C59" s="86" t="s">
        <v>40</v>
      </c>
      <c r="D59" s="86" t="s">
        <v>41</v>
      </c>
      <c r="E59" s="157" t="s">
        <v>30</v>
      </c>
      <c r="F59" s="158"/>
      <c r="H59" s="87" t="s">
        <v>78</v>
      </c>
      <c r="L59" s="86" t="s">
        <v>39</v>
      </c>
      <c r="M59" s="86" t="s">
        <v>40</v>
      </c>
      <c r="N59" s="86" t="s">
        <v>41</v>
      </c>
      <c r="O59" s="157" t="s">
        <v>30</v>
      </c>
      <c r="P59" s="158"/>
      <c r="R59" s="87" t="s">
        <v>78</v>
      </c>
      <c r="V59" s="86" t="s">
        <v>39</v>
      </c>
      <c r="W59" s="86" t="s">
        <v>40</v>
      </c>
      <c r="X59" s="86" t="s">
        <v>41</v>
      </c>
      <c r="Y59" s="157" t="s">
        <v>30</v>
      </c>
      <c r="Z59" s="158"/>
      <c r="AA59" s="91"/>
      <c r="AB59" s="87" t="s">
        <v>78</v>
      </c>
    </row>
    <row r="60" spans="2:31">
      <c r="B60" s="2">
        <f>DAY(EOMONTH(D38,0))</f>
        <v>31</v>
      </c>
      <c r="C60" s="2">
        <f>COUNTIF(B42:H42,"休")+COUNTIF(B45:H45,"休")+COUNTIF(B48:H48,"休")+COUNTIF(B51:H51,"休")+COUNTIF(B54:H54,"休")+COUNTIF(B57:H57,"休")</f>
        <v>8</v>
      </c>
      <c r="D60" s="2">
        <f>B60-C60</f>
        <v>23</v>
      </c>
      <c r="E60" s="121">
        <f>SUM(B42:H42,B45:H45,B48:H48,B51:H51,B54:H54,B57:H57)</f>
        <v>7.6666666666666634</v>
      </c>
      <c r="F60" s="159"/>
      <c r="H60" s="88" t="str">
        <f>IF(AND((B42)&lt;&gt;"",(C42)&lt;&gt;"",(D42)&lt;&gt;"",(E42)&lt;&gt;"",(F42)&lt;&gt;"",(G42)&lt;&gt;"",(H42)&lt;&gt;"",(B45)&lt;&gt;"",(C45)&lt;&gt;"",(D45)&lt;&gt;"",(E45)&lt;&gt;"",(F45)&lt;&gt;"",(G45)&lt;&gt;"",H45&lt;&gt;"",B48&lt;&gt;"",C48&lt;&gt;"",D48&lt;&gt;"",E48&lt;&gt;"",F48&lt;&gt;"",G48&lt;&gt;"",H48&lt;&gt;"",B51&lt;&gt;"",C51&lt;&gt;"",D51&lt;&gt;"",E51&lt;&gt;"",F51&lt;&gt;"",G51&lt;&gt;"",H51&lt;&gt;"",B54&lt;&gt;"",C54&lt;&gt;"",D54&lt;&gt;""),"OK","入力不足")</f>
        <v>OK</v>
      </c>
      <c r="L60" s="2">
        <f>DAY(EOMONTH(N38,0))</f>
        <v>31</v>
      </c>
      <c r="M60" s="2">
        <f>COUNTIF(L42:R42,"休")+COUNTIF(L45:R45,"休")+COUNTIF(L48:R48,"休")+COUNTIF(L51:R51,"休")+COUNTIF(L54:R54,"休")+COUNTIF(L57:R57,"休")</f>
        <v>12</v>
      </c>
      <c r="N60" s="2">
        <f>L60-M60</f>
        <v>19</v>
      </c>
      <c r="O60" s="121">
        <f>SUM(L42:R42,L45:R45,L48:R48,L51:R51,L54:R54,L57:R57)</f>
        <v>6.3333333333333313</v>
      </c>
      <c r="P60" s="159"/>
      <c r="R60" s="88" t="str">
        <f>IF(AND((O42)&lt;&gt;"",(P42)&lt;&gt;"",(Q42)&lt;&gt;"",(R42)&lt;&gt;"",(L45)&lt;&gt;"",(M45)&lt;&gt;"",(N45)&lt;&gt;"",(O45)&lt;&gt;"",(P45)&lt;&gt;"",(Q45)&lt;&gt;"",R45&lt;&gt;"",L48&lt;&gt;"",M48&lt;&gt;"",N48&lt;&gt;"",O48&lt;&gt;"",P48&lt;&gt;"",Q48&lt;&gt;"",R48&lt;&gt;"",L51&lt;&gt;"",M51&lt;&gt;"",N51&lt;&gt;"",O51&lt;&gt;"",P51&lt;&gt;"",Q51&lt;&gt;"",R51&lt;&gt;"",L54&lt;&gt;"",M54&lt;&gt;"",N54&lt;&gt;"",O54&lt;&gt;"",P54&lt;&gt;"",Q54&lt;&gt;""),"OK","入力不足")</f>
        <v>OK</v>
      </c>
      <c r="V60" s="2">
        <f>DAY(EOMONTH(X38,0))</f>
        <v>30</v>
      </c>
      <c r="W60" s="2">
        <f>COUNTIF(V42:AB42,"休")+COUNTIF(V45:AB45,"休")+COUNTIF(V48:AB48,"休")+COUNTIF(V51:AB51,"休")+COUNTIF(V54:AB54,"休")+COUNTIF(V57:AB57,"休")</f>
        <v>10</v>
      </c>
      <c r="X60" s="2">
        <f>V60-W60</f>
        <v>20</v>
      </c>
      <c r="Y60" s="121">
        <f>SUM(V42:AB42,V45:AB45,V48:AB48,V51:AB51,V54:AB54,V57:AB57)</f>
        <v>6.6666666666666643</v>
      </c>
      <c r="Z60" s="159"/>
      <c r="AA60" s="92"/>
      <c r="AB60" s="88" t="str">
        <f>IF(AND((AB42)&lt;&gt;"",(V45)&lt;&gt;"",(W45)&lt;&gt;"",(X45)&lt;&gt;"",(Y45)&lt;&gt;"",(Z45)&lt;&gt;"",(AA45)&lt;&gt;"",AB45&lt;&gt;"",V48&lt;&gt;"",W48&lt;&gt;"",X48&lt;&gt;"",Y48&lt;&gt;"",Z48&lt;&gt;"",AA48&lt;&gt;"",AB48&lt;&gt;"",V51&lt;&gt;"",W51&lt;&gt;"",X51&lt;&gt;"",Y51&lt;&gt;"",Z51&lt;&gt;"",AA51&lt;&gt;"",AB51&lt;&gt;"",V54&lt;&gt;"",W54&lt;&gt;"",X54&lt;&gt;"",Y54&lt;&gt;"",Z54&lt;&gt;"",AA54&lt;&gt;"",AB54&lt;&gt;"",V57&lt;&gt;""),"OK","入力不足")</f>
        <v>OK</v>
      </c>
    </row>
    <row r="61" spans="2:31">
      <c r="B61" s="89">
        <f>SUM(C60:D60)</f>
        <v>31</v>
      </c>
      <c r="L61" s="89">
        <f>SUM(M60:N60)</f>
        <v>31</v>
      </c>
      <c r="V61" s="89">
        <f>SUM(W60:X60)</f>
        <v>30</v>
      </c>
    </row>
    <row r="63" spans="2:31" ht="22.5">
      <c r="B63" s="160">
        <f>D63</f>
        <v>45569</v>
      </c>
      <c r="C63" s="160"/>
      <c r="D63" s="161">
        <f>X38+DATE(0,1,31)</f>
        <v>45569</v>
      </c>
      <c r="E63" s="161"/>
      <c r="F63" s="161"/>
      <c r="G63" s="161"/>
      <c r="H63" s="161"/>
      <c r="L63" s="160">
        <f>N63</f>
        <v>45600</v>
      </c>
      <c r="M63" s="160"/>
      <c r="N63" s="161">
        <f>D63+DATE(0,1,31)</f>
        <v>45600</v>
      </c>
      <c r="O63" s="161"/>
      <c r="P63" s="161"/>
      <c r="Q63" s="161"/>
      <c r="R63" s="161"/>
      <c r="V63" s="160">
        <f>X63</f>
        <v>45631</v>
      </c>
      <c r="W63" s="160"/>
      <c r="X63" s="161">
        <f>N63+DATE(0,1,31)</f>
        <v>45631</v>
      </c>
      <c r="Y63" s="161"/>
      <c r="Z63" s="161"/>
      <c r="AA63" s="161"/>
      <c r="AB63" s="161"/>
    </row>
    <row r="64" spans="2:31" ht="19.5" thickBot="1">
      <c r="B64" s="82" t="s">
        <v>0</v>
      </c>
      <c r="C64" s="82" t="s">
        <v>1</v>
      </c>
      <c r="D64" s="82" t="s">
        <v>2</v>
      </c>
      <c r="E64" s="82" t="s">
        <v>3</v>
      </c>
      <c r="F64" s="82" t="s">
        <v>4</v>
      </c>
      <c r="G64" s="82" t="s">
        <v>5</v>
      </c>
      <c r="H64" s="82" t="s">
        <v>6</v>
      </c>
      <c r="I64" s="19" t="s">
        <v>28</v>
      </c>
      <c r="L64" s="82" t="s">
        <v>0</v>
      </c>
      <c r="M64" s="82" t="s">
        <v>1</v>
      </c>
      <c r="N64" s="82" t="s">
        <v>2</v>
      </c>
      <c r="O64" s="82" t="s">
        <v>3</v>
      </c>
      <c r="P64" s="82" t="s">
        <v>4</v>
      </c>
      <c r="Q64" s="82" t="s">
        <v>5</v>
      </c>
      <c r="R64" s="82" t="s">
        <v>6</v>
      </c>
      <c r="S64" s="19" t="s">
        <v>28</v>
      </c>
      <c r="V64" s="82" t="s">
        <v>0</v>
      </c>
      <c r="W64" s="82" t="s">
        <v>1</v>
      </c>
      <c r="X64" s="82" t="s">
        <v>2</v>
      </c>
      <c r="Y64" s="82" t="s">
        <v>3</v>
      </c>
      <c r="Z64" s="82" t="s">
        <v>4</v>
      </c>
      <c r="AA64" s="82" t="s">
        <v>5</v>
      </c>
      <c r="AB64" s="82" t="s">
        <v>6</v>
      </c>
      <c r="AC64" s="19" t="s">
        <v>28</v>
      </c>
    </row>
    <row r="65" spans="1:31" s="43" customFormat="1" ht="19.5">
      <c r="B65" s="6">
        <f>V55</f>
        <v>30</v>
      </c>
      <c r="C65" s="3">
        <v>1</v>
      </c>
      <c r="D65" s="3">
        <v>2</v>
      </c>
      <c r="E65" s="3">
        <v>3</v>
      </c>
      <c r="F65" s="3">
        <v>4</v>
      </c>
      <c r="G65" s="4">
        <v>5</v>
      </c>
      <c r="H65" s="5">
        <v>6</v>
      </c>
      <c r="I65" s="41"/>
      <c r="J65" s="62"/>
      <c r="K65" s="62"/>
      <c r="L65" s="6">
        <f>B77</f>
        <v>28</v>
      </c>
      <c r="M65" s="6">
        <f>C77</f>
        <v>29</v>
      </c>
      <c r="N65" s="6">
        <f>D77</f>
        <v>30</v>
      </c>
      <c r="O65" s="6">
        <f>E77</f>
        <v>31</v>
      </c>
      <c r="P65" s="3">
        <v>1</v>
      </c>
      <c r="Q65" s="4">
        <v>2</v>
      </c>
      <c r="R65" s="5">
        <v>3</v>
      </c>
      <c r="S65" s="41"/>
      <c r="T65" s="62"/>
      <c r="U65" s="62"/>
      <c r="V65" s="6">
        <f t="shared" ref="V65:AA65" si="2">L77</f>
        <v>25</v>
      </c>
      <c r="W65" s="6">
        <f t="shared" si="2"/>
        <v>26</v>
      </c>
      <c r="X65" s="6">
        <f t="shared" si="2"/>
        <v>27</v>
      </c>
      <c r="Y65" s="6">
        <f t="shared" si="2"/>
        <v>28</v>
      </c>
      <c r="Z65" s="6">
        <f t="shared" si="2"/>
        <v>29</v>
      </c>
      <c r="AA65" s="6">
        <f t="shared" si="2"/>
        <v>30</v>
      </c>
      <c r="AB65" s="5">
        <v>1</v>
      </c>
      <c r="AC65" s="41"/>
      <c r="AD65" s="62"/>
      <c r="AE65" s="62"/>
    </row>
    <row r="66" spans="1:31" s="53" customFormat="1" ht="12">
      <c r="B66" s="68"/>
      <c r="C66" s="70"/>
      <c r="D66" s="70"/>
      <c r="E66" s="70"/>
      <c r="F66" s="70"/>
      <c r="G66" s="70"/>
      <c r="H66" s="70"/>
      <c r="I66" s="24"/>
      <c r="J66" s="60"/>
      <c r="K66" s="60"/>
      <c r="L66" s="93"/>
      <c r="M66" s="93"/>
      <c r="N66" s="93"/>
      <c r="O66" s="93"/>
      <c r="P66" s="70"/>
      <c r="Q66" s="70"/>
      <c r="R66" s="70" t="s">
        <v>25</v>
      </c>
      <c r="S66" s="24"/>
      <c r="T66" s="60"/>
      <c r="U66" s="60"/>
      <c r="V66" s="93"/>
      <c r="W66" s="93"/>
      <c r="X66" s="93"/>
      <c r="Y66" s="93"/>
      <c r="Z66" s="93"/>
      <c r="AA66" s="93"/>
      <c r="AB66" s="70"/>
      <c r="AC66" s="24"/>
      <c r="AD66" s="60"/>
      <c r="AE66" s="60"/>
    </row>
    <row r="67" spans="1:31" ht="14.25" thickBot="1">
      <c r="B67" s="69"/>
      <c r="C67" s="66">
        <v>0.33333333333333331</v>
      </c>
      <c r="D67" s="66">
        <v>0.33333333333333331</v>
      </c>
      <c r="E67" s="66">
        <v>0.33333333333333331</v>
      </c>
      <c r="F67" s="66">
        <v>0.33333333333333331</v>
      </c>
      <c r="G67" s="66" t="s">
        <v>27</v>
      </c>
      <c r="H67" s="66" t="s">
        <v>27</v>
      </c>
      <c r="I67" s="25" t="str">
        <f>IF((B65)=1,SUM(B67:H67)," ")</f>
        <v xml:space="preserve"> </v>
      </c>
      <c r="L67" s="69"/>
      <c r="M67" s="69"/>
      <c r="N67" s="69"/>
      <c r="O67" s="69"/>
      <c r="P67" s="66">
        <v>0.33333333333333331</v>
      </c>
      <c r="Q67" s="66" t="s">
        <v>27</v>
      </c>
      <c r="R67" s="66" t="s">
        <v>27</v>
      </c>
      <c r="S67" s="27" t="str">
        <f>IF((L65)=1,SUM(L67:R67)," ")</f>
        <v xml:space="preserve"> </v>
      </c>
      <c r="V67" s="69"/>
      <c r="W67" s="69"/>
      <c r="X67" s="69"/>
      <c r="Y67" s="69"/>
      <c r="Z67" s="69"/>
      <c r="AA67" s="69"/>
      <c r="AB67" s="66" t="s">
        <v>27</v>
      </c>
      <c r="AC67" s="27" t="str">
        <f>IF((V65)=1,SUM(V67:AB67)," ")</f>
        <v xml:space="preserve"> </v>
      </c>
    </row>
    <row r="68" spans="1:31" s="43" customFormat="1" ht="19.5">
      <c r="B68" s="3">
        <v>7</v>
      </c>
      <c r="C68" s="3">
        <v>8</v>
      </c>
      <c r="D68" s="3">
        <v>9</v>
      </c>
      <c r="E68" s="3">
        <v>10</v>
      </c>
      <c r="F68" s="3">
        <v>11</v>
      </c>
      <c r="G68" s="4">
        <v>12</v>
      </c>
      <c r="H68" s="5">
        <v>13</v>
      </c>
      <c r="I68" s="41"/>
      <c r="J68" s="62"/>
      <c r="K68" s="57"/>
      <c r="L68" s="3">
        <v>4</v>
      </c>
      <c r="M68" s="3">
        <v>5</v>
      </c>
      <c r="N68" s="3">
        <v>6</v>
      </c>
      <c r="O68" s="3">
        <v>7</v>
      </c>
      <c r="P68" s="3">
        <v>8</v>
      </c>
      <c r="Q68" s="4">
        <v>9</v>
      </c>
      <c r="R68" s="5">
        <v>10</v>
      </c>
      <c r="S68" s="41"/>
      <c r="T68" s="62"/>
      <c r="U68" s="62"/>
      <c r="V68" s="3">
        <v>2</v>
      </c>
      <c r="W68" s="3">
        <v>3</v>
      </c>
      <c r="X68" s="3">
        <v>4</v>
      </c>
      <c r="Y68" s="3">
        <v>5</v>
      </c>
      <c r="Z68" s="3">
        <v>6</v>
      </c>
      <c r="AA68" s="4">
        <v>7</v>
      </c>
      <c r="AB68" s="5">
        <v>8</v>
      </c>
      <c r="AC68" s="41"/>
      <c r="AD68" s="62"/>
      <c r="AE68" s="62"/>
    </row>
    <row r="69" spans="1:31" s="53" customFormat="1" ht="12">
      <c r="B69" s="70"/>
      <c r="C69" s="70"/>
      <c r="D69" s="70"/>
      <c r="E69" s="70"/>
      <c r="F69" s="70"/>
      <c r="G69" s="70"/>
      <c r="H69" s="70"/>
      <c r="I69" s="24"/>
      <c r="J69" s="60"/>
      <c r="K69" s="60"/>
      <c r="L69" s="70" t="s">
        <v>13</v>
      </c>
      <c r="M69" s="70"/>
      <c r="N69" s="70"/>
      <c r="O69" s="70"/>
      <c r="P69" s="70"/>
      <c r="Q69" s="70"/>
      <c r="R69" s="70"/>
      <c r="S69" s="24"/>
      <c r="T69" s="60"/>
      <c r="U69" s="60"/>
      <c r="V69" s="70"/>
      <c r="W69" s="70"/>
      <c r="X69" s="70"/>
      <c r="Y69" s="70"/>
      <c r="Z69" s="70"/>
      <c r="AA69" s="70"/>
      <c r="AB69" s="70"/>
      <c r="AC69" s="24"/>
      <c r="AD69" s="60"/>
      <c r="AE69" s="60"/>
    </row>
    <row r="70" spans="1:31" ht="14.25" thickBot="1">
      <c r="B70" s="66">
        <v>0.33333333333333331</v>
      </c>
      <c r="C70" s="66">
        <v>0.33333333333333331</v>
      </c>
      <c r="D70" s="66">
        <v>0.33333333333333331</v>
      </c>
      <c r="E70" s="66">
        <v>0.33333333333333331</v>
      </c>
      <c r="F70" s="66">
        <v>0.33333333333333331</v>
      </c>
      <c r="G70" s="66" t="s">
        <v>27</v>
      </c>
      <c r="H70" s="66" t="s">
        <v>27</v>
      </c>
      <c r="I70" s="18">
        <f>SUM(B70:H70)</f>
        <v>1.6666666666666665</v>
      </c>
      <c r="J70" s="57">
        <f>GESTEP(I70,2.000000001)</f>
        <v>0</v>
      </c>
      <c r="K70" s="57">
        <f>IF(J70=1,AE57+1,0)</f>
        <v>0</v>
      </c>
      <c r="L70" s="66">
        <v>0.41666666666666669</v>
      </c>
      <c r="M70" s="66">
        <v>0.41666666666666669</v>
      </c>
      <c r="N70" s="66">
        <v>0.41666666666666669</v>
      </c>
      <c r="O70" s="66">
        <v>0.41666666666666669</v>
      </c>
      <c r="P70" s="66">
        <v>0.41666666666666669</v>
      </c>
      <c r="Q70" s="66" t="s">
        <v>86</v>
      </c>
      <c r="R70" s="66" t="s">
        <v>27</v>
      </c>
      <c r="S70" s="18">
        <f>SUM(L70:R70)</f>
        <v>2.0833333333333335</v>
      </c>
      <c r="T70" s="57">
        <f>GESTEP(S70,2.000000001)</f>
        <v>1</v>
      </c>
      <c r="U70" s="57">
        <f>IF(T70=1,K79+1,0)</f>
        <v>1</v>
      </c>
      <c r="V70" s="66">
        <v>0.33333333333333331</v>
      </c>
      <c r="W70" s="66">
        <v>0.33333333333333331</v>
      </c>
      <c r="X70" s="66">
        <v>0.33333333333333331</v>
      </c>
      <c r="Y70" s="66">
        <v>0.33333333333333331</v>
      </c>
      <c r="Z70" s="66">
        <v>0.33333333333333331</v>
      </c>
      <c r="AA70" s="66" t="s">
        <v>27</v>
      </c>
      <c r="AB70" s="66" t="s">
        <v>27</v>
      </c>
      <c r="AC70" s="18">
        <f>SUM(V70:AB70)</f>
        <v>1.6666666666666665</v>
      </c>
      <c r="AD70" s="57">
        <f>GESTEP(AC70,2.000000001)</f>
        <v>0</v>
      </c>
      <c r="AE70" s="57">
        <f>IF(AD70=1,U79+1,0)</f>
        <v>0</v>
      </c>
    </row>
    <row r="71" spans="1:31" s="43" customFormat="1" ht="19.5">
      <c r="B71" s="3">
        <v>14</v>
      </c>
      <c r="C71" s="3">
        <v>15</v>
      </c>
      <c r="D71" s="3">
        <v>16</v>
      </c>
      <c r="E71" s="3">
        <v>17</v>
      </c>
      <c r="F71" s="3">
        <v>18</v>
      </c>
      <c r="G71" s="4">
        <v>19</v>
      </c>
      <c r="H71" s="5">
        <v>20</v>
      </c>
      <c r="I71" s="41"/>
      <c r="J71" s="62"/>
      <c r="K71" s="57"/>
      <c r="L71" s="3">
        <v>11</v>
      </c>
      <c r="M71" s="3">
        <v>12</v>
      </c>
      <c r="N71" s="3">
        <v>13</v>
      </c>
      <c r="O71" s="3">
        <v>14</v>
      </c>
      <c r="P71" s="3">
        <v>15</v>
      </c>
      <c r="Q71" s="4">
        <v>16</v>
      </c>
      <c r="R71" s="5">
        <v>17</v>
      </c>
      <c r="S71" s="41"/>
      <c r="T71" s="62"/>
      <c r="U71" s="57"/>
      <c r="V71" s="3">
        <v>9</v>
      </c>
      <c r="W71" s="3">
        <v>10</v>
      </c>
      <c r="X71" s="3">
        <v>11</v>
      </c>
      <c r="Y71" s="3">
        <v>12</v>
      </c>
      <c r="Z71" s="3">
        <v>13</v>
      </c>
      <c r="AA71" s="4">
        <v>14</v>
      </c>
      <c r="AB71" s="5">
        <v>15</v>
      </c>
      <c r="AC71" s="41"/>
      <c r="AD71" s="62"/>
      <c r="AE71" s="57"/>
    </row>
    <row r="72" spans="1:31" s="53" customFormat="1" ht="12">
      <c r="B72" s="71" t="s">
        <v>24</v>
      </c>
      <c r="C72" s="70"/>
      <c r="D72" s="70"/>
      <c r="E72" s="70"/>
      <c r="F72" s="70"/>
      <c r="G72" s="70"/>
      <c r="H72" s="70"/>
      <c r="I72" s="24"/>
      <c r="J72" s="60"/>
      <c r="K72" s="60"/>
      <c r="L72" s="71"/>
      <c r="M72" s="70"/>
      <c r="N72" s="70"/>
      <c r="O72" s="70"/>
      <c r="P72" s="70"/>
      <c r="Q72" s="70"/>
      <c r="R72" s="70"/>
      <c r="S72" s="24"/>
      <c r="T72" s="60"/>
      <c r="U72" s="60"/>
      <c r="V72" s="70"/>
      <c r="W72" s="70"/>
      <c r="X72" s="70"/>
      <c r="Y72" s="70"/>
      <c r="Z72" s="70"/>
      <c r="AA72" s="70"/>
      <c r="AB72" s="70"/>
      <c r="AC72" s="24"/>
      <c r="AD72" s="60"/>
      <c r="AE72" s="60"/>
    </row>
    <row r="73" spans="1:31" ht="14.25" thickBot="1">
      <c r="B73" s="66" t="s">
        <v>27</v>
      </c>
      <c r="C73" s="66">
        <v>0.33333333333333331</v>
      </c>
      <c r="D73" s="66">
        <v>0.33333333333333331</v>
      </c>
      <c r="E73" s="66">
        <v>0.33333333333333331</v>
      </c>
      <c r="F73" s="66">
        <v>0.33333333333333331</v>
      </c>
      <c r="G73" s="66">
        <v>0.33333333333333331</v>
      </c>
      <c r="H73" s="66" t="s">
        <v>27</v>
      </c>
      <c r="I73" s="18">
        <f>SUM(B73:H73)</f>
        <v>1.6666666666666665</v>
      </c>
      <c r="J73" s="57">
        <f>GESTEP(I73,2.000000001)</f>
        <v>0</v>
      </c>
      <c r="K73" s="57">
        <f>IF(J73=1,K70+1,0)</f>
        <v>0</v>
      </c>
      <c r="L73" s="66">
        <v>0.41666666666666669</v>
      </c>
      <c r="M73" s="66">
        <v>0.41666666666666669</v>
      </c>
      <c r="N73" s="66">
        <v>0.41666666666666669</v>
      </c>
      <c r="O73" s="66">
        <v>0.41666666666666669</v>
      </c>
      <c r="P73" s="66">
        <v>0.41666666666666669</v>
      </c>
      <c r="Q73" s="66" t="s">
        <v>27</v>
      </c>
      <c r="R73" s="66" t="s">
        <v>27</v>
      </c>
      <c r="S73" s="18">
        <f>SUM(L73:R73)</f>
        <v>2.0833333333333335</v>
      </c>
      <c r="T73" s="57">
        <f>GESTEP(S73,2.000000001)</f>
        <v>1</v>
      </c>
      <c r="U73" s="57">
        <f>IF(T73=1,U70+1,0)</f>
        <v>2</v>
      </c>
      <c r="V73" s="66">
        <v>0.33333333333333331</v>
      </c>
      <c r="W73" s="66">
        <v>0.33333333333333331</v>
      </c>
      <c r="X73" s="66">
        <v>0.33333333333333331</v>
      </c>
      <c r="Y73" s="66">
        <v>0.33333333333333331</v>
      </c>
      <c r="Z73" s="66">
        <v>0.33333333333333331</v>
      </c>
      <c r="AA73" s="66" t="s">
        <v>27</v>
      </c>
      <c r="AB73" s="66" t="s">
        <v>27</v>
      </c>
      <c r="AC73" s="18">
        <f>SUM(V73:AB73)</f>
        <v>1.6666666666666665</v>
      </c>
      <c r="AD73" s="57">
        <f>GESTEP(AC73,2.000000001)</f>
        <v>0</v>
      </c>
      <c r="AE73" s="57">
        <f>IF(AD73=1,AE70+1,0)</f>
        <v>0</v>
      </c>
    </row>
    <row r="74" spans="1:31" s="43" customFormat="1" ht="19.5">
      <c r="B74" s="3">
        <v>21</v>
      </c>
      <c r="C74" s="3">
        <v>22</v>
      </c>
      <c r="D74" s="3">
        <v>23</v>
      </c>
      <c r="E74" s="3">
        <v>24</v>
      </c>
      <c r="F74" s="3">
        <v>25</v>
      </c>
      <c r="G74" s="4">
        <v>26</v>
      </c>
      <c r="H74" s="5">
        <v>27</v>
      </c>
      <c r="I74" s="41"/>
      <c r="J74" s="62"/>
      <c r="K74" s="57"/>
      <c r="L74" s="3">
        <v>18</v>
      </c>
      <c r="M74" s="3">
        <v>19</v>
      </c>
      <c r="N74" s="3">
        <v>20</v>
      </c>
      <c r="O74" s="3">
        <v>21</v>
      </c>
      <c r="P74" s="3">
        <v>22</v>
      </c>
      <c r="Q74" s="4">
        <v>23</v>
      </c>
      <c r="R74" s="5">
        <v>24</v>
      </c>
      <c r="S74" s="41"/>
      <c r="T74" s="62"/>
      <c r="U74" s="57"/>
      <c r="V74" s="3">
        <v>16</v>
      </c>
      <c r="W74" s="3">
        <v>17</v>
      </c>
      <c r="X74" s="3">
        <v>18</v>
      </c>
      <c r="Y74" s="3">
        <v>19</v>
      </c>
      <c r="Z74" s="3">
        <v>20</v>
      </c>
      <c r="AA74" s="4">
        <v>21</v>
      </c>
      <c r="AB74" s="5">
        <v>22</v>
      </c>
      <c r="AC74" s="41"/>
      <c r="AD74" s="62"/>
      <c r="AE74" s="57"/>
    </row>
    <row r="75" spans="1:31" s="53" customFormat="1" ht="12">
      <c r="B75" s="70"/>
      <c r="C75" s="70"/>
      <c r="D75" s="70"/>
      <c r="E75" s="70"/>
      <c r="F75" s="70"/>
      <c r="G75" s="70"/>
      <c r="H75" s="70"/>
      <c r="I75" s="24"/>
      <c r="J75" s="60"/>
      <c r="K75" s="60"/>
      <c r="L75" s="70"/>
      <c r="M75" s="70"/>
      <c r="N75" s="70"/>
      <c r="O75" s="70"/>
      <c r="P75" s="70"/>
      <c r="Q75" s="70" t="s">
        <v>26</v>
      </c>
      <c r="R75" s="70"/>
      <c r="S75" s="24"/>
      <c r="T75" s="60"/>
      <c r="U75" s="60"/>
      <c r="V75" s="70"/>
      <c r="W75" s="70"/>
      <c r="X75" s="70"/>
      <c r="Y75" s="70"/>
      <c r="Z75" s="70"/>
      <c r="AA75" s="70"/>
      <c r="AB75" s="70"/>
      <c r="AC75" s="24"/>
      <c r="AD75" s="60"/>
      <c r="AE75" s="60"/>
    </row>
    <row r="76" spans="1:31" ht="14.25" thickBot="1">
      <c r="B76" s="66">
        <v>0.33333333333333331</v>
      </c>
      <c r="C76" s="66">
        <v>0.33333333333333331</v>
      </c>
      <c r="D76" s="66">
        <v>0.33333333333333331</v>
      </c>
      <c r="E76" s="66">
        <v>0.33333333333333331</v>
      </c>
      <c r="F76" s="66">
        <v>0.33333333333333331</v>
      </c>
      <c r="G76" s="66" t="s">
        <v>27</v>
      </c>
      <c r="H76" s="66" t="s">
        <v>27</v>
      </c>
      <c r="I76" s="18">
        <f>SUM(B76:H76)</f>
        <v>1.6666666666666665</v>
      </c>
      <c r="J76" s="57">
        <f>GESTEP(I76,2.000000001)</f>
        <v>0</v>
      </c>
      <c r="K76" s="57">
        <f>IF(J76=1,K73+1,0)</f>
        <v>0</v>
      </c>
      <c r="L76" s="66">
        <v>0.33333333333333331</v>
      </c>
      <c r="M76" s="66">
        <v>0.33333333333333331</v>
      </c>
      <c r="N76" s="66">
        <v>0.33333333333333331</v>
      </c>
      <c r="O76" s="66">
        <v>0.33333333333333331</v>
      </c>
      <c r="P76" s="66">
        <v>0.33333333333333331</v>
      </c>
      <c r="Q76" s="66" t="s">
        <v>27</v>
      </c>
      <c r="R76" s="66" t="s">
        <v>27</v>
      </c>
      <c r="S76" s="18">
        <f>SUM(L76:R76)</f>
        <v>1.6666666666666665</v>
      </c>
      <c r="T76" s="57">
        <f>GESTEP(S76,2.000000001)</f>
        <v>0</v>
      </c>
      <c r="U76" s="57">
        <f>IF(T76=1,U73+1,0)</f>
        <v>0</v>
      </c>
      <c r="V76" s="66">
        <v>0.33333333333333331</v>
      </c>
      <c r="W76" s="66">
        <v>0.33333333333333331</v>
      </c>
      <c r="X76" s="66">
        <v>0.33333333333333331</v>
      </c>
      <c r="Y76" s="66">
        <v>0.33333333333333331</v>
      </c>
      <c r="Z76" s="66">
        <v>0.33333333333333331</v>
      </c>
      <c r="AA76" s="66" t="s">
        <v>27</v>
      </c>
      <c r="AB76" s="66" t="s">
        <v>27</v>
      </c>
      <c r="AC76" s="18">
        <f>SUM(V76:AB76)</f>
        <v>1.6666666666666665</v>
      </c>
      <c r="AD76" s="57">
        <f>GESTEP(AC76,2.000000001)</f>
        <v>0</v>
      </c>
      <c r="AE76" s="57">
        <f>IF(AD76=1,AE73+1,0)</f>
        <v>0</v>
      </c>
    </row>
    <row r="77" spans="1:31" s="43" customFormat="1" ht="19.5">
      <c r="B77" s="3">
        <v>28</v>
      </c>
      <c r="C77" s="3">
        <v>29</v>
      </c>
      <c r="D77" s="3">
        <v>30</v>
      </c>
      <c r="E77" s="3">
        <v>31</v>
      </c>
      <c r="F77" s="6">
        <f>P65</f>
        <v>1</v>
      </c>
      <c r="G77" s="6">
        <f>Q65</f>
        <v>2</v>
      </c>
      <c r="H77" s="6">
        <f>R65</f>
        <v>3</v>
      </c>
      <c r="I77" s="41"/>
      <c r="J77" s="62"/>
      <c r="K77" s="57"/>
      <c r="L77" s="3">
        <v>25</v>
      </c>
      <c r="M77" s="3">
        <v>26</v>
      </c>
      <c r="N77" s="3">
        <v>27</v>
      </c>
      <c r="O77" s="3">
        <v>28</v>
      </c>
      <c r="P77" s="3">
        <v>29</v>
      </c>
      <c r="Q77" s="4">
        <v>30</v>
      </c>
      <c r="R77" s="6">
        <f>AB65</f>
        <v>1</v>
      </c>
      <c r="S77" s="41"/>
      <c r="T77" s="62"/>
      <c r="U77" s="59"/>
      <c r="V77" s="3">
        <v>23</v>
      </c>
      <c r="W77" s="3">
        <v>24</v>
      </c>
      <c r="X77" s="3">
        <v>25</v>
      </c>
      <c r="Y77" s="3">
        <v>26</v>
      </c>
      <c r="Z77" s="3">
        <v>27</v>
      </c>
      <c r="AA77" s="4">
        <v>28</v>
      </c>
      <c r="AB77" s="5">
        <v>29</v>
      </c>
      <c r="AC77" s="41"/>
      <c r="AD77" s="62"/>
      <c r="AE77" s="59"/>
    </row>
    <row r="78" spans="1:31" s="53" customFormat="1" ht="12">
      <c r="B78" s="70"/>
      <c r="C78" s="70"/>
      <c r="D78" s="70"/>
      <c r="E78" s="70"/>
      <c r="F78" s="93"/>
      <c r="G78" s="93"/>
      <c r="H78" s="93"/>
      <c r="I78" s="24"/>
      <c r="J78" s="60"/>
      <c r="K78" s="60"/>
      <c r="L78" s="70"/>
      <c r="M78" s="70"/>
      <c r="N78" s="70"/>
      <c r="O78" s="70"/>
      <c r="P78" s="70"/>
      <c r="Q78" s="70"/>
      <c r="R78" s="93"/>
      <c r="S78" s="24"/>
      <c r="T78" s="60"/>
      <c r="U78" s="60"/>
      <c r="V78" s="70"/>
      <c r="W78" s="70"/>
      <c r="X78" s="70"/>
      <c r="Y78" s="70"/>
      <c r="Z78" s="70"/>
      <c r="AA78" s="70"/>
      <c r="AB78" s="70"/>
      <c r="AC78" s="24"/>
      <c r="AD78" s="60"/>
      <c r="AE78" s="60"/>
    </row>
    <row r="79" spans="1:31" ht="14.25" thickBot="1">
      <c r="B79" s="66">
        <v>0.33333333333333331</v>
      </c>
      <c r="C79" s="66">
        <v>0.33333333333333331</v>
      </c>
      <c r="D79" s="66">
        <v>0.33333333333333331</v>
      </c>
      <c r="E79" s="66">
        <v>0.33333333333333331</v>
      </c>
      <c r="F79" s="69"/>
      <c r="G79" s="69"/>
      <c r="H79" s="69"/>
      <c r="I79" s="21">
        <f>IF((B77)=1,SUM(B79:H79),SUM(B79:H79)+SUM(L67:R67))</f>
        <v>1.6666666666666665</v>
      </c>
      <c r="J79" s="57">
        <f>GESTEP(I79,2.000000001)</f>
        <v>0</v>
      </c>
      <c r="K79" s="57">
        <f>IF(J79=1,K76+1,0)</f>
        <v>0</v>
      </c>
      <c r="L79" s="66">
        <v>0.33333333333333331</v>
      </c>
      <c r="M79" s="66">
        <v>0.33333333333333331</v>
      </c>
      <c r="N79" s="66">
        <v>0.33333333333333331</v>
      </c>
      <c r="O79" s="66">
        <v>0.33333333333333331</v>
      </c>
      <c r="P79" s="66" t="s">
        <v>27</v>
      </c>
      <c r="Q79" s="66" t="s">
        <v>27</v>
      </c>
      <c r="R79" s="69"/>
      <c r="S79" s="21">
        <f>SUM(L79:R79)+SUM(V67:AB67)</f>
        <v>1.3333333333333333</v>
      </c>
      <c r="T79" s="57">
        <f>GESTEP(S79,2.000000001)</f>
        <v>0</v>
      </c>
      <c r="U79" s="57">
        <f>IF(T79=1,U76+1,0)</f>
        <v>0</v>
      </c>
      <c r="V79" s="66">
        <v>0.33333333333333331</v>
      </c>
      <c r="W79" s="66">
        <v>0.33333333333333331</v>
      </c>
      <c r="X79" s="66">
        <v>0.33333333333333331</v>
      </c>
      <c r="Y79" s="66">
        <v>0.33333333333333331</v>
      </c>
      <c r="Z79" s="66">
        <v>0.33333333333333331</v>
      </c>
      <c r="AA79" s="66" t="s">
        <v>27</v>
      </c>
      <c r="AB79" s="66" t="s">
        <v>27</v>
      </c>
      <c r="AC79" s="18">
        <f>SUM(V79:AB79)</f>
        <v>1.6666666666666665</v>
      </c>
      <c r="AD79" s="57">
        <f>GESTEP(AC79,2.000000001)</f>
        <v>0</v>
      </c>
      <c r="AE79" s="57">
        <f>IF(AD79=1,AE76+1,0)</f>
        <v>0</v>
      </c>
    </row>
    <row r="80" spans="1:31" s="43" customFormat="1" ht="19.5">
      <c r="A80" s="44"/>
      <c r="B80" s="7"/>
      <c r="C80" s="7"/>
      <c r="D80" s="7"/>
      <c r="E80" s="7"/>
      <c r="F80" s="7"/>
      <c r="G80" s="8"/>
      <c r="H80" s="9"/>
      <c r="I80" s="41"/>
      <c r="J80" s="62"/>
      <c r="K80" s="62"/>
      <c r="L80" s="7"/>
      <c r="M80" s="7"/>
      <c r="N80" s="7"/>
      <c r="O80" s="7"/>
      <c r="P80" s="7"/>
      <c r="Q80" s="8"/>
      <c r="R80" s="9"/>
      <c r="S80" s="41"/>
      <c r="T80" s="62"/>
      <c r="U80" s="62"/>
      <c r="V80" s="3">
        <v>30</v>
      </c>
      <c r="W80" s="3">
        <v>31</v>
      </c>
      <c r="X80" s="7">
        <f>D90</f>
        <v>1</v>
      </c>
      <c r="Y80" s="7">
        <f>E90</f>
        <v>2</v>
      </c>
      <c r="Z80" s="7">
        <f>F90</f>
        <v>3</v>
      </c>
      <c r="AA80" s="7">
        <f>G90</f>
        <v>4</v>
      </c>
      <c r="AB80" s="7">
        <f>H90</f>
        <v>5</v>
      </c>
      <c r="AC80" s="41"/>
      <c r="AD80" s="62"/>
      <c r="AE80" s="59"/>
    </row>
    <row r="81" spans="1:31" s="53" customFormat="1" ht="12">
      <c r="A81" s="55"/>
      <c r="B81" s="93"/>
      <c r="C81" s="93"/>
      <c r="D81" s="93"/>
      <c r="E81" s="93"/>
      <c r="F81" s="93"/>
      <c r="G81" s="93"/>
      <c r="H81" s="93"/>
      <c r="I81" s="24"/>
      <c r="J81" s="60"/>
      <c r="K81" s="60"/>
      <c r="L81" s="93"/>
      <c r="M81" s="93"/>
      <c r="N81" s="93"/>
      <c r="O81" s="93"/>
      <c r="P81" s="93"/>
      <c r="Q81" s="93"/>
      <c r="R81" s="93"/>
      <c r="S81" s="24"/>
      <c r="T81" s="60"/>
      <c r="U81" s="60"/>
      <c r="V81" s="70" t="s">
        <v>97</v>
      </c>
      <c r="W81" s="70" t="s">
        <v>97</v>
      </c>
      <c r="X81" s="93"/>
      <c r="Y81" s="93"/>
      <c r="Z81" s="93"/>
      <c r="AA81" s="93"/>
      <c r="AB81" s="93"/>
      <c r="AC81" s="24"/>
      <c r="AD81" s="60"/>
      <c r="AE81" s="60"/>
    </row>
    <row r="82" spans="1:31" ht="14.25" thickBot="1">
      <c r="A82" s="56"/>
      <c r="B82" s="69"/>
      <c r="C82" s="69"/>
      <c r="D82" s="69"/>
      <c r="E82" s="69"/>
      <c r="F82" s="69"/>
      <c r="G82" s="69"/>
      <c r="H82" s="69"/>
      <c r="I82" s="21" t="str">
        <f>IF((H80)=0," ",SUM(B82:H82)+SUM(L67:R67))</f>
        <v xml:space="preserve"> </v>
      </c>
      <c r="L82" s="69"/>
      <c r="M82" s="69"/>
      <c r="N82" s="69"/>
      <c r="O82" s="69"/>
      <c r="P82" s="69"/>
      <c r="Q82" s="69"/>
      <c r="R82" s="69"/>
      <c r="S82" s="21" t="str">
        <f>IF((R80)=0," ",SUM(L82:R82)+SUM(V67:AB67))</f>
        <v xml:space="preserve"> </v>
      </c>
      <c r="V82" s="66" t="s">
        <v>27</v>
      </c>
      <c r="W82" s="66" t="s">
        <v>27</v>
      </c>
      <c r="X82" s="69"/>
      <c r="Y82" s="69"/>
      <c r="Z82" s="69"/>
      <c r="AA82" s="69"/>
      <c r="AB82" s="69"/>
      <c r="AC82" s="21">
        <f>IF((AB80)=0," ",SUM(V82:AB82)+SUM(B92:H92))</f>
        <v>0.32291666666666669</v>
      </c>
      <c r="AD82" s="57">
        <f>GESTEP(AC82,2.000000001)</f>
        <v>0</v>
      </c>
      <c r="AE82" s="57">
        <f>IF(AD82=1,AE79+1,0)</f>
        <v>0</v>
      </c>
    </row>
    <row r="84" spans="1:31" ht="18.75">
      <c r="B84" s="86" t="s">
        <v>39</v>
      </c>
      <c r="C84" s="86" t="s">
        <v>40</v>
      </c>
      <c r="D84" s="86" t="s">
        <v>41</v>
      </c>
      <c r="E84" s="157" t="s">
        <v>30</v>
      </c>
      <c r="F84" s="158"/>
      <c r="H84" s="87" t="s">
        <v>78</v>
      </c>
      <c r="L84" s="86" t="s">
        <v>39</v>
      </c>
      <c r="M84" s="86" t="s">
        <v>40</v>
      </c>
      <c r="N84" s="86" t="s">
        <v>41</v>
      </c>
      <c r="O84" s="157" t="s">
        <v>30</v>
      </c>
      <c r="P84" s="158"/>
      <c r="R84" s="87" t="s">
        <v>78</v>
      </c>
      <c r="V84" s="86" t="s">
        <v>39</v>
      </c>
      <c r="W84" s="86" t="s">
        <v>40</v>
      </c>
      <c r="X84" s="86" t="s">
        <v>41</v>
      </c>
      <c r="Y84" s="157" t="s">
        <v>30</v>
      </c>
      <c r="Z84" s="158"/>
      <c r="AB84" s="87" t="s">
        <v>78</v>
      </c>
    </row>
    <row r="85" spans="1:31">
      <c r="B85" s="2">
        <f>DAY(EOMONTH(D63,0))</f>
        <v>31</v>
      </c>
      <c r="C85" s="2">
        <f>COUNTIF(B67:H67,"休")+COUNTIF(B70:H70,"休")+COUNTIF(B73:H73,"休")+COUNTIF(B76:H76,"休")+COUNTIF(B79:H79,"休")+COUNTIF(B82:H82,"休")</f>
        <v>8</v>
      </c>
      <c r="D85" s="2">
        <f>B85-C85</f>
        <v>23</v>
      </c>
      <c r="E85" s="121">
        <f>SUM(B67:H67,B70:H70,B73:H73,B76:H76,B79:H79,B82:H82)</f>
        <v>7.6666666666666634</v>
      </c>
      <c r="F85" s="159"/>
      <c r="H85" s="88" t="str">
        <f>IF(AND(C67&lt;&gt;"",D67&lt;&gt;"",E67&lt;&gt;"",(F67)&lt;&gt;"",(G67)&lt;&gt;"",(H67)&lt;&gt;"",(B70)&lt;&gt;"",(C70)&lt;&gt;"",(D70)&lt;&gt;"",(E70)&lt;&gt;"",(F70)&lt;&gt;"",(G70)&lt;&gt;"",H70&lt;&gt;"",B73&lt;&gt;"",C73&lt;&gt;"",D73&lt;&gt;"",E73&lt;&gt;"",F73&lt;&gt;"",G73&lt;&gt;"",H73&lt;&gt;"",B76&lt;&gt;"",C76&lt;&gt;"",D76&lt;&gt;"",E76&lt;&gt;"",F76&lt;&gt;"",G76&lt;&gt;"",H76&lt;&gt;"",B79&lt;&gt;"",C79&lt;&gt;"",D79&lt;&gt;"",E79&lt;&gt;""),"OK","入力不足")</f>
        <v>OK</v>
      </c>
      <c r="L85" s="2">
        <f>DAY(EOMONTH(N63,0))</f>
        <v>30</v>
      </c>
      <c r="M85" s="2">
        <f>COUNTIF(L67:R67,"休")+COUNTIF(L70:R70,"休")+COUNTIF(L73:R73,"休")+COUNTIF(L76:R76,"休")+COUNTIF(L79:R79,"休")+COUNTIF(L82:R82,"休")</f>
        <v>10</v>
      </c>
      <c r="N85" s="2">
        <f>L85-M85</f>
        <v>20</v>
      </c>
      <c r="O85" s="121">
        <f>SUM(L67:R67,L70:R70,L73:R73,L76:R76,L79:R79,L82:R82)</f>
        <v>7.4999999999999973</v>
      </c>
      <c r="P85" s="159"/>
      <c r="R85" s="88" t="str">
        <f>IF(AND((P67)&lt;&gt;"",(Q67)&lt;&gt;"",(R67)&lt;&gt;"",(L70)&lt;&gt;"",(M70)&lt;&gt;"",(N70)&lt;&gt;"",(O70)&lt;&gt;"",(P70)&lt;&gt;"",(Q70)&lt;&gt;"",R70&lt;&gt;"",L73&lt;&gt;"",M73&lt;&gt;"",N73&lt;&gt;"",O73&lt;&gt;"",P73&lt;&gt;"",Q73&lt;&gt;"",R73&lt;&gt;"",L76&lt;&gt;"",M76&lt;&gt;"",N76&lt;&gt;"",O76&lt;&gt;"",P76&lt;&gt;"",Q76&lt;&gt;"",R76&lt;&gt;"",L79&lt;&gt;"",M79&lt;&gt;"",N79&lt;&gt;"",O79&lt;&gt;"",P79&lt;&gt;"",Q79&lt;&gt;""),"OK","入力不足")</f>
        <v>OK</v>
      </c>
      <c r="V85" s="2">
        <f>DAY(EOMONTH(X63,0))</f>
        <v>31</v>
      </c>
      <c r="W85" s="2">
        <f>COUNTIF(V67:AB67,"休")+COUNTIF(V70:AB70,"休")+COUNTIF(V73:AB73,"休")+COUNTIF(V76:AB76,"休")+COUNTIF(V79:AB79,"休")+COUNTIF(V82:AB82,"休")</f>
        <v>11</v>
      </c>
      <c r="X85" s="2">
        <f>V85-W85</f>
        <v>20</v>
      </c>
      <c r="Y85" s="121">
        <f>SUM(V67:AB67,V70:AB70,V73:AB73,V76:AB76,V79:AB79,V82:AB82)</f>
        <v>6.6666666666666643</v>
      </c>
      <c r="Z85" s="159"/>
      <c r="AB85" s="88" t="str">
        <f>IF(AND(AB67&lt;&gt;"",(V70)&lt;&gt;"",(W70)&lt;&gt;"",(X70)&lt;&gt;"",(Y70)&lt;&gt;"",(Z70)&lt;&gt;"",(AA70)&lt;&gt;"",AB70&lt;&gt;"",V73&lt;&gt;"",W73&lt;&gt;"",X73&lt;&gt;"",Y73&lt;&gt;"",Z73&lt;&gt;"",AA73&lt;&gt;"",AB73&lt;&gt;"",V76&lt;&gt;"",W76&lt;&gt;"",X76&lt;&gt;"",Y76&lt;&gt;"",Z76&lt;&gt;"",AA76&lt;&gt;"",AB76&lt;&gt;"",V79&lt;&gt;"",W79&lt;&gt;"",X79&lt;&gt;"",Y79&lt;&gt;"",Z79&lt;&gt;"",AA79&lt;&gt;"",AB79&lt;&gt;"",V82&lt;&gt;"",W82&lt;&gt;""),"OK","入力不足")</f>
        <v>OK</v>
      </c>
    </row>
    <row r="86" spans="1:31">
      <c r="B86" s="89">
        <f>SUM(C85:D85)</f>
        <v>31</v>
      </c>
      <c r="L86" s="89">
        <f>SUM(M85:N85)</f>
        <v>30</v>
      </c>
      <c r="V86" s="89">
        <f>SUM(W85:X85)</f>
        <v>31</v>
      </c>
    </row>
    <row r="88" spans="1:31" ht="22.5">
      <c r="B88" s="160">
        <f>D88</f>
        <v>45662</v>
      </c>
      <c r="C88" s="160"/>
      <c r="D88" s="161">
        <f>X63+DATE(0,1,31)</f>
        <v>45662</v>
      </c>
      <c r="E88" s="161"/>
      <c r="F88" s="161"/>
      <c r="G88" s="161"/>
      <c r="H88" s="161"/>
      <c r="L88" s="160">
        <f>N88</f>
        <v>45693</v>
      </c>
      <c r="M88" s="160"/>
      <c r="N88" s="161">
        <f>D88+DATE(0,1,31)</f>
        <v>45693</v>
      </c>
      <c r="O88" s="161"/>
      <c r="P88" s="161"/>
      <c r="Q88" s="161"/>
      <c r="R88" s="161"/>
      <c r="V88" s="160">
        <f>X88</f>
        <v>45724</v>
      </c>
      <c r="W88" s="160"/>
      <c r="X88" s="161">
        <f>N88+DATE(0,1,31)</f>
        <v>45724</v>
      </c>
      <c r="Y88" s="161"/>
      <c r="Z88" s="161"/>
      <c r="AA88" s="161"/>
      <c r="AB88" s="161"/>
    </row>
    <row r="89" spans="1:31" ht="19.5" thickBot="1">
      <c r="B89" s="82" t="s">
        <v>0</v>
      </c>
      <c r="C89" s="82" t="s">
        <v>1</v>
      </c>
      <c r="D89" s="82" t="s">
        <v>2</v>
      </c>
      <c r="E89" s="82" t="s">
        <v>3</v>
      </c>
      <c r="F89" s="82" t="s">
        <v>4</v>
      </c>
      <c r="G89" s="82" t="s">
        <v>5</v>
      </c>
      <c r="H89" s="82" t="s">
        <v>6</v>
      </c>
      <c r="I89" s="19" t="s">
        <v>28</v>
      </c>
      <c r="L89" s="82" t="s">
        <v>0</v>
      </c>
      <c r="M89" s="82" t="s">
        <v>1</v>
      </c>
      <c r="N89" s="82" t="s">
        <v>2</v>
      </c>
      <c r="O89" s="82" t="s">
        <v>3</v>
      </c>
      <c r="P89" s="82" t="s">
        <v>4</v>
      </c>
      <c r="Q89" s="82" t="s">
        <v>5</v>
      </c>
      <c r="R89" s="82" t="s">
        <v>6</v>
      </c>
      <c r="S89" s="19" t="s">
        <v>28</v>
      </c>
      <c r="V89" s="82" t="s">
        <v>0</v>
      </c>
      <c r="W89" s="82" t="s">
        <v>1</v>
      </c>
      <c r="X89" s="82" t="s">
        <v>2</v>
      </c>
      <c r="Y89" s="82" t="s">
        <v>3</v>
      </c>
      <c r="Z89" s="82" t="s">
        <v>4</v>
      </c>
      <c r="AA89" s="82" t="s">
        <v>5</v>
      </c>
      <c r="AB89" s="82" t="s">
        <v>6</v>
      </c>
      <c r="AC89" s="19" t="s">
        <v>28</v>
      </c>
    </row>
    <row r="90" spans="1:31" s="42" customFormat="1" ht="19.5">
      <c r="B90" s="37">
        <f>V80</f>
        <v>30</v>
      </c>
      <c r="C90" s="37">
        <f>W80</f>
        <v>31</v>
      </c>
      <c r="D90" s="34">
        <v>1</v>
      </c>
      <c r="E90" s="34">
        <v>2</v>
      </c>
      <c r="F90" s="34">
        <v>3</v>
      </c>
      <c r="G90" s="35">
        <v>4</v>
      </c>
      <c r="H90" s="36">
        <v>5</v>
      </c>
      <c r="I90" s="41"/>
      <c r="J90" s="59"/>
      <c r="K90" s="59"/>
      <c r="L90" s="37">
        <f>B102</f>
        <v>27</v>
      </c>
      <c r="M90" s="37">
        <f>C102</f>
        <v>28</v>
      </c>
      <c r="N90" s="37">
        <f>D102</f>
        <v>29</v>
      </c>
      <c r="O90" s="37">
        <f>E102</f>
        <v>30</v>
      </c>
      <c r="P90" s="37">
        <f>F102</f>
        <v>31</v>
      </c>
      <c r="Q90" s="35">
        <v>1</v>
      </c>
      <c r="R90" s="36">
        <v>2</v>
      </c>
      <c r="S90" s="41"/>
      <c r="T90" s="59"/>
      <c r="U90" s="59"/>
      <c r="V90" s="37">
        <f>L102</f>
        <v>24</v>
      </c>
      <c r="W90" s="37">
        <f>M102</f>
        <v>25</v>
      </c>
      <c r="X90" s="37">
        <f>N102</f>
        <v>26</v>
      </c>
      <c r="Y90" s="37">
        <f>O102</f>
        <v>27</v>
      </c>
      <c r="Z90" s="37">
        <f>P102</f>
        <v>28</v>
      </c>
      <c r="AA90" s="35">
        <v>1</v>
      </c>
      <c r="AB90" s="36">
        <v>2</v>
      </c>
      <c r="AC90" s="41"/>
      <c r="AD90" s="59"/>
      <c r="AE90" s="59"/>
    </row>
    <row r="91" spans="1:31" s="53" customFormat="1" ht="12">
      <c r="B91" s="93"/>
      <c r="C91" s="93"/>
      <c r="D91" s="70" t="s">
        <v>94</v>
      </c>
      <c r="E91" s="70"/>
      <c r="F91" s="70"/>
      <c r="G91" s="70"/>
      <c r="H91" s="70"/>
      <c r="I91" s="26"/>
      <c r="J91" s="60"/>
      <c r="K91" s="60"/>
      <c r="L91" s="93"/>
      <c r="M91" s="93"/>
      <c r="N91" s="93"/>
      <c r="O91" s="93"/>
      <c r="P91" s="93"/>
      <c r="Q91" s="70"/>
      <c r="R91" s="71"/>
      <c r="S91" s="26"/>
      <c r="T91" s="60"/>
      <c r="U91" s="60"/>
      <c r="V91" s="93"/>
      <c r="W91" s="93"/>
      <c r="X91" s="93"/>
      <c r="Y91" s="93"/>
      <c r="Z91" s="93"/>
      <c r="AA91" s="70"/>
      <c r="AB91" s="70"/>
      <c r="AC91" s="26"/>
      <c r="AD91" s="60"/>
      <c r="AE91" s="60"/>
    </row>
    <row r="92" spans="1:31" ht="14.25" thickBot="1">
      <c r="B92" s="69"/>
      <c r="C92" s="69"/>
      <c r="D92" s="66" t="s">
        <v>27</v>
      </c>
      <c r="E92" s="66" t="s">
        <v>27</v>
      </c>
      <c r="F92" s="66" t="s">
        <v>27</v>
      </c>
      <c r="G92" s="66">
        <v>0.32291666666666669</v>
      </c>
      <c r="H92" s="66" t="s">
        <v>27</v>
      </c>
      <c r="I92" s="27" t="str">
        <f>IF((B90)=1,SUM(B92:H92)," ")</f>
        <v xml:space="preserve"> </v>
      </c>
      <c r="L92" s="69"/>
      <c r="M92" s="69"/>
      <c r="N92" s="69"/>
      <c r="O92" s="69"/>
      <c r="P92" s="69"/>
      <c r="Q92" s="66" t="s">
        <v>27</v>
      </c>
      <c r="R92" s="66" t="s">
        <v>27</v>
      </c>
      <c r="S92" s="27" t="str">
        <f>IF((L90)=1,SUM(L92:R92)," ")</f>
        <v xml:space="preserve"> </v>
      </c>
      <c r="V92" s="69"/>
      <c r="W92" s="69"/>
      <c r="X92" s="69"/>
      <c r="Y92" s="69"/>
      <c r="Z92" s="69"/>
      <c r="AA92" s="66" t="s">
        <v>27</v>
      </c>
      <c r="AB92" s="66" t="s">
        <v>27</v>
      </c>
      <c r="AC92" s="27" t="str">
        <f>IF((V90)=1,SUM(V92:AB92)," ")</f>
        <v xml:space="preserve"> </v>
      </c>
    </row>
    <row r="93" spans="1:31" s="42" customFormat="1" ht="19.5">
      <c r="B93" s="34">
        <v>6</v>
      </c>
      <c r="C93" s="34">
        <v>7</v>
      </c>
      <c r="D93" s="34">
        <v>8</v>
      </c>
      <c r="E93" s="34">
        <v>9</v>
      </c>
      <c r="F93" s="34">
        <v>10</v>
      </c>
      <c r="G93" s="35">
        <v>11</v>
      </c>
      <c r="H93" s="36">
        <v>12</v>
      </c>
      <c r="I93" s="41"/>
      <c r="J93" s="59"/>
      <c r="K93" s="59"/>
      <c r="L93" s="34">
        <v>3</v>
      </c>
      <c r="M93" s="34">
        <v>4</v>
      </c>
      <c r="N93" s="34">
        <v>5</v>
      </c>
      <c r="O93" s="34">
        <v>6</v>
      </c>
      <c r="P93" s="34">
        <v>7</v>
      </c>
      <c r="Q93" s="35">
        <v>8</v>
      </c>
      <c r="R93" s="36">
        <v>9</v>
      </c>
      <c r="S93" s="41"/>
      <c r="T93" s="59"/>
      <c r="U93" s="59"/>
      <c r="V93" s="34">
        <v>3</v>
      </c>
      <c r="W93" s="34">
        <v>4</v>
      </c>
      <c r="X93" s="34">
        <v>5</v>
      </c>
      <c r="Y93" s="34">
        <v>6</v>
      </c>
      <c r="Z93" s="34">
        <v>7</v>
      </c>
      <c r="AA93" s="35">
        <v>8</v>
      </c>
      <c r="AB93" s="36">
        <v>9</v>
      </c>
      <c r="AC93" s="41"/>
      <c r="AD93" s="59"/>
      <c r="AE93" s="59"/>
    </row>
    <row r="94" spans="1:31" s="53" customFormat="1" ht="12">
      <c r="B94" s="70"/>
      <c r="C94" s="70"/>
      <c r="D94" s="70"/>
      <c r="E94" s="70"/>
      <c r="F94" s="70"/>
      <c r="G94" s="70"/>
      <c r="H94" s="70"/>
      <c r="I94" s="26"/>
      <c r="J94" s="60"/>
      <c r="K94" s="60"/>
      <c r="L94" s="71"/>
      <c r="M94" s="70"/>
      <c r="N94" s="70"/>
      <c r="O94" s="70"/>
      <c r="P94" s="70"/>
      <c r="Q94" s="70"/>
      <c r="R94" s="70"/>
      <c r="S94" s="26"/>
      <c r="T94" s="60"/>
      <c r="U94" s="60"/>
      <c r="V94" s="70"/>
      <c r="W94" s="70"/>
      <c r="X94" s="70"/>
      <c r="Y94" s="70"/>
      <c r="Z94" s="70"/>
      <c r="AA94" s="70"/>
      <c r="AB94" s="70"/>
      <c r="AC94" s="26"/>
      <c r="AD94" s="60"/>
      <c r="AE94" s="60"/>
    </row>
    <row r="95" spans="1:31" ht="14.25" thickBot="1">
      <c r="B95" s="66">
        <v>0.32291666666666669</v>
      </c>
      <c r="C95" s="66">
        <v>0.32291666666666669</v>
      </c>
      <c r="D95" s="66">
        <v>0.32291666666666669</v>
      </c>
      <c r="E95" s="66">
        <v>0.32291666666666669</v>
      </c>
      <c r="F95" s="66">
        <v>0.32291666666666669</v>
      </c>
      <c r="G95" s="66" t="s">
        <v>27</v>
      </c>
      <c r="H95" s="66" t="s">
        <v>27</v>
      </c>
      <c r="I95" s="18">
        <f>SUM(B95:H95)</f>
        <v>1.6145833333333335</v>
      </c>
      <c r="J95" s="57">
        <f>GESTEP(I95,2.000000001)</f>
        <v>0</v>
      </c>
      <c r="K95" s="57">
        <f>IF(J95=1,AE82+1,0)</f>
        <v>0</v>
      </c>
      <c r="L95" s="66">
        <v>0.32291666666666669</v>
      </c>
      <c r="M95" s="66">
        <v>0.41666666666666669</v>
      </c>
      <c r="N95" s="66">
        <v>0.41666666666666669</v>
      </c>
      <c r="O95" s="66">
        <v>0.41666666666666669</v>
      </c>
      <c r="P95" s="66">
        <v>0.41666666666666669</v>
      </c>
      <c r="Q95" s="66" t="s">
        <v>27</v>
      </c>
      <c r="R95" s="66" t="s">
        <v>27</v>
      </c>
      <c r="S95" s="18">
        <f>SUM(L95:R95)</f>
        <v>1.9895833333333335</v>
      </c>
      <c r="T95" s="57">
        <f>GESTEP(S95,2.000000001)</f>
        <v>0</v>
      </c>
      <c r="U95" s="57">
        <f>IF(T95=1,K104+1,0)</f>
        <v>0</v>
      </c>
      <c r="V95" s="66">
        <v>0.29166666666666669</v>
      </c>
      <c r="W95" s="66">
        <v>0.29166666666666669</v>
      </c>
      <c r="X95" s="66">
        <v>0.29166666666666669</v>
      </c>
      <c r="Y95" s="66">
        <v>0.29166666666666669</v>
      </c>
      <c r="Z95" s="66">
        <v>0.29166666666666669</v>
      </c>
      <c r="AA95" s="66" t="s">
        <v>27</v>
      </c>
      <c r="AB95" s="66" t="s">
        <v>27</v>
      </c>
      <c r="AC95" s="18">
        <f>SUM(V95:AB95)</f>
        <v>1.4583333333333335</v>
      </c>
      <c r="AD95" s="57">
        <f>GESTEP(AC95,2.000000001)</f>
        <v>0</v>
      </c>
      <c r="AE95" s="57">
        <f>IF(AD95=1,U104+1,0)</f>
        <v>0</v>
      </c>
    </row>
    <row r="96" spans="1:31" s="42" customFormat="1" ht="19.5">
      <c r="B96" s="34">
        <v>13</v>
      </c>
      <c r="C96" s="34">
        <v>14</v>
      </c>
      <c r="D96" s="34">
        <v>15</v>
      </c>
      <c r="E96" s="34">
        <v>16</v>
      </c>
      <c r="F96" s="34">
        <v>17</v>
      </c>
      <c r="G96" s="35">
        <v>18</v>
      </c>
      <c r="H96" s="36">
        <v>19</v>
      </c>
      <c r="I96" s="41"/>
      <c r="J96" s="62"/>
      <c r="K96" s="57"/>
      <c r="L96" s="34">
        <v>10</v>
      </c>
      <c r="M96" s="34">
        <v>11</v>
      </c>
      <c r="N96" s="34">
        <v>12</v>
      </c>
      <c r="O96" s="34">
        <v>13</v>
      </c>
      <c r="P96" s="34">
        <v>14</v>
      </c>
      <c r="Q96" s="35">
        <v>15</v>
      </c>
      <c r="R96" s="36">
        <v>16</v>
      </c>
      <c r="S96" s="41"/>
      <c r="T96" s="62"/>
      <c r="U96" s="57"/>
      <c r="V96" s="34">
        <v>10</v>
      </c>
      <c r="W96" s="34">
        <v>11</v>
      </c>
      <c r="X96" s="34">
        <v>12</v>
      </c>
      <c r="Y96" s="34">
        <v>13</v>
      </c>
      <c r="Z96" s="34">
        <v>14</v>
      </c>
      <c r="AA96" s="35">
        <v>15</v>
      </c>
      <c r="AB96" s="36">
        <v>16</v>
      </c>
      <c r="AC96" s="41"/>
      <c r="AD96" s="62"/>
      <c r="AE96" s="57"/>
    </row>
    <row r="97" spans="2:31" s="53" customFormat="1" ht="12">
      <c r="B97" s="71" t="s">
        <v>11</v>
      </c>
      <c r="C97" s="70"/>
      <c r="D97" s="70"/>
      <c r="E97" s="70"/>
      <c r="F97" s="70"/>
      <c r="G97" s="70"/>
      <c r="H97" s="70"/>
      <c r="I97" s="26"/>
      <c r="J97" s="60"/>
      <c r="K97" s="60"/>
      <c r="L97" s="71"/>
      <c r="M97" s="70" t="s">
        <v>12</v>
      </c>
      <c r="N97" s="70"/>
      <c r="O97" s="70"/>
      <c r="P97" s="70"/>
      <c r="Q97" s="70"/>
      <c r="R97" s="70"/>
      <c r="S97" s="26"/>
      <c r="T97" s="60"/>
      <c r="U97" s="60"/>
      <c r="V97" s="70"/>
      <c r="W97" s="70"/>
      <c r="X97" s="70"/>
      <c r="Y97" s="70"/>
      <c r="Z97" s="70"/>
      <c r="AA97" s="70"/>
      <c r="AB97" s="70"/>
      <c r="AC97" s="26"/>
      <c r="AD97" s="60"/>
      <c r="AE97" s="60"/>
    </row>
    <row r="98" spans="2:31" ht="14.25" thickBot="1">
      <c r="B98" s="66" t="s">
        <v>27</v>
      </c>
      <c r="C98" s="66">
        <v>0.33333333333333331</v>
      </c>
      <c r="D98" s="66">
        <v>0.33333333333333331</v>
      </c>
      <c r="E98" s="66">
        <v>0.33333333333333331</v>
      </c>
      <c r="F98" s="66">
        <v>0.33333333333333331</v>
      </c>
      <c r="G98" s="66">
        <v>0.33333333333333331</v>
      </c>
      <c r="H98" s="66" t="s">
        <v>27</v>
      </c>
      <c r="I98" s="18">
        <f>SUM(B98:H98)</f>
        <v>1.6666666666666665</v>
      </c>
      <c r="J98" s="57">
        <f>GESTEP(I98,2.000000001)</f>
        <v>0</v>
      </c>
      <c r="K98" s="57">
        <f>IF(J98=1,K95+1,0)</f>
        <v>0</v>
      </c>
      <c r="L98" s="66">
        <v>0.32291666666666669</v>
      </c>
      <c r="M98" s="66" t="s">
        <v>27</v>
      </c>
      <c r="N98" s="66">
        <v>0.41666666666666669</v>
      </c>
      <c r="O98" s="66">
        <v>0.41666666666666669</v>
      </c>
      <c r="P98" s="66">
        <v>0.41666666666666669</v>
      </c>
      <c r="Q98" s="66">
        <v>0.32291666666666669</v>
      </c>
      <c r="R98" s="66" t="s">
        <v>27</v>
      </c>
      <c r="S98" s="18">
        <f>SUM(L98:R98)</f>
        <v>1.8958333333333335</v>
      </c>
      <c r="T98" s="57">
        <f>GESTEP(S98,2.000000001)</f>
        <v>0</v>
      </c>
      <c r="U98" s="57">
        <f>IF(T98=1,U95+1,0)</f>
        <v>0</v>
      </c>
      <c r="V98" s="66">
        <v>0.29166666666666669</v>
      </c>
      <c r="W98" s="66">
        <v>0.29166666666666669</v>
      </c>
      <c r="X98" s="66">
        <v>0.29166666666666669</v>
      </c>
      <c r="Y98" s="66">
        <v>0.29166666666666669</v>
      </c>
      <c r="Z98" s="66">
        <v>0.29166666666666669</v>
      </c>
      <c r="AA98" s="66" t="s">
        <v>27</v>
      </c>
      <c r="AB98" s="66" t="s">
        <v>27</v>
      </c>
      <c r="AC98" s="18">
        <f>SUM(V98:AB98)</f>
        <v>1.4583333333333335</v>
      </c>
      <c r="AD98" s="57">
        <f>GESTEP(AC98,2.000000001)</f>
        <v>0</v>
      </c>
      <c r="AE98" s="57">
        <f>IF(AD98=1,AE95+1,0)</f>
        <v>0</v>
      </c>
    </row>
    <row r="99" spans="2:31" s="42" customFormat="1" ht="19.5">
      <c r="B99" s="34">
        <v>20</v>
      </c>
      <c r="C99" s="34">
        <v>21</v>
      </c>
      <c r="D99" s="34">
        <v>22</v>
      </c>
      <c r="E99" s="34">
        <v>23</v>
      </c>
      <c r="F99" s="34">
        <v>24</v>
      </c>
      <c r="G99" s="35">
        <v>25</v>
      </c>
      <c r="H99" s="36">
        <v>26</v>
      </c>
      <c r="I99" s="41"/>
      <c r="J99" s="62"/>
      <c r="K99" s="57"/>
      <c r="L99" s="34">
        <v>17</v>
      </c>
      <c r="M99" s="34">
        <v>18</v>
      </c>
      <c r="N99" s="34">
        <v>19</v>
      </c>
      <c r="O99" s="34">
        <v>20</v>
      </c>
      <c r="P99" s="34">
        <v>21</v>
      </c>
      <c r="Q99" s="35">
        <v>22</v>
      </c>
      <c r="R99" s="36">
        <v>23</v>
      </c>
      <c r="S99" s="41"/>
      <c r="T99" s="62"/>
      <c r="U99" s="57"/>
      <c r="V99" s="34">
        <v>17</v>
      </c>
      <c r="W99" s="34">
        <v>18</v>
      </c>
      <c r="X99" s="34">
        <v>19</v>
      </c>
      <c r="Y99" s="34">
        <v>20</v>
      </c>
      <c r="Z99" s="34">
        <v>21</v>
      </c>
      <c r="AA99" s="35">
        <v>22</v>
      </c>
      <c r="AB99" s="36">
        <v>23</v>
      </c>
      <c r="AC99" s="41"/>
      <c r="AD99" s="62"/>
      <c r="AE99" s="57"/>
    </row>
    <row r="100" spans="2:31" s="53" customFormat="1" ht="12">
      <c r="B100" s="70"/>
      <c r="C100" s="70"/>
      <c r="D100" s="70"/>
      <c r="E100" s="70"/>
      <c r="F100" s="70"/>
      <c r="G100" s="70"/>
      <c r="H100" s="70"/>
      <c r="I100" s="26"/>
      <c r="J100" s="60"/>
      <c r="K100" s="60"/>
      <c r="L100" s="70"/>
      <c r="M100" s="70"/>
      <c r="N100" s="70"/>
      <c r="O100" s="70"/>
      <c r="P100" s="70"/>
      <c r="Q100" s="71"/>
      <c r="R100" s="70" t="s">
        <v>14</v>
      </c>
      <c r="S100" s="26"/>
      <c r="T100" s="60"/>
      <c r="U100" s="60"/>
      <c r="V100" s="70"/>
      <c r="W100" s="70"/>
      <c r="X100" s="70"/>
      <c r="Y100" s="70" t="s">
        <v>15</v>
      </c>
      <c r="Z100" s="70"/>
      <c r="AA100" s="70"/>
      <c r="AB100" s="70"/>
      <c r="AC100" s="26"/>
      <c r="AD100" s="60"/>
      <c r="AE100" s="60"/>
    </row>
    <row r="101" spans="2:31" ht="14.25" thickBot="1">
      <c r="B101" s="66" t="s">
        <v>27</v>
      </c>
      <c r="C101" s="66">
        <v>0.32291666666666669</v>
      </c>
      <c r="D101" s="66">
        <v>0.32291666666666669</v>
      </c>
      <c r="E101" s="66">
        <v>0.32291666666666669</v>
      </c>
      <c r="F101" s="66">
        <v>0.32291666666666669</v>
      </c>
      <c r="G101" s="66" t="s">
        <v>27</v>
      </c>
      <c r="H101" s="66" t="s">
        <v>27</v>
      </c>
      <c r="I101" s="18">
        <f>SUM(B101:H101)</f>
        <v>1.2916666666666667</v>
      </c>
      <c r="J101" s="57">
        <f>GESTEP(I101,2.000000001)</f>
        <v>0</v>
      </c>
      <c r="K101" s="57">
        <f>IF(J101=1,K98+1,0)</f>
        <v>0</v>
      </c>
      <c r="L101" s="66">
        <v>0.41666666666666669</v>
      </c>
      <c r="M101" s="66">
        <v>0.41666666666666669</v>
      </c>
      <c r="N101" s="66">
        <v>0.41666666666666669</v>
      </c>
      <c r="O101" s="66">
        <v>0.41666666666666669</v>
      </c>
      <c r="P101" s="66">
        <v>0.41666666666666669</v>
      </c>
      <c r="Q101" s="66" t="s">
        <v>27</v>
      </c>
      <c r="R101" s="66" t="s">
        <v>27</v>
      </c>
      <c r="S101" s="18">
        <f>SUM(L101:R101)</f>
        <v>2.0833333333333335</v>
      </c>
      <c r="T101" s="57">
        <f>GESTEP(S101,2.000000001)</f>
        <v>1</v>
      </c>
      <c r="U101" s="57">
        <f>IF(T101=1,U98+1,0)</f>
        <v>1</v>
      </c>
      <c r="V101" s="66">
        <v>0.29166666666666669</v>
      </c>
      <c r="W101" s="66">
        <v>0.29166666666666669</v>
      </c>
      <c r="X101" s="66">
        <v>0.32291666666666669</v>
      </c>
      <c r="Y101" s="66" t="s">
        <v>62</v>
      </c>
      <c r="Z101" s="66">
        <v>0.29166666666666669</v>
      </c>
      <c r="AA101" s="66" t="s">
        <v>27</v>
      </c>
      <c r="AB101" s="66" t="s">
        <v>27</v>
      </c>
      <c r="AC101" s="18">
        <f>SUM(V101:AB101)</f>
        <v>1.1979166666666667</v>
      </c>
      <c r="AD101" s="57">
        <f>GESTEP(AC101,2.000000001)</f>
        <v>0</v>
      </c>
      <c r="AE101" s="57">
        <f>IF(AD101=1,AE98+1,0)</f>
        <v>0</v>
      </c>
    </row>
    <row r="102" spans="2:31" s="42" customFormat="1" ht="19.5">
      <c r="B102" s="34">
        <v>27</v>
      </c>
      <c r="C102" s="34">
        <v>28</v>
      </c>
      <c r="D102" s="34">
        <v>29</v>
      </c>
      <c r="E102" s="34">
        <v>30</v>
      </c>
      <c r="F102" s="37">
        <v>31</v>
      </c>
      <c r="G102" s="37">
        <f>Q90</f>
        <v>1</v>
      </c>
      <c r="H102" s="37">
        <f>R90</f>
        <v>2</v>
      </c>
      <c r="I102" s="41"/>
      <c r="J102" s="62"/>
      <c r="K102" s="57"/>
      <c r="L102" s="34">
        <v>24</v>
      </c>
      <c r="M102" s="34">
        <v>25</v>
      </c>
      <c r="N102" s="34">
        <v>26</v>
      </c>
      <c r="O102" s="34">
        <v>27</v>
      </c>
      <c r="P102" s="34">
        <v>28</v>
      </c>
      <c r="Q102" s="35">
        <f>AA90</f>
        <v>1</v>
      </c>
      <c r="R102" s="35">
        <f>AB90</f>
        <v>2</v>
      </c>
      <c r="S102" s="41"/>
      <c r="T102" s="62"/>
      <c r="U102" s="59"/>
      <c r="V102" s="34">
        <v>24</v>
      </c>
      <c r="W102" s="34">
        <v>25</v>
      </c>
      <c r="X102" s="34">
        <v>26</v>
      </c>
      <c r="Y102" s="34">
        <v>27</v>
      </c>
      <c r="Z102" s="34">
        <v>28</v>
      </c>
      <c r="AA102" s="35">
        <v>29</v>
      </c>
      <c r="AB102" s="36">
        <v>30</v>
      </c>
      <c r="AC102" s="41"/>
      <c r="AD102" s="62"/>
      <c r="AE102" s="59"/>
    </row>
    <row r="103" spans="2:31" s="53" customFormat="1" ht="12">
      <c r="B103" s="70"/>
      <c r="C103" s="70"/>
      <c r="D103" s="70"/>
      <c r="E103" s="70"/>
      <c r="F103" s="93"/>
      <c r="G103" s="93"/>
      <c r="H103" s="93"/>
      <c r="I103" s="26"/>
      <c r="J103" s="60"/>
      <c r="K103" s="60"/>
      <c r="L103" s="70"/>
      <c r="M103" s="70"/>
      <c r="N103" s="70"/>
      <c r="O103" s="70"/>
      <c r="P103" s="70"/>
      <c r="Q103" s="93"/>
      <c r="R103" s="93"/>
      <c r="S103" s="26"/>
      <c r="T103" s="60"/>
      <c r="U103" s="60"/>
      <c r="V103" s="70"/>
      <c r="W103" s="70"/>
      <c r="X103" s="70"/>
      <c r="Y103" s="70"/>
      <c r="Z103" s="70"/>
      <c r="AA103" s="70"/>
      <c r="AB103" s="70"/>
      <c r="AC103" s="26"/>
      <c r="AD103" s="60"/>
      <c r="AE103" s="60"/>
    </row>
    <row r="104" spans="2:31" ht="14.25" thickBot="1">
      <c r="B104" s="66">
        <v>0.32291666666666669</v>
      </c>
      <c r="C104" s="66">
        <v>0.32291666666666669</v>
      </c>
      <c r="D104" s="66">
        <v>0.32291666666666669</v>
      </c>
      <c r="E104" s="66">
        <v>0.32291666666666669</v>
      </c>
      <c r="F104" s="69"/>
      <c r="G104" s="69"/>
      <c r="H104" s="69"/>
      <c r="I104" s="21">
        <f>IF((B102)=1,SUM(B104:H104),SUM(B104:H104)+SUM(L92:R92))</f>
        <v>1.2916666666666667</v>
      </c>
      <c r="J104" s="57">
        <f>GESTEP(I104,2.000000001)</f>
        <v>0</v>
      </c>
      <c r="K104" s="57">
        <f>IF(J104=1,K101+1,0)</f>
        <v>0</v>
      </c>
      <c r="L104" s="66">
        <v>0.41666666666666669</v>
      </c>
      <c r="M104" s="66">
        <v>0.41666666666666669</v>
      </c>
      <c r="N104" s="66">
        <v>0.41666666666666669</v>
      </c>
      <c r="O104" s="66">
        <v>0.41666666666666669</v>
      </c>
      <c r="P104" s="66">
        <v>0.41666666666666669</v>
      </c>
      <c r="Q104" s="69"/>
      <c r="R104" s="69"/>
      <c r="S104" s="21">
        <f>IF((L102)=1,SUM(L104:R104),SUM(L104:R104)+SUM(V92:AB92))</f>
        <v>2.0833333333333335</v>
      </c>
      <c r="T104" s="57">
        <f>GESTEP(S104,2.000000001)</f>
        <v>1</v>
      </c>
      <c r="U104" s="57">
        <f>IF(T104=1,U101+1,0)</f>
        <v>2</v>
      </c>
      <c r="V104" s="66">
        <v>0.29166666666666669</v>
      </c>
      <c r="W104" s="66">
        <v>0.29166666666666669</v>
      </c>
      <c r="X104" s="66">
        <v>0.29166666666666669</v>
      </c>
      <c r="Y104" s="66">
        <v>0.29166666666666669</v>
      </c>
      <c r="Z104" s="66">
        <v>0.29166666666666669</v>
      </c>
      <c r="AA104" s="66" t="s">
        <v>27</v>
      </c>
      <c r="AB104" s="66" t="s">
        <v>27</v>
      </c>
      <c r="AC104" s="18">
        <f>SUM(V104:AB104)</f>
        <v>1.4583333333333335</v>
      </c>
      <c r="AD104" s="57">
        <f>GESTEP(AC104,2.000000001)</f>
        <v>0</v>
      </c>
      <c r="AE104" s="57">
        <f>IF(AD104=1,AE101+1,0)</f>
        <v>0</v>
      </c>
    </row>
    <row r="105" spans="2:31" s="42" customFormat="1" ht="19.5">
      <c r="B105" s="38"/>
      <c r="C105" s="38"/>
      <c r="D105" s="38"/>
      <c r="E105" s="38"/>
      <c r="F105" s="38"/>
      <c r="G105" s="39"/>
      <c r="H105" s="40"/>
      <c r="I105" s="41"/>
      <c r="J105" s="59"/>
      <c r="K105" s="59"/>
      <c r="L105" s="38"/>
      <c r="M105" s="38"/>
      <c r="N105" s="38"/>
      <c r="O105" s="38"/>
      <c r="P105" s="38"/>
      <c r="Q105" s="39"/>
      <c r="R105" s="40"/>
      <c r="S105" s="41"/>
      <c r="T105" s="59"/>
      <c r="U105" s="59"/>
      <c r="V105" s="34">
        <v>31</v>
      </c>
      <c r="W105" s="34">
        <v>1</v>
      </c>
      <c r="X105" s="38">
        <v>2</v>
      </c>
      <c r="Y105" s="38">
        <v>3</v>
      </c>
      <c r="Z105" s="38">
        <v>4</v>
      </c>
      <c r="AA105" s="38">
        <v>5</v>
      </c>
      <c r="AB105" s="38">
        <v>6</v>
      </c>
      <c r="AC105" s="41"/>
      <c r="AD105" s="59"/>
      <c r="AE105" s="59"/>
    </row>
    <row r="106" spans="2:31" s="53" customFormat="1" ht="12">
      <c r="B106" s="93"/>
      <c r="C106" s="93"/>
      <c r="D106" s="93"/>
      <c r="E106" s="93"/>
      <c r="F106" s="93"/>
      <c r="G106" s="93"/>
      <c r="H106" s="93"/>
      <c r="I106" s="26"/>
      <c r="J106" s="60"/>
      <c r="K106" s="60"/>
      <c r="L106" s="93"/>
      <c r="M106" s="93"/>
      <c r="N106" s="93"/>
      <c r="O106" s="93"/>
      <c r="P106" s="93"/>
      <c r="Q106" s="93"/>
      <c r="R106" s="93"/>
      <c r="S106" s="26"/>
      <c r="T106" s="60"/>
      <c r="U106" s="60"/>
      <c r="V106" s="70"/>
      <c r="W106" s="93"/>
      <c r="X106" s="93"/>
      <c r="Y106" s="93"/>
      <c r="Z106" s="93"/>
      <c r="AA106" s="93"/>
      <c r="AB106" s="93"/>
      <c r="AC106" s="26"/>
      <c r="AD106" s="60"/>
      <c r="AE106" s="60"/>
    </row>
    <row r="107" spans="2:31" ht="14.25" thickBot="1">
      <c r="B107" s="69"/>
      <c r="C107" s="69"/>
      <c r="D107" s="69"/>
      <c r="E107" s="69"/>
      <c r="F107" s="69"/>
      <c r="G107" s="69"/>
      <c r="H107" s="69"/>
      <c r="I107" s="21" t="str">
        <f>IF((H105)=0," ",SUM(B107:H107)+SUM(L92:R92))</f>
        <v xml:space="preserve"> </v>
      </c>
      <c r="L107" s="69"/>
      <c r="M107" s="69"/>
      <c r="N107" s="69"/>
      <c r="O107" s="69"/>
      <c r="P107" s="69"/>
      <c r="Q107" s="69"/>
      <c r="R107" s="69"/>
      <c r="S107" s="21" t="str">
        <f>IF((R105)=0," ",SUM(L107:R107)+SUM(V92:AB92))</f>
        <v xml:space="preserve"> </v>
      </c>
      <c r="V107" s="66">
        <v>0.29166666666666669</v>
      </c>
      <c r="W107" s="69"/>
      <c r="X107" s="69"/>
      <c r="Y107" s="69"/>
      <c r="Z107" s="69"/>
      <c r="AA107" s="69"/>
      <c r="AB107" s="69"/>
      <c r="AC107" s="21">
        <f>SUM(V107:AB107)</f>
        <v>0.29166666666666669</v>
      </c>
      <c r="AD107" s="57">
        <f>GESTEP(AC107,2.000000001)</f>
        <v>0</v>
      </c>
      <c r="AE107" s="57">
        <f>IF(AD107=1,AE104+1,0)</f>
        <v>0</v>
      </c>
    </row>
    <row r="109" spans="2:31" ht="18.75">
      <c r="B109" s="86" t="s">
        <v>39</v>
      </c>
      <c r="C109" s="86" t="s">
        <v>40</v>
      </c>
      <c r="D109" s="86" t="s">
        <v>41</v>
      </c>
      <c r="E109" s="157" t="s">
        <v>30</v>
      </c>
      <c r="F109" s="158"/>
      <c r="H109" s="87" t="s">
        <v>78</v>
      </c>
      <c r="L109" s="86" t="s">
        <v>39</v>
      </c>
      <c r="M109" s="86" t="s">
        <v>40</v>
      </c>
      <c r="N109" s="86" t="s">
        <v>41</v>
      </c>
      <c r="O109" s="157" t="s">
        <v>30</v>
      </c>
      <c r="P109" s="158"/>
      <c r="R109" s="87" t="s">
        <v>78</v>
      </c>
      <c r="V109" s="86" t="s">
        <v>39</v>
      </c>
      <c r="W109" s="86" t="s">
        <v>40</v>
      </c>
      <c r="X109" s="86" t="s">
        <v>41</v>
      </c>
      <c r="Y109" s="157" t="s">
        <v>30</v>
      </c>
      <c r="Z109" s="158"/>
      <c r="AB109" s="87" t="s">
        <v>78</v>
      </c>
    </row>
    <row r="110" spans="2:31">
      <c r="B110" s="2">
        <f>DAY(EOMONTH(D88,0))</f>
        <v>31</v>
      </c>
      <c r="C110" s="2">
        <f>COUNTIF(B92:H92,"休")+COUNTIF(B95:H95,"休")+COUNTIF(B98:H98,"休")+COUNTIF(B101:H101,"休")+COUNTIF(B104:H104,"休")+COUNTIF(B107:H107,"休")</f>
        <v>11</v>
      </c>
      <c r="D110" s="2">
        <f>B110-C110</f>
        <v>20</v>
      </c>
      <c r="E110" s="121">
        <f>SUM(B92:H92,B95:H95,B98:H98,B101:H101,B104:H104,B107:H107)</f>
        <v>6.1875000000000027</v>
      </c>
      <c r="F110" s="159"/>
      <c r="H110" s="88" t="str">
        <f>IF(AND((D92)&lt;&gt;"",(E92)&lt;&gt;"",(F92)&lt;&gt;"",(G92)&lt;&gt;"",(H92)&lt;&gt;"",(B95)&lt;&gt;"",(C95)&lt;&gt;"",(D95)&lt;&gt;"",(E95)&lt;&gt;"",(F95)&lt;&gt;"",(G95)&lt;&gt;"",H95&lt;&gt;"",B98&lt;&gt;"",C98&lt;&gt;"",D98&lt;&gt;"",E98&lt;&gt;"",F98&lt;&gt;"",G98&lt;&gt;"",H98&lt;&gt;"",B101&lt;&gt;"",C101&lt;&gt;"",D101&lt;&gt;"",E101&lt;&gt;"",F101&lt;&gt;"",G101&lt;&gt;"",H101&lt;&gt;"",B104&lt;&gt;"",C104&lt;&gt;"",D104&lt;&gt;"",E104&lt;&gt;""),"OK","入力不足")</f>
        <v>OK</v>
      </c>
      <c r="L110" s="2">
        <f>DAY(EOMONTH(N88,0))</f>
        <v>28</v>
      </c>
      <c r="M110" s="2">
        <f>COUNTIF(L92:R92,"休")+COUNTIF(L95:R95,"休")+COUNTIF(L98:R98,"休")+COUNTIF(L101:R101,"休")+COUNTIF(L104:R104,"休")+COUNTIF(L107:R107,"休")</f>
        <v>8</v>
      </c>
      <c r="N110" s="2">
        <f>L110-M110</f>
        <v>20</v>
      </c>
      <c r="O110" s="121">
        <f>SUM(L92:R92,L95:R95,L98:R98,L101:R101,L104:R104,L107:R107)</f>
        <v>8.0520833333333357</v>
      </c>
      <c r="P110" s="159"/>
      <c r="R110" s="88" t="str">
        <f>IF(AND((Q92)&lt;&gt;"",(R92)&lt;&gt;"",(L95)&lt;&gt;"",(M95)&lt;&gt;"",(N95)&lt;&gt;"",(O95)&lt;&gt;"",(P95)&lt;&gt;"",(Q95)&lt;&gt;"",R95&lt;&gt;"",L98&lt;&gt;"",M98&lt;&gt;"",N98&lt;&gt;"",O98&lt;&gt;"",P98&lt;&gt;"",Q98&lt;&gt;"",R98&lt;&gt;"",L101&lt;&gt;"",M101&lt;&gt;"",N101&lt;&gt;"",O101&lt;&gt;"",P101&lt;&gt;"",Q101&lt;&gt;"",R101&lt;&gt;"",L104&lt;&gt;"",M104&lt;&gt;"",N104&lt;&gt;"",O104&lt;&gt;"",P104&lt;&gt;""),"OK","入力不足")</f>
        <v>OK</v>
      </c>
      <c r="V110" s="2">
        <f>DAY(EOMONTH(X88,0))</f>
        <v>31</v>
      </c>
      <c r="W110" s="2">
        <f>COUNTIF(V92:AB92,"休")+COUNTIF(V95:AB95,"休")+COUNTIF(V98:AB98,"休")+COUNTIF(V101:AB101,"休")+COUNTIF(V104:AB104,"休")+COUNTIF(V107:AB107,"休")</f>
        <v>11</v>
      </c>
      <c r="X110" s="2">
        <f>V110-W110</f>
        <v>20</v>
      </c>
      <c r="Y110" s="121">
        <f>SUM(V92:AB92,V95:AB95,V98:AB98,V101:AB101,V104:AB104,V107:AB107)</f>
        <v>5.8645833333333348</v>
      </c>
      <c r="Z110" s="159"/>
      <c r="AB110" s="88" t="str">
        <f>IF(AND((AA92)&lt;&gt;"",(AB92)&lt;&gt;"",(V95)&lt;&gt;"",(W95)&lt;&gt;"",(X95)&lt;&gt;"",(Y95)&lt;&gt;"",(Z95)&lt;&gt;"",(AA95)&lt;&gt;"",AB95&lt;&gt;"",V98&lt;&gt;"",W98&lt;&gt;"",X98&lt;&gt;"",Y98&lt;&gt;"",Z98&lt;&gt;"",AA98&lt;&gt;"",AB98&lt;&gt;"",V101&lt;&gt;"",W101&lt;&gt;"",X101&lt;&gt;"",Y101&lt;&gt;"",Z101&lt;&gt;"",AA101&lt;&gt;"",AB101&lt;&gt;"",V104&lt;&gt;"",W104&lt;&gt;"",X104&lt;&gt;"",Y104&lt;&gt;"",Z104&lt;&gt;"",AA104&lt;&gt;"",AB104&lt;&gt;"",V107&lt;&gt;""),"OK","入力不足")</f>
        <v>OK</v>
      </c>
    </row>
    <row r="111" spans="2:31" s="54" customFormat="1">
      <c r="B111" s="89">
        <f>SUM(C110:D110)</f>
        <v>31</v>
      </c>
      <c r="I111" s="47"/>
      <c r="J111" s="63"/>
      <c r="K111" s="63"/>
      <c r="L111" s="89">
        <f>SUM(M110:N110)</f>
        <v>28</v>
      </c>
      <c r="N111" s="89"/>
      <c r="S111" s="47"/>
      <c r="T111" s="63"/>
      <c r="U111" s="63"/>
      <c r="V111" s="89">
        <f>SUM(W110:X110)</f>
        <v>31</v>
      </c>
      <c r="X111" s="89"/>
      <c r="AC111" s="47"/>
      <c r="AD111" s="63"/>
      <c r="AE111" s="63"/>
    </row>
    <row r="112" spans="2:31" ht="19.5" thickBot="1">
      <c r="L112" s="74" t="s">
        <v>53</v>
      </c>
    </row>
    <row r="113" spans="3:29" ht="19.5" customHeight="1" thickBot="1">
      <c r="C113" s="94" t="s">
        <v>8</v>
      </c>
      <c r="D113" s="95" t="s">
        <v>9</v>
      </c>
      <c r="E113" s="96" t="s">
        <v>7</v>
      </c>
      <c r="F113" s="96" t="s">
        <v>34</v>
      </c>
      <c r="G113" s="149" t="s">
        <v>30</v>
      </c>
      <c r="H113" s="150"/>
      <c r="L113" s="133" t="s">
        <v>47</v>
      </c>
      <c r="M113" s="134"/>
      <c r="N113" s="134"/>
      <c r="O113" s="134"/>
      <c r="P113" s="134"/>
      <c r="Q113" s="134"/>
      <c r="R113" s="135"/>
      <c r="S113" s="30" t="s">
        <v>46</v>
      </c>
      <c r="T113" s="64"/>
      <c r="U113" s="64"/>
      <c r="V113" s="98"/>
      <c r="W113" s="98"/>
      <c r="X113" s="98"/>
      <c r="Y113" s="98"/>
      <c r="Z113" s="98"/>
      <c r="AA113" s="98"/>
      <c r="AB113" s="98"/>
      <c r="AC113" s="33"/>
    </row>
    <row r="114" spans="3:29" ht="19.5" customHeight="1">
      <c r="C114" s="99">
        <f>$D$13</f>
        <v>45383</v>
      </c>
      <c r="D114" s="100">
        <f>B35</f>
        <v>30</v>
      </c>
      <c r="E114" s="101">
        <f>C35</f>
        <v>8</v>
      </c>
      <c r="F114" s="101">
        <f>D35</f>
        <v>22</v>
      </c>
      <c r="G114" s="151">
        <f>E35</f>
        <v>7.3749999999999973</v>
      </c>
      <c r="H114" s="152"/>
      <c r="L114" s="153">
        <v>45418</v>
      </c>
      <c r="M114" s="154"/>
      <c r="N114" s="102" t="s">
        <v>10</v>
      </c>
      <c r="O114" s="154">
        <v>45431</v>
      </c>
      <c r="P114" s="154"/>
      <c r="Q114" s="155">
        <f>O114-L114+1</f>
        <v>14</v>
      </c>
      <c r="R114" s="156"/>
      <c r="S114" s="30" t="s">
        <v>42</v>
      </c>
      <c r="T114" s="64"/>
      <c r="U114" s="64"/>
      <c r="V114" s="98"/>
      <c r="W114" s="98"/>
      <c r="X114" s="98"/>
      <c r="Y114" s="98"/>
      <c r="Z114" s="98"/>
      <c r="AA114" s="98"/>
      <c r="AB114" s="98"/>
      <c r="AC114" s="33"/>
    </row>
    <row r="115" spans="3:29" ht="19.5" customHeight="1">
      <c r="C115" s="103">
        <f>$N$13</f>
        <v>45414</v>
      </c>
      <c r="D115" s="104">
        <f>L35</f>
        <v>31</v>
      </c>
      <c r="E115" s="75">
        <f>M35</f>
        <v>7</v>
      </c>
      <c r="F115" s="75">
        <f>N35</f>
        <v>24</v>
      </c>
      <c r="G115" s="121">
        <f>O35</f>
        <v>7.8333333333333304</v>
      </c>
      <c r="H115" s="122"/>
      <c r="L115" s="133" t="s">
        <v>33</v>
      </c>
      <c r="M115" s="134"/>
      <c r="N115" s="134"/>
      <c r="O115" s="134"/>
      <c r="P115" s="135"/>
      <c r="Q115" s="146">
        <f>SUM(E114:E125)</f>
        <v>114</v>
      </c>
      <c r="R115" s="147"/>
      <c r="S115" s="31"/>
    </row>
    <row r="116" spans="3:29" ht="19.5" customHeight="1">
      <c r="C116" s="103">
        <f>$X$13</f>
        <v>45445</v>
      </c>
      <c r="D116" s="104">
        <f>V35</f>
        <v>30</v>
      </c>
      <c r="E116" s="75">
        <f>W35</f>
        <v>10</v>
      </c>
      <c r="F116" s="75">
        <f>X35</f>
        <v>20</v>
      </c>
      <c r="G116" s="121">
        <f>Y35</f>
        <v>6.6666666666666643</v>
      </c>
      <c r="H116" s="122"/>
      <c r="L116" s="143" t="s">
        <v>37</v>
      </c>
      <c r="M116" s="143"/>
      <c r="N116" s="143"/>
      <c r="O116" s="143"/>
      <c r="P116" s="143"/>
      <c r="Q116" s="148">
        <f>IF(SUM(F114:F125)&lt;281,SUM(F114:F125),"上限超え")</f>
        <v>251</v>
      </c>
      <c r="R116" s="148"/>
      <c r="S116" s="30" t="s">
        <v>43</v>
      </c>
      <c r="T116" s="64"/>
      <c r="U116" s="64"/>
      <c r="V116" s="98"/>
      <c r="W116" s="98"/>
      <c r="X116" s="98"/>
      <c r="Y116" s="98"/>
      <c r="Z116" s="98"/>
      <c r="AA116" s="98"/>
      <c r="AB116" s="98"/>
      <c r="AC116" s="33"/>
    </row>
    <row r="117" spans="3:29" ht="19.5" customHeight="1">
      <c r="C117" s="103">
        <f>$D$38</f>
        <v>45476</v>
      </c>
      <c r="D117" s="104">
        <f>B60</f>
        <v>31</v>
      </c>
      <c r="E117" s="75">
        <f>C60</f>
        <v>8</v>
      </c>
      <c r="F117" s="75">
        <f>D60</f>
        <v>23</v>
      </c>
      <c r="G117" s="121">
        <f>E60</f>
        <v>7.6666666666666634</v>
      </c>
      <c r="H117" s="122"/>
      <c r="L117" s="133" t="s">
        <v>49</v>
      </c>
      <c r="M117" s="134"/>
      <c r="N117" s="134"/>
      <c r="O117" s="134"/>
      <c r="P117" s="135"/>
      <c r="Q117" s="144">
        <f>SUM($G$114:$H$125)</f>
        <v>84.479166666666643</v>
      </c>
      <c r="R117" s="144"/>
      <c r="S117" s="30" t="s">
        <v>89</v>
      </c>
      <c r="T117" s="64"/>
      <c r="U117" s="64"/>
      <c r="V117" s="98"/>
      <c r="W117" s="98"/>
      <c r="X117" s="98"/>
      <c r="Y117" s="98"/>
      <c r="Z117" s="98"/>
      <c r="AA117" s="98"/>
      <c r="AB117" s="98"/>
      <c r="AC117" s="33"/>
    </row>
    <row r="118" spans="3:29" ht="19.5" customHeight="1">
      <c r="C118" s="103">
        <f>$N$38</f>
        <v>45507</v>
      </c>
      <c r="D118" s="104">
        <f>L60</f>
        <v>31</v>
      </c>
      <c r="E118" s="75">
        <f>M60</f>
        <v>12</v>
      </c>
      <c r="F118" s="75">
        <f>N60</f>
        <v>19</v>
      </c>
      <c r="G118" s="121">
        <f>O60</f>
        <v>6.3333333333333313</v>
      </c>
      <c r="H118" s="122"/>
      <c r="L118" s="133" t="s">
        <v>36</v>
      </c>
      <c r="M118" s="134"/>
      <c r="N118" s="134"/>
      <c r="O118" s="134"/>
      <c r="P118" s="135"/>
      <c r="Q118" s="144">
        <f>IF(Q117/(SUM(Q115:R116)/7)&lt;1.666667,Q117/(SUM(Q115:R116)/7),"上限超え")</f>
        <v>1.6201484018264836</v>
      </c>
      <c r="R118" s="144"/>
      <c r="S118" s="30" t="s">
        <v>52</v>
      </c>
      <c r="T118" s="64"/>
      <c r="U118" s="64"/>
      <c r="V118" s="98"/>
      <c r="W118" s="98"/>
      <c r="X118" s="98"/>
      <c r="Y118" s="98"/>
      <c r="Z118" s="98"/>
      <c r="AA118" s="98"/>
      <c r="AB118" s="98"/>
      <c r="AC118" s="33"/>
    </row>
    <row r="119" spans="3:29" ht="19.5" customHeight="1">
      <c r="C119" s="103">
        <f>$X$38</f>
        <v>45538</v>
      </c>
      <c r="D119" s="104">
        <f>V60</f>
        <v>30</v>
      </c>
      <c r="E119" s="75">
        <f>W60</f>
        <v>10</v>
      </c>
      <c r="F119" s="75">
        <f>X60</f>
        <v>20</v>
      </c>
      <c r="G119" s="121">
        <f>Y60</f>
        <v>6.6666666666666643</v>
      </c>
      <c r="H119" s="122"/>
      <c r="L119" s="143" t="s">
        <v>56</v>
      </c>
      <c r="M119" s="143"/>
      <c r="N119" s="143"/>
      <c r="O119" s="143"/>
      <c r="P119" s="143"/>
      <c r="Q119" s="144">
        <f>MAX(B17:H17,B20:H20,B23:H23,B26:H26,B29:H29,L17:R17,L20:R20,L23:R23,L26:R26,L29:R29,V17:AB17,V20:AB20,V23:AB23,V26:AB26,V29:AB29,B42:H42,B45:H45,B48:H48,B51:H51,B54:H54,B57:H57,L42:R42,L45:R45,L48:R48,L51:R51,L54:R54,L57:R57,V42:AB42,V45:AB45,V48:AB48,V51:AB51,V54:AB54,V57:AB57,B67:H67,B70:H70,B73:H73,B76:H76,B79:H79,B82:H82,L67:R67,L70:R70,L73:R73,L76:R76,L79:R79,L82:R82,V67:AB67,V70:AB70,V73:AB73,V76:AB76,V79:AB79,V82:AB82,B92:H92,B95:H95,B98:H98,B101:H101,B104:H104,L92:R92,L95:R95,L98:R98,L101:R101,L104:R104,L107:R107,B107:H107,V92:AB92,V95:AB95,V98:AB98,V101:AB101,V104:AB104,V107:AB107)</f>
        <v>0.41666666666666669</v>
      </c>
      <c r="R119" s="144"/>
      <c r="S119" s="31"/>
    </row>
    <row r="120" spans="3:29" ht="19.5" customHeight="1">
      <c r="C120" s="103">
        <f>$D$63</f>
        <v>45569</v>
      </c>
      <c r="D120" s="104">
        <f>B85</f>
        <v>31</v>
      </c>
      <c r="E120" s="75">
        <f>C85</f>
        <v>8</v>
      </c>
      <c r="F120" s="75">
        <f>D85</f>
        <v>23</v>
      </c>
      <c r="G120" s="121">
        <f>E85</f>
        <v>7.6666666666666634</v>
      </c>
      <c r="H120" s="122"/>
      <c r="L120" s="145" t="s">
        <v>57</v>
      </c>
      <c r="M120" s="145"/>
      <c r="N120" s="145"/>
      <c r="O120" s="145"/>
      <c r="P120" s="145"/>
      <c r="Q120" s="144">
        <f>MAX(I15:I107,S15:S107,AC15:AC107)</f>
        <v>2.0833333333333335</v>
      </c>
      <c r="R120" s="144"/>
      <c r="S120" s="31"/>
    </row>
    <row r="121" spans="3:29" ht="19.5" customHeight="1">
      <c r="C121" s="103">
        <f>$N$63</f>
        <v>45600</v>
      </c>
      <c r="D121" s="104">
        <f>L85</f>
        <v>30</v>
      </c>
      <c r="E121" s="75">
        <f>M85</f>
        <v>10</v>
      </c>
      <c r="F121" s="75">
        <f>N85</f>
        <v>20</v>
      </c>
      <c r="G121" s="121">
        <f>O85</f>
        <v>7.4999999999999973</v>
      </c>
      <c r="H121" s="122"/>
      <c r="L121" s="133" t="s">
        <v>35</v>
      </c>
      <c r="M121" s="134"/>
      <c r="N121" s="134"/>
      <c r="O121" s="134"/>
      <c r="P121" s="135"/>
      <c r="Q121" s="136">
        <f>Q117/Q116</f>
        <v>0.33657038512616194</v>
      </c>
      <c r="R121" s="137"/>
      <c r="S121" s="31"/>
    </row>
    <row r="122" spans="3:29" ht="19.5" customHeight="1">
      <c r="C122" s="103">
        <f>$X$63</f>
        <v>45631</v>
      </c>
      <c r="D122" s="104">
        <f>V85</f>
        <v>31</v>
      </c>
      <c r="E122" s="75">
        <f>W85</f>
        <v>11</v>
      </c>
      <c r="F122" s="75">
        <f>X85</f>
        <v>20</v>
      </c>
      <c r="G122" s="121">
        <f>Y85</f>
        <v>6.6666666666666643</v>
      </c>
      <c r="H122" s="122"/>
      <c r="L122" s="74" t="s">
        <v>51</v>
      </c>
      <c r="S122" s="31"/>
    </row>
    <row r="123" spans="3:29" ht="19.5" customHeight="1">
      <c r="C123" s="103">
        <f>$D$88</f>
        <v>45662</v>
      </c>
      <c r="D123" s="104">
        <f>B110</f>
        <v>31</v>
      </c>
      <c r="E123" s="75">
        <f>C110</f>
        <v>11</v>
      </c>
      <c r="F123" s="75">
        <f>D110</f>
        <v>20</v>
      </c>
      <c r="G123" s="121">
        <f>E110</f>
        <v>6.1875000000000027</v>
      </c>
      <c r="H123" s="122"/>
      <c r="L123" s="138" t="s">
        <v>48</v>
      </c>
      <c r="M123" s="139"/>
      <c r="N123" s="139"/>
      <c r="O123" s="139"/>
      <c r="P123" s="140"/>
      <c r="Q123" s="141">
        <f>MAX(K16:K108,U15:U107,AE15:AE107)</f>
        <v>2</v>
      </c>
      <c r="R123" s="142"/>
      <c r="S123" s="30" t="s">
        <v>58</v>
      </c>
      <c r="T123" s="64"/>
      <c r="U123" s="64"/>
      <c r="V123" s="98"/>
      <c r="W123" s="98"/>
      <c r="X123" s="98"/>
      <c r="Y123" s="98"/>
      <c r="Z123" s="98"/>
      <c r="AA123" s="98"/>
      <c r="AB123" s="98"/>
      <c r="AC123" s="33"/>
    </row>
    <row r="124" spans="3:29" ht="19.5" customHeight="1">
      <c r="C124" s="103">
        <f>$N$88</f>
        <v>45693</v>
      </c>
      <c r="D124" s="104">
        <f>L110</f>
        <v>28</v>
      </c>
      <c r="E124" s="75">
        <f>M110</f>
        <v>8</v>
      </c>
      <c r="F124" s="75">
        <f>N110</f>
        <v>20</v>
      </c>
      <c r="G124" s="121">
        <f>O110</f>
        <v>8.0520833333333357</v>
      </c>
      <c r="H124" s="122"/>
      <c r="L124" s="123" t="s">
        <v>50</v>
      </c>
      <c r="M124" s="124"/>
      <c r="N124" s="124"/>
      <c r="O124" s="124"/>
      <c r="P124" s="125"/>
      <c r="Q124" s="15" t="str">
        <f>MONTH($D$13)&amp;"月～"&amp;MONTH($X$13)&amp;"月"</f>
        <v>4月～6月</v>
      </c>
      <c r="R124" s="105">
        <f>COUNTIF($I$15:$I$32,"&gt;2")+COUNTIF($S$15:$S$32,"&gt;2")+COUNTIF($AC$15:$AC$32,"&gt;2")</f>
        <v>1</v>
      </c>
      <c r="S124" s="30" t="s">
        <v>59</v>
      </c>
      <c r="T124" s="64"/>
      <c r="U124" s="64"/>
      <c r="V124" s="98"/>
      <c r="W124" s="98"/>
      <c r="X124" s="98"/>
      <c r="Y124" s="98"/>
      <c r="Z124" s="98"/>
      <c r="AA124" s="98"/>
      <c r="AB124" s="98"/>
      <c r="AC124" s="33"/>
    </row>
    <row r="125" spans="3:29" ht="19.5" customHeight="1" thickBot="1">
      <c r="C125" s="106">
        <f>$X$88</f>
        <v>45724</v>
      </c>
      <c r="D125" s="107">
        <f>V110</f>
        <v>31</v>
      </c>
      <c r="E125" s="108">
        <f>W110</f>
        <v>11</v>
      </c>
      <c r="F125" s="108">
        <f>X110</f>
        <v>20</v>
      </c>
      <c r="G125" s="129">
        <f>Y110</f>
        <v>5.8645833333333348</v>
      </c>
      <c r="H125" s="130"/>
      <c r="L125" s="123"/>
      <c r="M125" s="124"/>
      <c r="N125" s="124"/>
      <c r="O125" s="124"/>
      <c r="P125" s="125"/>
      <c r="Q125" s="16" t="str">
        <f>MONTH($D$38)&amp;"月～"&amp;MONTH($X$38)&amp;"月"</f>
        <v>7月～9月</v>
      </c>
      <c r="R125" s="109">
        <f>COUNTIF($I$40:$I$57,"&gt;2")+COUNTIF($S$40:$S$57,"&gt;2")+COUNTIF($AC$40:$AC$57,"&gt;2")</f>
        <v>0</v>
      </c>
      <c r="S125" s="30" t="s">
        <v>84</v>
      </c>
      <c r="T125" s="64"/>
      <c r="U125" s="64"/>
      <c r="V125" s="98"/>
      <c r="W125" s="98"/>
      <c r="X125" s="98"/>
      <c r="Y125" s="98"/>
      <c r="Z125" s="98"/>
      <c r="AA125" s="98"/>
      <c r="AB125" s="98"/>
      <c r="AC125" s="33"/>
    </row>
    <row r="126" spans="3:29" ht="19.5" customHeight="1" thickBot="1">
      <c r="C126" s="110" t="s">
        <v>29</v>
      </c>
      <c r="D126" s="111">
        <f>SUM(D114:D125)</f>
        <v>365</v>
      </c>
      <c r="E126" s="112">
        <f>SUM(E114:E125)</f>
        <v>114</v>
      </c>
      <c r="F126" s="112">
        <f>SUM(F114:F125)</f>
        <v>251</v>
      </c>
      <c r="G126" s="131">
        <f>SUM($G$114:$H$125)</f>
        <v>84.479166666666643</v>
      </c>
      <c r="H126" s="132"/>
      <c r="L126" s="123"/>
      <c r="M126" s="124"/>
      <c r="N126" s="124"/>
      <c r="O126" s="124"/>
      <c r="P126" s="125"/>
      <c r="Q126" s="16" t="str">
        <f>MONTH($D$63)&amp;"月～"&amp;MONTH($X$63)&amp;"月"</f>
        <v>10月～12月</v>
      </c>
      <c r="R126" s="109">
        <f>COUNTIF($I$65:$I$82,"&gt;2")+COUNTIF($S$65:$S$82,"&gt;2")+COUNTIF($AC$65:$AC$82,"&gt;2")</f>
        <v>2</v>
      </c>
      <c r="S126" s="30" t="s">
        <v>85</v>
      </c>
      <c r="T126" s="64"/>
      <c r="U126" s="64"/>
      <c r="V126" s="98"/>
      <c r="W126" s="98"/>
      <c r="X126" s="98"/>
      <c r="Y126" s="98"/>
      <c r="Z126" s="98"/>
      <c r="AA126" s="98"/>
      <c r="AB126" s="98"/>
      <c r="AC126" s="33"/>
    </row>
    <row r="127" spans="3:29" ht="19.5" customHeight="1">
      <c r="L127" s="126"/>
      <c r="M127" s="127"/>
      <c r="N127" s="127"/>
      <c r="O127" s="127"/>
      <c r="P127" s="128"/>
      <c r="Q127" s="17" t="str">
        <f>MONTH($D$88)&amp;"月～"&amp;MONTH($X$88)&amp;"月"</f>
        <v>1月～3月</v>
      </c>
      <c r="R127" s="113">
        <f>COUNTIF($I$90:$I$107,"&gt;2")+COUNTIF($S$90:$S$107,"&gt;2")+COUNTIF($AC$90:$AC$107,"&gt;2")</f>
        <v>2</v>
      </c>
      <c r="S127" s="30"/>
    </row>
    <row r="129" spans="4:26">
      <c r="R129" s="114"/>
    </row>
    <row r="131" spans="4:26">
      <c r="D131" s="115"/>
      <c r="V131" s="14"/>
      <c r="W131" s="12"/>
      <c r="X131" s="10"/>
      <c r="Y131" s="13"/>
      <c r="Z131" s="11"/>
    </row>
    <row r="135" spans="4:26">
      <c r="D135" s="116"/>
    </row>
  </sheetData>
  <sheetProtection sheet="1" objects="1" scenarios="1"/>
  <mergeCells count="88">
    <mergeCell ref="G124:H124"/>
    <mergeCell ref="L124:P127"/>
    <mergeCell ref="G125:H125"/>
    <mergeCell ref="G126:H126"/>
    <mergeCell ref="G121:H121"/>
    <mergeCell ref="L121:P121"/>
    <mergeCell ref="Q121:R121"/>
    <mergeCell ref="G122:H122"/>
    <mergeCell ref="G123:H123"/>
    <mergeCell ref="L123:P123"/>
    <mergeCell ref="Q123:R123"/>
    <mergeCell ref="G119:H119"/>
    <mergeCell ref="L119:P119"/>
    <mergeCell ref="Q119:R119"/>
    <mergeCell ref="G120:H120"/>
    <mergeCell ref="L120:P120"/>
    <mergeCell ref="Q120:R120"/>
    <mergeCell ref="G118:H118"/>
    <mergeCell ref="L118:P118"/>
    <mergeCell ref="Q118:R118"/>
    <mergeCell ref="G115:H115"/>
    <mergeCell ref="L115:P115"/>
    <mergeCell ref="Q115:R115"/>
    <mergeCell ref="G116:H116"/>
    <mergeCell ref="L116:P116"/>
    <mergeCell ref="Q116:R116"/>
    <mergeCell ref="G117:H117"/>
    <mergeCell ref="L117:P117"/>
    <mergeCell ref="Q117:R117"/>
    <mergeCell ref="G113:H113"/>
    <mergeCell ref="L113:R113"/>
    <mergeCell ref="G114:H114"/>
    <mergeCell ref="L114:M114"/>
    <mergeCell ref="O114:P114"/>
    <mergeCell ref="Q114:R114"/>
    <mergeCell ref="E109:F109"/>
    <mergeCell ref="O109:P109"/>
    <mergeCell ref="Y109:Z109"/>
    <mergeCell ref="E110:F110"/>
    <mergeCell ref="O110:P110"/>
    <mergeCell ref="Y110:Z110"/>
    <mergeCell ref="B88:C88"/>
    <mergeCell ref="D88:H88"/>
    <mergeCell ref="L88:M88"/>
    <mergeCell ref="N88:R88"/>
    <mergeCell ref="V88:W88"/>
    <mergeCell ref="X88:AB88"/>
    <mergeCell ref="E84:F84"/>
    <mergeCell ref="O84:P84"/>
    <mergeCell ref="Y84:Z84"/>
    <mergeCell ref="E85:F85"/>
    <mergeCell ref="O85:P85"/>
    <mergeCell ref="Y85:Z85"/>
    <mergeCell ref="B63:C63"/>
    <mergeCell ref="D63:H63"/>
    <mergeCell ref="L63:M63"/>
    <mergeCell ref="N63:R63"/>
    <mergeCell ref="V63:W63"/>
    <mergeCell ref="V38:W38"/>
    <mergeCell ref="X63:AB63"/>
    <mergeCell ref="E59:F59"/>
    <mergeCell ref="O59:P59"/>
    <mergeCell ref="Y59:Z59"/>
    <mergeCell ref="E60:F60"/>
    <mergeCell ref="O60:P60"/>
    <mergeCell ref="Y60:Z60"/>
    <mergeCell ref="B10:C10"/>
    <mergeCell ref="D10:H10"/>
    <mergeCell ref="X38:AB38"/>
    <mergeCell ref="X13:AB13"/>
    <mergeCell ref="E34:F34"/>
    <mergeCell ref="O34:P34"/>
    <mergeCell ref="Y34:Z34"/>
    <mergeCell ref="E35:F35"/>
    <mergeCell ref="O35:P35"/>
    <mergeCell ref="Y35:Z35"/>
    <mergeCell ref="N13:R13"/>
    <mergeCell ref="V13:W13"/>
    <mergeCell ref="B38:C38"/>
    <mergeCell ref="D38:H38"/>
    <mergeCell ref="L38:M38"/>
    <mergeCell ref="N38:R38"/>
    <mergeCell ref="B13:C13"/>
    <mergeCell ref="D13:H13"/>
    <mergeCell ref="L13:M13"/>
    <mergeCell ref="B11:C11"/>
    <mergeCell ref="D11:E11"/>
    <mergeCell ref="G11:H11"/>
  </mergeCells>
  <phoneticPr fontId="1"/>
  <conditionalFormatting sqref="Q116:R116">
    <cfRule type="cellIs" dxfId="43" priority="293" operator="greaterThan">
      <formula>280</formula>
    </cfRule>
  </conditionalFormatting>
  <conditionalFormatting sqref="G126 Q117:R117">
    <cfRule type="cellIs" dxfId="42" priority="294" operator="greaterThan">
      <formula>((SUM($D$114:$D$125)/7)*40)/24</formula>
    </cfRule>
  </conditionalFormatting>
  <conditionalFormatting sqref="Q114:R114">
    <cfRule type="containsErrors" dxfId="41" priority="290">
      <formula>ISERROR(Q114)</formula>
    </cfRule>
    <cfRule type="cellIs" dxfId="40" priority="291" operator="lessThan">
      <formula>0</formula>
    </cfRule>
    <cfRule type="cellIs" dxfId="39" priority="292" operator="equal">
      <formula>1</formula>
    </cfRule>
  </conditionalFormatting>
  <conditionalFormatting sqref="I17 S17 AC17 I42 AC42 I67 S67 AC67 S42 AC92 S92 I92">
    <cfRule type="cellIs" dxfId="38" priority="285" operator="equal">
      <formula>" "</formula>
    </cfRule>
  </conditionalFormatting>
  <conditionalFormatting sqref="A32:U32 AC32:XFD32 A42:I42 A45:I45 A51:I51 A54:I54 A48:I48 A70:I70 A67:J67 A73:I73 A76:I76 A82:AC82 A92:XFD92 A95:I95 A101:I101 A107:AC107 A79:I79 A104:I104 A57:AC57 A98:I98 A20:I20 A23:I23 A26:I26 A29:I29 A17:I17 L17:S17 J18:K18 L20:S20 L23:S23 L26:S26 L29:S29 V17:AD17 V20:AC20 V23:AC23 V26:AC26 V29:AC29 AF20:XFD20 AF23:XFD23 AF26:XFD26 AF29:XFD29 L48:S48 L54:S54 L51:S51 L45:S45 L42:S42 U42:AC42 V45:AC45 V51:AC51 V54:AC54 V48:AC48 AF48:XFD48 AF54:XFD54 AF51:XFD51 AF45:XFD45 AE42:XFD42 AF57:XFD57 L70:S70 L73:S73 L76:S76 L79:S79 V70:AC70 V73:AC73 V76:AC76 V79:AC79 AF70:XFD70 AF73:XFD73 AF76:XFD76 AF79:XFD79 AF82:XFD82 L67:XFD67 AF17:XFD17 L98:S98 L104:S104 L101:S101 L95:S95 V95:AC95 V101:AC101 V104:AC104 V98:AC98 AF98:XFD98 AF104:XFD104 AF101:XFD101 AF95:XFD95 AF107:XFD107">
    <cfRule type="containsText" dxfId="37" priority="71" operator="containsText" text="休">
      <formula>NOT(ISERROR(SEARCH("休",A17)))</formula>
    </cfRule>
  </conditionalFormatting>
  <conditionalFormatting sqref="Q118:R118">
    <cfRule type="containsText" dxfId="36" priority="295" operator="containsText" text="上限">
      <formula>NOT(ISERROR(SEARCH("上限",Q118)))</formula>
    </cfRule>
  </conditionalFormatting>
  <conditionalFormatting sqref="R124:R127 Q123">
    <cfRule type="cellIs" dxfId="35" priority="296" operator="greaterThan">
      <formula>3</formula>
    </cfRule>
  </conditionalFormatting>
  <conditionalFormatting sqref="B17:H17 B20:H20 B23:H23 B26:H26 B29:H29 B32:H32 L17:R17 L20:R20 L23:R23 L26:R26 L29:R29 L32:R32 V17:AB17 V20:AB20 V23:AB23 V26:AB26 V29:AB29 B42:H42 B45:H45 B48:H48 B51:H51 B54:H54 B57:H57 L42:R42 L45:R45 L48:R48 L51:R51 L54:R54 L57:R57 V42:AB42 V45:AB45 V48:AB48 V51:AB51 V54:AB54 V57:AB57">
    <cfRule type="cellIs" dxfId="34" priority="103" operator="greaterThan">
      <formula>0.416666666666667</formula>
    </cfRule>
  </conditionalFormatting>
  <conditionalFormatting sqref="I15:I32 S15:S32 AC15:AC32 I40:I57 AC65:AC82 I90:I107 AC90:AC107 S40:S57 I65:I82 S65:S82 S90:S107 AC40:AC57">
    <cfRule type="cellIs" dxfId="33" priority="287" operator="between">
      <formula>2.00000000001</formula>
      <formula>2.166666666667</formula>
    </cfRule>
    <cfRule type="cellIs" dxfId="32" priority="288" operator="greaterThan">
      <formula>2.166666666667</formula>
    </cfRule>
  </conditionalFormatting>
  <conditionalFormatting sqref="B67:H67 B70:H70 B73:H73 B76:H76 B79:H79 B82:H82 L67:R67 L70:R70 L73:R73 L76:R76 L79:R79 L82:R82 V67:AB67 V70:AB70 V73:AB73 V76:AB76 V79:AB79 V82:AB82 B92:H92 B95:H95 B98:H98 B101:H101 B104:H104 B107:H107 L92:R92 L95:R95 L98:R98 L101:R101 L104:R104 L107:R107 V92:AB92 V95:AB95 V98:AB98 V101:AB101 V104:AB104 V107:AB107">
    <cfRule type="cellIs" dxfId="31" priority="112" operator="greaterThan">
      <formula>0.416666666666667</formula>
    </cfRule>
  </conditionalFormatting>
  <conditionalFormatting sqref="I32 S32 AC32 I57 S57 I82 S82 I107 S107">
    <cfRule type="cellIs" dxfId="30" priority="70" operator="equal">
      <formula>" "</formula>
    </cfRule>
  </conditionalFormatting>
  <conditionalFormatting sqref="H35 R35 AB35 H60 R60 AB60 H85 R85 AB85 H110 R110 AB110">
    <cfRule type="cellIs" dxfId="29" priority="58" operator="equal">
      <formula>"入力不足"</formula>
    </cfRule>
  </conditionalFormatting>
  <dataValidations count="1">
    <dataValidation type="list" errorStyle="warning" allowBlank="1" showInputMessage="1" sqref="A17:XFD17 A20:XFD20 A104:XFD104 A23:XFD23 A42:XFD42 A45:XFD45 A48:XFD48 A101:XFD101 A51:XFD51 A54:XFD54 A67:XFD67 A70:XFD70 A73:XFD73 A76:XFD76 A79:XFD79 A92:XFD92 A95:XFD95 A98:XFD98 A32:XFD32 A29:XFD29 A26:XFD26">
      <formula1>$AF$1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4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F135"/>
  <sheetViews>
    <sheetView zoomScale="55" zoomScaleNormal="55" zoomScaleSheetLayoutView="70" workbookViewId="0">
      <selection activeCell="E19" sqref="E19"/>
    </sheetView>
  </sheetViews>
  <sheetFormatPr defaultRowHeight="13.5"/>
  <cols>
    <col min="1" max="1" width="2.625" style="50" customWidth="1"/>
    <col min="2" max="8" width="9" style="50" customWidth="1"/>
    <col min="9" max="9" width="11.5" style="18" bestFit="1" customWidth="1"/>
    <col min="10" max="11" width="2.625" style="57" hidden="1" customWidth="1"/>
    <col min="12" max="18" width="9" style="50"/>
    <col min="19" max="19" width="10.25" style="18" bestFit="1" customWidth="1"/>
    <col min="20" max="21" width="2.625" style="57" hidden="1" customWidth="1"/>
    <col min="22" max="28" width="9" style="50"/>
    <col min="29" max="29" width="11.5" style="18" bestFit="1" customWidth="1"/>
    <col min="30" max="30" width="3" style="57" hidden="1" customWidth="1"/>
    <col min="31" max="31" width="3.125" style="57" hidden="1" customWidth="1"/>
    <col min="32" max="33" width="9" style="50"/>
    <col min="34" max="34" width="10.5" style="50" bestFit="1" customWidth="1"/>
    <col min="35" max="16384" width="9" style="50"/>
  </cols>
  <sheetData>
    <row r="1" spans="2:32">
      <c r="AF1" s="57" t="s">
        <v>27</v>
      </c>
    </row>
    <row r="2" spans="2:32" ht="18.75">
      <c r="B2" s="72" t="s">
        <v>44</v>
      </c>
    </row>
    <row r="3" spans="2:32" ht="18.75">
      <c r="B3" s="73"/>
      <c r="C3" s="74" t="s">
        <v>87</v>
      </c>
    </row>
    <row r="4" spans="2:32" ht="18.75">
      <c r="C4" s="74" t="s">
        <v>60</v>
      </c>
    </row>
    <row r="5" spans="2:32" ht="18.75">
      <c r="C5" s="74" t="s">
        <v>61</v>
      </c>
    </row>
    <row r="6" spans="2:32" ht="18.75">
      <c r="B6" s="75"/>
      <c r="C6" s="76" t="s">
        <v>31</v>
      </c>
    </row>
    <row r="7" spans="2:32" ht="18.75">
      <c r="B7" s="77"/>
      <c r="C7" s="76" t="s">
        <v>45</v>
      </c>
    </row>
    <row r="8" spans="2:32">
      <c r="D8" s="56"/>
      <c r="E8" s="78"/>
    </row>
    <row r="9" spans="2:32" ht="13.5" customHeight="1" thickBot="1">
      <c r="AA9" s="79"/>
      <c r="AB9" s="79"/>
      <c r="AC9" s="32"/>
    </row>
    <row r="10" spans="2:32" ht="30" customHeight="1" thickBot="1">
      <c r="B10" s="162" t="s">
        <v>80</v>
      </c>
      <c r="C10" s="163"/>
      <c r="D10" s="170" t="s">
        <v>82</v>
      </c>
      <c r="E10" s="171"/>
      <c r="F10" s="171"/>
      <c r="G10" s="171"/>
      <c r="H10" s="172"/>
      <c r="J10" s="58"/>
      <c r="K10" s="58"/>
      <c r="L10" s="80"/>
      <c r="M10" s="80"/>
      <c r="N10" s="80"/>
      <c r="O10" s="80"/>
      <c r="P10" s="80"/>
      <c r="Q10" s="80"/>
      <c r="R10" s="80"/>
      <c r="S10" s="28"/>
      <c r="AA10" s="79"/>
      <c r="AB10" s="79"/>
      <c r="AC10" s="32"/>
    </row>
    <row r="11" spans="2:32" ht="30" customHeight="1" thickBot="1">
      <c r="B11" s="162" t="s">
        <v>32</v>
      </c>
      <c r="C11" s="163"/>
      <c r="D11" s="167">
        <v>45292</v>
      </c>
      <c r="E11" s="167"/>
      <c r="F11" s="81" t="s">
        <v>10</v>
      </c>
      <c r="G11" s="168">
        <f>EDATE(D11,12)-1</f>
        <v>45657</v>
      </c>
      <c r="H11" s="169"/>
      <c r="J11" s="58"/>
      <c r="K11" s="58"/>
      <c r="L11" s="80" t="s">
        <v>76</v>
      </c>
      <c r="M11" s="80"/>
      <c r="N11" s="80"/>
      <c r="O11" s="80"/>
      <c r="P11" s="80"/>
      <c r="Q11" s="80"/>
      <c r="R11" s="80"/>
      <c r="S11" s="28"/>
      <c r="Z11" s="79" t="s">
        <v>38</v>
      </c>
    </row>
    <row r="13" spans="2:32" ht="22.5">
      <c r="B13" s="160">
        <f>D13</f>
        <v>45292</v>
      </c>
      <c r="C13" s="160"/>
      <c r="D13" s="161">
        <f>D11</f>
        <v>45292</v>
      </c>
      <c r="E13" s="161"/>
      <c r="F13" s="161"/>
      <c r="G13" s="161"/>
      <c r="H13" s="161"/>
      <c r="L13" s="160">
        <f>N13</f>
        <v>45323</v>
      </c>
      <c r="M13" s="160"/>
      <c r="N13" s="161">
        <f>D13+DATE(0,1,31)</f>
        <v>45323</v>
      </c>
      <c r="O13" s="161"/>
      <c r="P13" s="161"/>
      <c r="Q13" s="161"/>
      <c r="R13" s="161"/>
      <c r="V13" s="160">
        <f>X13</f>
        <v>45354</v>
      </c>
      <c r="W13" s="160"/>
      <c r="X13" s="161">
        <f>N13+DATE(0,1,31)</f>
        <v>45354</v>
      </c>
      <c r="Y13" s="161"/>
      <c r="Z13" s="161"/>
      <c r="AA13" s="161"/>
      <c r="AB13" s="161"/>
    </row>
    <row r="14" spans="2:32" ht="19.5" thickBot="1">
      <c r="B14" s="82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82" t="s">
        <v>5</v>
      </c>
      <c r="H14" s="82" t="s">
        <v>6</v>
      </c>
      <c r="I14" s="19" t="s">
        <v>28</v>
      </c>
      <c r="L14" s="82" t="s">
        <v>0</v>
      </c>
      <c r="M14" s="82" t="s">
        <v>1</v>
      </c>
      <c r="N14" s="82" t="s">
        <v>2</v>
      </c>
      <c r="O14" s="82" t="s">
        <v>3</v>
      </c>
      <c r="P14" s="82" t="s">
        <v>4</v>
      </c>
      <c r="Q14" s="82" t="s">
        <v>5</v>
      </c>
      <c r="R14" s="82" t="s">
        <v>6</v>
      </c>
      <c r="S14" s="19" t="s">
        <v>28</v>
      </c>
      <c r="V14" s="82" t="s">
        <v>0</v>
      </c>
      <c r="W14" s="82" t="s">
        <v>1</v>
      </c>
      <c r="X14" s="82" t="s">
        <v>2</v>
      </c>
      <c r="Y14" s="82" t="s">
        <v>3</v>
      </c>
      <c r="Z14" s="82" t="s">
        <v>4</v>
      </c>
      <c r="AA14" s="82" t="s">
        <v>5</v>
      </c>
      <c r="AB14" s="82" t="s">
        <v>6</v>
      </c>
      <c r="AC14" s="19" t="s">
        <v>28</v>
      </c>
    </row>
    <row r="15" spans="2:32" s="42" customFormat="1" ht="19.5"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5">
        <v>6</v>
      </c>
      <c r="H15" s="36">
        <v>7</v>
      </c>
      <c r="I15" s="41"/>
      <c r="J15" s="59"/>
      <c r="K15" s="59"/>
      <c r="L15" s="37">
        <v>29</v>
      </c>
      <c r="M15" s="37">
        <v>30</v>
      </c>
      <c r="N15" s="37">
        <v>31</v>
      </c>
      <c r="O15" s="45">
        <v>1</v>
      </c>
      <c r="P15" s="45">
        <v>2</v>
      </c>
      <c r="Q15" s="35">
        <v>3</v>
      </c>
      <c r="R15" s="36">
        <v>4</v>
      </c>
      <c r="S15" s="41"/>
      <c r="T15" s="59"/>
      <c r="U15" s="59"/>
      <c r="V15" s="37">
        <v>26</v>
      </c>
      <c r="W15" s="37">
        <v>27</v>
      </c>
      <c r="X15" s="37">
        <v>28</v>
      </c>
      <c r="Y15" s="37">
        <v>29</v>
      </c>
      <c r="Z15" s="45">
        <v>1</v>
      </c>
      <c r="AA15" s="35">
        <v>2</v>
      </c>
      <c r="AB15" s="36">
        <v>3</v>
      </c>
      <c r="AC15" s="41"/>
      <c r="AD15" s="59"/>
      <c r="AE15" s="59"/>
    </row>
    <row r="16" spans="2:32" s="51" customFormat="1" ht="12">
      <c r="B16" s="65" t="s">
        <v>94</v>
      </c>
      <c r="C16" s="65"/>
      <c r="D16" s="65"/>
      <c r="E16" s="65"/>
      <c r="F16" s="65"/>
      <c r="G16" s="65"/>
      <c r="H16" s="65"/>
      <c r="I16" s="20"/>
      <c r="J16" s="60"/>
      <c r="K16" s="60"/>
      <c r="L16" s="83"/>
      <c r="M16" s="83"/>
      <c r="N16" s="83"/>
      <c r="O16" s="65"/>
      <c r="P16" s="65"/>
      <c r="Q16" s="67"/>
      <c r="R16" s="67"/>
      <c r="S16" s="20"/>
      <c r="T16" s="60"/>
      <c r="U16" s="60"/>
      <c r="V16" s="83"/>
      <c r="W16" s="83"/>
      <c r="X16" s="83"/>
      <c r="Y16" s="83"/>
      <c r="Z16" s="65"/>
      <c r="AA16" s="65"/>
      <c r="AB16" s="65"/>
      <c r="AC16" s="20"/>
      <c r="AD16" s="60"/>
      <c r="AE16" s="60"/>
    </row>
    <row r="17" spans="2:31" ht="14.25" thickBot="1">
      <c r="B17" s="66"/>
      <c r="C17" s="66"/>
      <c r="D17" s="66"/>
      <c r="E17" s="66"/>
      <c r="F17" s="66"/>
      <c r="G17" s="66"/>
      <c r="H17" s="66"/>
      <c r="I17" s="18">
        <f>IF((B15)=1,SUM(B17:H17)," ")</f>
        <v>0</v>
      </c>
      <c r="J17" s="57">
        <f>GESTEP(I17,2.000000001)</f>
        <v>0</v>
      </c>
      <c r="K17" s="57">
        <f>IF(J17=1,K14+1,0)</f>
        <v>0</v>
      </c>
      <c r="L17" s="69"/>
      <c r="M17" s="69"/>
      <c r="N17" s="69"/>
      <c r="O17" s="66"/>
      <c r="P17" s="66"/>
      <c r="Q17" s="66"/>
      <c r="R17" s="66"/>
      <c r="S17" s="27" t="str">
        <f>IF((L15)=1,SUM(L17:R17)," ")</f>
        <v xml:space="preserve"> </v>
      </c>
      <c r="V17" s="69"/>
      <c r="W17" s="69"/>
      <c r="X17" s="69"/>
      <c r="Y17" s="69"/>
      <c r="Z17" s="66"/>
      <c r="AA17" s="66"/>
      <c r="AB17" s="66"/>
      <c r="AC17" s="27" t="str">
        <f>IF((V15)=1,SUM(V17:AB17)," ")</f>
        <v xml:space="preserve"> </v>
      </c>
    </row>
    <row r="18" spans="2:31" s="42" customFormat="1" ht="19.5">
      <c r="B18" s="34">
        <v>8</v>
      </c>
      <c r="C18" s="34">
        <v>9</v>
      </c>
      <c r="D18" s="34">
        <v>10</v>
      </c>
      <c r="E18" s="34">
        <v>11</v>
      </c>
      <c r="F18" s="34">
        <v>12</v>
      </c>
      <c r="G18" s="35">
        <v>13</v>
      </c>
      <c r="H18" s="36">
        <v>14</v>
      </c>
      <c r="I18" s="41"/>
      <c r="J18" s="57"/>
      <c r="K18" s="57"/>
      <c r="L18" s="34">
        <v>5</v>
      </c>
      <c r="M18" s="34">
        <v>6</v>
      </c>
      <c r="N18" s="34">
        <v>7</v>
      </c>
      <c r="O18" s="34">
        <v>8</v>
      </c>
      <c r="P18" s="34">
        <v>9</v>
      </c>
      <c r="Q18" s="35">
        <v>10</v>
      </c>
      <c r="R18" s="36">
        <v>11</v>
      </c>
      <c r="S18" s="41"/>
      <c r="T18" s="59"/>
      <c r="U18" s="59"/>
      <c r="V18" s="34">
        <v>4</v>
      </c>
      <c r="W18" s="34">
        <v>5</v>
      </c>
      <c r="X18" s="34">
        <v>6</v>
      </c>
      <c r="Y18" s="34">
        <v>7</v>
      </c>
      <c r="Z18" s="34">
        <v>8</v>
      </c>
      <c r="AA18" s="35">
        <v>9</v>
      </c>
      <c r="AB18" s="36">
        <v>10</v>
      </c>
      <c r="AC18" s="41"/>
      <c r="AD18" s="59"/>
      <c r="AE18" s="59"/>
    </row>
    <row r="19" spans="2:31" s="51" customFormat="1" ht="12">
      <c r="B19" s="65" t="s">
        <v>11</v>
      </c>
      <c r="C19" s="65"/>
      <c r="D19" s="65"/>
      <c r="E19" s="65"/>
      <c r="F19" s="65"/>
      <c r="G19" s="65"/>
      <c r="H19" s="65"/>
      <c r="I19" s="20"/>
      <c r="J19" s="60"/>
      <c r="K19" s="60"/>
      <c r="L19" s="67"/>
      <c r="M19" s="65"/>
      <c r="N19" s="65"/>
      <c r="O19" s="65"/>
      <c r="P19" s="65"/>
      <c r="Q19" s="65"/>
      <c r="R19" s="65" t="s">
        <v>12</v>
      </c>
      <c r="S19" s="20"/>
      <c r="T19" s="60"/>
      <c r="U19" s="60"/>
      <c r="V19" s="65"/>
      <c r="W19" s="65"/>
      <c r="X19" s="65"/>
      <c r="Y19" s="65"/>
      <c r="Z19" s="65"/>
      <c r="AA19" s="65"/>
      <c r="AB19" s="65"/>
      <c r="AC19" s="20"/>
      <c r="AD19" s="60"/>
      <c r="AE19" s="60"/>
    </row>
    <row r="20" spans="2:31" ht="14.25" thickBot="1">
      <c r="B20" s="66"/>
      <c r="C20" s="66"/>
      <c r="D20" s="66"/>
      <c r="E20" s="66"/>
      <c r="F20" s="66"/>
      <c r="G20" s="66"/>
      <c r="H20" s="66"/>
      <c r="I20" s="18">
        <f>SUM(B20:H20)</f>
        <v>0</v>
      </c>
      <c r="J20" s="57">
        <f>GESTEP(I20,2.000000001)</f>
        <v>0</v>
      </c>
      <c r="K20" s="57">
        <f>IF(J20=1,K17+1,0)</f>
        <v>0</v>
      </c>
      <c r="L20" s="66"/>
      <c r="M20" s="66"/>
      <c r="N20" s="66"/>
      <c r="O20" s="66"/>
      <c r="P20" s="66"/>
      <c r="Q20" s="66"/>
      <c r="R20" s="66"/>
      <c r="S20" s="18">
        <f>SUM(L20:R20)</f>
        <v>0</v>
      </c>
      <c r="T20" s="57">
        <f>GESTEP(S20,2.000000001)</f>
        <v>0</v>
      </c>
      <c r="U20" s="57">
        <f>IF(T20=1,K29+1,0)</f>
        <v>0</v>
      </c>
      <c r="V20" s="66"/>
      <c r="W20" s="66"/>
      <c r="X20" s="66"/>
      <c r="Y20" s="66"/>
      <c r="Z20" s="66"/>
      <c r="AA20" s="66"/>
      <c r="AB20" s="66"/>
      <c r="AC20" s="18">
        <f>SUM(V20:AB20)</f>
        <v>0</v>
      </c>
      <c r="AD20" s="57">
        <f>GESTEP(AC20,2.000000001)</f>
        <v>0</v>
      </c>
      <c r="AE20" s="57">
        <f>IF(AD20=1,U29+1,0)</f>
        <v>0</v>
      </c>
    </row>
    <row r="21" spans="2:31" s="42" customFormat="1" ht="19.5">
      <c r="B21" s="34">
        <v>15</v>
      </c>
      <c r="C21" s="34">
        <v>16</v>
      </c>
      <c r="D21" s="34">
        <v>17</v>
      </c>
      <c r="E21" s="34">
        <v>18</v>
      </c>
      <c r="F21" s="34">
        <v>19</v>
      </c>
      <c r="G21" s="35">
        <v>20</v>
      </c>
      <c r="H21" s="36">
        <v>21</v>
      </c>
      <c r="I21" s="41"/>
      <c r="J21" s="57"/>
      <c r="K21" s="57"/>
      <c r="L21" s="34">
        <v>12</v>
      </c>
      <c r="M21" s="34">
        <v>13</v>
      </c>
      <c r="N21" s="34">
        <v>14</v>
      </c>
      <c r="O21" s="34">
        <v>15</v>
      </c>
      <c r="P21" s="34">
        <v>16</v>
      </c>
      <c r="Q21" s="35">
        <v>17</v>
      </c>
      <c r="R21" s="36">
        <v>18</v>
      </c>
      <c r="S21" s="41"/>
      <c r="T21" s="57"/>
      <c r="U21" s="57"/>
      <c r="V21" s="34">
        <v>11</v>
      </c>
      <c r="W21" s="34">
        <v>12</v>
      </c>
      <c r="X21" s="34">
        <v>13</v>
      </c>
      <c r="Y21" s="34">
        <v>14</v>
      </c>
      <c r="Z21" s="34">
        <v>15</v>
      </c>
      <c r="AA21" s="35">
        <v>16</v>
      </c>
      <c r="AB21" s="36">
        <v>17</v>
      </c>
      <c r="AC21" s="41"/>
      <c r="AD21" s="59"/>
      <c r="AE21" s="59"/>
    </row>
    <row r="22" spans="2:31" s="51" customFormat="1" ht="12">
      <c r="B22" s="65"/>
      <c r="C22" s="65"/>
      <c r="D22" s="65"/>
      <c r="E22" s="65"/>
      <c r="F22" s="65"/>
      <c r="G22" s="65"/>
      <c r="H22" s="65"/>
      <c r="I22" s="20"/>
      <c r="J22" s="60"/>
      <c r="K22" s="60"/>
      <c r="L22" s="65" t="s">
        <v>13</v>
      </c>
      <c r="M22" s="65"/>
      <c r="N22" s="65"/>
      <c r="O22" s="65"/>
      <c r="P22" s="65"/>
      <c r="Q22" s="65"/>
      <c r="R22" s="65"/>
      <c r="S22" s="20"/>
      <c r="T22" s="60"/>
      <c r="U22" s="60"/>
      <c r="V22" s="65"/>
      <c r="W22" s="65"/>
      <c r="X22" s="65"/>
      <c r="Y22" s="65"/>
      <c r="Z22" s="65"/>
      <c r="AA22" s="65"/>
      <c r="AB22" s="65"/>
      <c r="AC22" s="20"/>
      <c r="AD22" s="60"/>
      <c r="AE22" s="60"/>
    </row>
    <row r="23" spans="2:31" ht="14.25" thickBot="1">
      <c r="B23" s="66"/>
      <c r="C23" s="66"/>
      <c r="D23" s="66"/>
      <c r="E23" s="66"/>
      <c r="F23" s="66"/>
      <c r="G23" s="66"/>
      <c r="H23" s="66"/>
      <c r="I23" s="18">
        <f>SUM(B23:H23)</f>
        <v>0</v>
      </c>
      <c r="J23" s="57">
        <f>GESTEP(I23,2.000000001)</f>
        <v>0</v>
      </c>
      <c r="K23" s="57">
        <f>IF(J23=1,K20+1,0)</f>
        <v>0</v>
      </c>
      <c r="L23" s="66"/>
      <c r="M23" s="66"/>
      <c r="N23" s="66"/>
      <c r="O23" s="66"/>
      <c r="P23" s="66"/>
      <c r="Q23" s="66"/>
      <c r="R23" s="66"/>
      <c r="S23" s="18">
        <f>SUM(L23:R23)</f>
        <v>0</v>
      </c>
      <c r="T23" s="57">
        <f>GESTEP(S23,2.000000001)</f>
        <v>0</v>
      </c>
      <c r="U23" s="57">
        <f>IF(T23=1,U20+1,0)</f>
        <v>0</v>
      </c>
      <c r="V23" s="66"/>
      <c r="W23" s="66"/>
      <c r="X23" s="66"/>
      <c r="Y23" s="66"/>
      <c r="Z23" s="66"/>
      <c r="AA23" s="66"/>
      <c r="AB23" s="66"/>
      <c r="AC23" s="18">
        <f>SUM(V23:AB23)</f>
        <v>0</v>
      </c>
      <c r="AD23" s="57">
        <f>GESTEP(AC23,2.000000001)</f>
        <v>0</v>
      </c>
      <c r="AE23" s="57">
        <f>IF(AD23=1,AE20+1,0)</f>
        <v>0</v>
      </c>
    </row>
    <row r="24" spans="2:31" s="42" customFormat="1" ht="19.5">
      <c r="B24" s="34">
        <v>22</v>
      </c>
      <c r="C24" s="34">
        <v>23</v>
      </c>
      <c r="D24" s="34">
        <v>24</v>
      </c>
      <c r="E24" s="34">
        <v>25</v>
      </c>
      <c r="F24" s="34">
        <v>26</v>
      </c>
      <c r="G24" s="35">
        <v>27</v>
      </c>
      <c r="H24" s="36">
        <v>28</v>
      </c>
      <c r="I24" s="41"/>
      <c r="J24" s="57"/>
      <c r="K24" s="57"/>
      <c r="L24" s="34">
        <v>19</v>
      </c>
      <c r="M24" s="34">
        <v>20</v>
      </c>
      <c r="N24" s="34">
        <v>21</v>
      </c>
      <c r="O24" s="34">
        <v>22</v>
      </c>
      <c r="P24" s="34">
        <v>23</v>
      </c>
      <c r="Q24" s="35">
        <v>24</v>
      </c>
      <c r="R24" s="36">
        <v>25</v>
      </c>
      <c r="S24" s="41"/>
      <c r="T24" s="57"/>
      <c r="U24" s="57"/>
      <c r="V24" s="34">
        <v>18</v>
      </c>
      <c r="W24" s="34">
        <v>19</v>
      </c>
      <c r="X24" s="34">
        <v>20</v>
      </c>
      <c r="Y24" s="34">
        <v>21</v>
      </c>
      <c r="Z24" s="34">
        <v>22</v>
      </c>
      <c r="AA24" s="35">
        <v>23</v>
      </c>
      <c r="AB24" s="36">
        <v>24</v>
      </c>
      <c r="AC24" s="41"/>
      <c r="AD24" s="59"/>
      <c r="AE24" s="57"/>
    </row>
    <row r="25" spans="2:31" s="51" customFormat="1" ht="12">
      <c r="B25" s="65"/>
      <c r="C25" s="65"/>
      <c r="D25" s="65"/>
      <c r="E25" s="65"/>
      <c r="F25" s="65"/>
      <c r="G25" s="65"/>
      <c r="H25" s="65"/>
      <c r="I25" s="20"/>
      <c r="J25" s="60"/>
      <c r="K25" s="60"/>
      <c r="L25" s="65"/>
      <c r="M25" s="65"/>
      <c r="N25" s="65"/>
      <c r="O25" s="65"/>
      <c r="P25" s="65" t="s">
        <v>14</v>
      </c>
      <c r="Q25" s="65"/>
      <c r="R25" s="65"/>
      <c r="S25" s="20"/>
      <c r="T25" s="60"/>
      <c r="U25" s="60"/>
      <c r="V25" s="65"/>
      <c r="W25" s="65"/>
      <c r="X25" s="65" t="s">
        <v>15</v>
      </c>
      <c r="Y25" s="65"/>
      <c r="Z25" s="65"/>
      <c r="AA25" s="65"/>
      <c r="AB25" s="65"/>
      <c r="AC25" s="20"/>
      <c r="AD25" s="60"/>
      <c r="AE25" s="60"/>
    </row>
    <row r="26" spans="2:31" ht="14.25" thickBot="1">
      <c r="B26" s="66"/>
      <c r="C26" s="66"/>
      <c r="D26" s="66"/>
      <c r="E26" s="66"/>
      <c r="F26" s="66"/>
      <c r="G26" s="66"/>
      <c r="H26" s="66"/>
      <c r="I26" s="18">
        <f>SUM(B26:H26)</f>
        <v>0</v>
      </c>
      <c r="J26" s="57">
        <f>GESTEP(I26,2.000000001)</f>
        <v>0</v>
      </c>
      <c r="K26" s="57">
        <f>IF(J26=1,K23+1,0)</f>
        <v>0</v>
      </c>
      <c r="L26" s="66"/>
      <c r="M26" s="66"/>
      <c r="N26" s="66"/>
      <c r="O26" s="66"/>
      <c r="P26" s="66"/>
      <c r="Q26" s="66"/>
      <c r="R26" s="66"/>
      <c r="S26" s="18">
        <f>SUM(L26:R26)</f>
        <v>0</v>
      </c>
      <c r="T26" s="57">
        <f>GESTEP(S26,2.000000001)</f>
        <v>0</v>
      </c>
      <c r="U26" s="57">
        <f>IF(T26=1,U23+1,0)</f>
        <v>0</v>
      </c>
      <c r="V26" s="66"/>
      <c r="W26" s="66"/>
      <c r="X26" s="66"/>
      <c r="Y26" s="66"/>
      <c r="Z26" s="66"/>
      <c r="AA26" s="66"/>
      <c r="AB26" s="66"/>
      <c r="AC26" s="18">
        <f>SUM(V26:AB26)</f>
        <v>0</v>
      </c>
      <c r="AD26" s="57">
        <f>GESTEP(AC26,2.000000001)</f>
        <v>0</v>
      </c>
      <c r="AE26" s="57">
        <f>IF(AD26=1,AE23+1,0)</f>
        <v>0</v>
      </c>
    </row>
    <row r="27" spans="2:31" s="42" customFormat="1" ht="19.5">
      <c r="B27" s="34">
        <v>29</v>
      </c>
      <c r="C27" s="34">
        <v>30</v>
      </c>
      <c r="D27" s="34">
        <v>31</v>
      </c>
      <c r="E27" s="37">
        <v>1</v>
      </c>
      <c r="F27" s="37">
        <v>2</v>
      </c>
      <c r="G27" s="37">
        <v>3</v>
      </c>
      <c r="H27" s="37">
        <v>4</v>
      </c>
      <c r="I27" s="41"/>
      <c r="J27" s="57"/>
      <c r="K27" s="57"/>
      <c r="L27" s="34">
        <v>26</v>
      </c>
      <c r="M27" s="34">
        <v>27</v>
      </c>
      <c r="N27" s="34">
        <v>28</v>
      </c>
      <c r="O27" s="34">
        <v>29</v>
      </c>
      <c r="P27" s="48">
        <v>1</v>
      </c>
      <c r="Q27" s="37">
        <v>2</v>
      </c>
      <c r="R27" s="37">
        <v>3</v>
      </c>
      <c r="S27" s="41"/>
      <c r="T27" s="59"/>
      <c r="U27" s="59"/>
      <c r="V27" s="34">
        <v>25</v>
      </c>
      <c r="W27" s="34">
        <v>26</v>
      </c>
      <c r="X27" s="34">
        <v>27</v>
      </c>
      <c r="Y27" s="34">
        <v>28</v>
      </c>
      <c r="Z27" s="34">
        <v>29</v>
      </c>
      <c r="AA27" s="35">
        <v>30</v>
      </c>
      <c r="AB27" s="36">
        <v>31</v>
      </c>
      <c r="AC27" s="41"/>
      <c r="AD27" s="59"/>
      <c r="AE27" s="59"/>
    </row>
    <row r="28" spans="2:31" s="51" customFormat="1" ht="12">
      <c r="B28" s="67" t="s">
        <v>16</v>
      </c>
      <c r="C28" s="65"/>
      <c r="D28" s="67"/>
      <c r="E28" s="84"/>
      <c r="F28" s="84"/>
      <c r="G28" s="84"/>
      <c r="H28" s="84"/>
      <c r="I28" s="20"/>
      <c r="J28" s="60"/>
      <c r="K28" s="60"/>
      <c r="L28" s="65"/>
      <c r="M28" s="65"/>
      <c r="N28" s="65"/>
      <c r="O28" s="65"/>
      <c r="P28" s="83"/>
      <c r="Q28" s="84"/>
      <c r="R28" s="84"/>
      <c r="S28" s="20"/>
      <c r="T28" s="60"/>
      <c r="U28" s="60"/>
      <c r="V28" s="65"/>
      <c r="W28" s="65"/>
      <c r="X28" s="65"/>
      <c r="Y28" s="65"/>
      <c r="Z28" s="65"/>
      <c r="AA28" s="65"/>
      <c r="AB28" s="65"/>
      <c r="AC28" s="20"/>
      <c r="AD28" s="60"/>
      <c r="AE28" s="60"/>
    </row>
    <row r="29" spans="2:31" ht="14.25" thickBot="1">
      <c r="B29" s="66"/>
      <c r="C29" s="66"/>
      <c r="D29" s="119"/>
      <c r="E29" s="1"/>
      <c r="F29" s="1"/>
      <c r="G29" s="1"/>
      <c r="H29" s="1"/>
      <c r="I29" s="21">
        <f>IF((H27)=0," ",SUM(B29:H29)+SUM(L17:R17))</f>
        <v>0</v>
      </c>
      <c r="J29" s="57">
        <f>GESTEP(I29,2.000000001)</f>
        <v>0</v>
      </c>
      <c r="K29" s="57">
        <f>IF(J29=1,K26+1,0)</f>
        <v>0</v>
      </c>
      <c r="L29" s="66"/>
      <c r="M29" s="66"/>
      <c r="N29" s="66"/>
      <c r="O29" s="66"/>
      <c r="P29" s="69"/>
      <c r="Q29" s="69"/>
      <c r="R29" s="69"/>
      <c r="S29" s="21">
        <f>IF((R27)=0," ",SUM(L29:R29)+SUM(V17:AB17))</f>
        <v>0</v>
      </c>
      <c r="T29" s="57">
        <f>GESTEP(S29,2.000000001)</f>
        <v>0</v>
      </c>
      <c r="U29" s="57">
        <f>IF(T29=1,U26+1,0)</f>
        <v>0</v>
      </c>
      <c r="V29" s="66"/>
      <c r="W29" s="66"/>
      <c r="X29" s="66"/>
      <c r="Y29" s="66"/>
      <c r="Z29" s="66"/>
      <c r="AA29" s="66"/>
      <c r="AB29" s="66"/>
      <c r="AC29" s="21">
        <f>IF(OR((AB27=0),(DAY(EOMONTH(AB27,0))=AB27)),SUM(V29:AB29),SUM(V29:AB29)+SUM(B42:H42))</f>
        <v>0</v>
      </c>
      <c r="AD29" s="57">
        <f>GESTEP(AC29,2.000000001)</f>
        <v>0</v>
      </c>
      <c r="AE29" s="57">
        <f>IF(AD29=1,AE26+1,0)</f>
        <v>0</v>
      </c>
    </row>
    <row r="30" spans="2:31" s="42" customFormat="1" ht="19.5">
      <c r="B30" s="38"/>
      <c r="C30" s="38"/>
      <c r="D30" s="38"/>
      <c r="E30" s="38"/>
      <c r="F30" s="38"/>
      <c r="G30" s="39"/>
      <c r="H30" s="40"/>
      <c r="I30" s="41"/>
      <c r="J30" s="57"/>
      <c r="K30" s="57"/>
      <c r="L30" s="37"/>
      <c r="M30" s="37"/>
      <c r="N30" s="37"/>
      <c r="O30" s="37"/>
      <c r="P30" s="37"/>
      <c r="Q30" s="37"/>
      <c r="R30" s="37"/>
      <c r="S30" s="41"/>
      <c r="T30" s="59"/>
      <c r="U30" s="59"/>
      <c r="V30" s="37"/>
      <c r="W30" s="37"/>
      <c r="X30" s="37"/>
      <c r="Y30" s="37"/>
      <c r="Z30" s="37"/>
      <c r="AA30" s="37"/>
      <c r="AB30" s="37"/>
      <c r="AC30" s="41"/>
      <c r="AD30" s="59"/>
      <c r="AE30" s="59"/>
    </row>
    <row r="31" spans="2:31" s="52" customFormat="1" ht="12">
      <c r="B31" s="85"/>
      <c r="C31" s="85"/>
      <c r="D31" s="85"/>
      <c r="E31" s="85"/>
      <c r="F31" s="85"/>
      <c r="G31" s="85"/>
      <c r="H31" s="85"/>
      <c r="I31" s="22"/>
      <c r="J31" s="61"/>
      <c r="K31" s="61"/>
      <c r="L31" s="85"/>
      <c r="M31" s="85"/>
      <c r="N31" s="85"/>
      <c r="O31" s="85"/>
      <c r="P31" s="85"/>
      <c r="Q31" s="85"/>
      <c r="R31" s="85"/>
      <c r="S31" s="29"/>
      <c r="T31" s="61"/>
      <c r="U31" s="61"/>
      <c r="V31" s="85"/>
      <c r="W31" s="85"/>
      <c r="X31" s="85"/>
      <c r="Y31" s="85"/>
      <c r="Z31" s="85"/>
      <c r="AA31" s="85"/>
      <c r="AB31" s="85"/>
      <c r="AC31" s="29"/>
      <c r="AD31" s="61"/>
      <c r="AE31" s="61"/>
    </row>
    <row r="32" spans="2:31" ht="13.5" customHeight="1" thickBot="1">
      <c r="B32" s="69"/>
      <c r="C32" s="69"/>
      <c r="D32" s="69"/>
      <c r="E32" s="69"/>
      <c r="F32" s="69"/>
      <c r="G32" s="69"/>
      <c r="H32" s="69"/>
      <c r="I32" s="21"/>
      <c r="L32" s="69"/>
      <c r="M32" s="69"/>
      <c r="N32" s="69"/>
      <c r="O32" s="69"/>
      <c r="P32" s="69"/>
      <c r="Q32" s="69"/>
      <c r="R32" s="69"/>
      <c r="S32" s="21"/>
      <c r="V32" s="69"/>
      <c r="W32" s="69"/>
      <c r="X32" s="69"/>
      <c r="Y32" s="69"/>
      <c r="Z32" s="69"/>
      <c r="AA32" s="69"/>
      <c r="AB32" s="69"/>
      <c r="AC32" s="21"/>
    </row>
    <row r="33" spans="2:32">
      <c r="H33" s="56"/>
      <c r="I33" s="23"/>
    </row>
    <row r="34" spans="2:32" ht="13.5" customHeight="1">
      <c r="B34" s="86" t="s">
        <v>39</v>
      </c>
      <c r="C34" s="86" t="s">
        <v>40</v>
      </c>
      <c r="D34" s="86" t="s">
        <v>41</v>
      </c>
      <c r="E34" s="157" t="s">
        <v>30</v>
      </c>
      <c r="F34" s="158"/>
      <c r="H34" s="87" t="s">
        <v>78</v>
      </c>
      <c r="L34" s="86" t="s">
        <v>39</v>
      </c>
      <c r="M34" s="86" t="s">
        <v>40</v>
      </c>
      <c r="N34" s="86" t="s">
        <v>41</v>
      </c>
      <c r="O34" s="157" t="s">
        <v>30</v>
      </c>
      <c r="P34" s="158"/>
      <c r="R34" s="87" t="s">
        <v>78</v>
      </c>
      <c r="V34" s="86" t="s">
        <v>39</v>
      </c>
      <c r="W34" s="86" t="s">
        <v>40</v>
      </c>
      <c r="X34" s="86" t="s">
        <v>41</v>
      </c>
      <c r="Y34" s="157" t="s">
        <v>30</v>
      </c>
      <c r="Z34" s="158"/>
      <c r="AB34" s="87" t="s">
        <v>78</v>
      </c>
    </row>
    <row r="35" spans="2:32">
      <c r="B35" s="2">
        <f>DAY(EOMONTH(D13,0))</f>
        <v>31</v>
      </c>
      <c r="C35" s="2">
        <f>COUNTIF(B17:H17,"休")+COUNTIF(B20:H20,"休")+COUNTIF(B23:H23,"休")+COUNTIF(B26:H26,"休")+COUNTIF(B29:H29,"休")+COUNTIF(B32:H32,"休")</f>
        <v>0</v>
      </c>
      <c r="D35" s="2">
        <f>B35-C35</f>
        <v>31</v>
      </c>
      <c r="E35" s="121">
        <f>SUM(B17:H17,B20:H20,B23:H23,B26:H26,B29:H29,B32:H32)</f>
        <v>0</v>
      </c>
      <c r="F35" s="159"/>
      <c r="H35" s="88" t="str">
        <f>IF(AND((B17)&lt;&gt;"",(C17)&lt;&gt;"",(D17)&lt;&gt;"",(E17)&lt;&gt;"",(F17)&lt;&gt;"",(G17)&lt;&gt;"",(H17)&lt;&gt;"",(B20)&lt;&gt;"",(C20)&lt;&gt;"",(D20)&lt;&gt;"",(E20)&lt;&gt;"",(F20)&lt;&gt;"",(G20)&lt;&gt;"",H20&lt;&gt;"",B23&lt;&gt;"",C23&lt;&gt;"",D23&lt;&gt;"",E23&lt;&gt;"",F23&lt;&gt;"",G23&lt;&gt;"",H23&lt;&gt;"",B26&lt;&gt;"",C26&lt;&gt;"",D26&lt;&gt;"",E26&lt;&gt;"",F26&lt;&gt;"",G26&lt;&gt;"",H26&lt;&gt;"",B29&lt;&gt;"",C29&lt;&gt;"",D29&lt;&gt;""),"OK","入力不足")</f>
        <v>入力不足</v>
      </c>
      <c r="L35" s="2">
        <f>DAY(EOMONTH(N13,0))</f>
        <v>29</v>
      </c>
      <c r="M35" s="2">
        <f>COUNTIF(L17:R17,"休")+COUNTIF(L20:R20,"休")+COUNTIF(L23:R23,"休")+COUNTIF(L26:R26,"休")+COUNTIF(L29:R29,"休")+COUNTIF(L32:R32,"休")</f>
        <v>0</v>
      </c>
      <c r="N35" s="2">
        <f>L35-M35</f>
        <v>29</v>
      </c>
      <c r="O35" s="121">
        <f>SUM(L17:R17,L20:R20,L23:R23,L26:R26,L29:R29,L32:R32)</f>
        <v>0</v>
      </c>
      <c r="P35" s="159"/>
      <c r="R35" s="88" t="str">
        <f>IF(AND((O17)&lt;&gt;"",(P17)&lt;&gt;"",(Q17)&lt;&gt;"",(R17)&lt;&gt;"",(L20)&lt;&gt;"",(M20)&lt;&gt;"",(N20)&lt;&gt;"",(O20)&lt;&gt;"",(P20)&lt;&gt;"",(Q20)&lt;&gt;"",R20&lt;&gt;"",L23&lt;&gt;"",M23&lt;&gt;"",N23&lt;&gt;"",O23&lt;&gt;"",P23&lt;&gt;"",Q23&lt;&gt;"",R23&lt;&gt;"",L26&lt;&gt;"",M26&lt;&gt;"",N26&lt;&gt;"",O26&lt;&gt;"",P26&lt;&gt;"",Q26&lt;&gt;"",R26&lt;&gt;"",L29&lt;&gt;"",M29&lt;&gt;"",N29&lt;&gt;"",O29&lt;&gt;""),"OK","入力不足")</f>
        <v>入力不足</v>
      </c>
      <c r="V35" s="2">
        <f>DAY(EOMONTH(X13,0))</f>
        <v>31</v>
      </c>
      <c r="W35" s="2">
        <f>COUNTIF(V17:AB17,"休")+COUNTIF(V20:AB20,"休")+COUNTIF(V23:AB23,"休")+COUNTIF(V26:AB26,"休")+COUNTIF(V29:AB29,"休")+COUNTIF(V32:AB32,"休")</f>
        <v>0</v>
      </c>
      <c r="X35" s="2">
        <f>V35-W35</f>
        <v>31</v>
      </c>
      <c r="Y35" s="121">
        <f>SUM(V17:AB17,V20:AB20,V23:AB23,V26:AB26,V29:AB29,V32:AB32)</f>
        <v>0</v>
      </c>
      <c r="Z35" s="159"/>
      <c r="AB35" s="88" t="str">
        <f>IF(AND((Z17)&lt;&gt;"",(AA17)&lt;&gt;"",(AB17)&lt;&gt;"",(V20)&lt;&gt;"",(W20)&lt;&gt;"",(X20)&lt;&gt;"",(Y20)&lt;&gt;"",(Z20)&lt;&gt;"",(AA20)&lt;&gt;"",AB20&lt;&gt;"",V23&lt;&gt;"",W23&lt;&gt;"",X23&lt;&gt;"",Y23&lt;&gt;"",Z23&lt;&gt;"",AA23&lt;&gt;"",AB23&lt;&gt;"",V26&lt;&gt;"",W26&lt;&gt;"",X26&lt;&gt;"",Y26&lt;&gt;"",Z26&lt;&gt;"",AA26&lt;&gt;"",AB26&lt;&gt;"",V29&lt;&gt;"",W29&lt;&gt;"",X29&lt;&gt;"",Y29&lt;&gt;"",Z29&lt;&gt;"",AA29&lt;&gt;"",AB29&lt;&gt;""),"OK","入力不足")</f>
        <v>入力不足</v>
      </c>
    </row>
    <row r="36" spans="2:32">
      <c r="B36" s="89">
        <f>SUM(C35:D35)</f>
        <v>31</v>
      </c>
      <c r="L36" s="89">
        <f>SUM(M35:N35)</f>
        <v>29</v>
      </c>
      <c r="V36" s="89">
        <f>SUM(W35:X35)</f>
        <v>31</v>
      </c>
    </row>
    <row r="38" spans="2:32" ht="22.5">
      <c r="B38" s="160">
        <f>D38</f>
        <v>45385</v>
      </c>
      <c r="C38" s="160"/>
      <c r="D38" s="161">
        <f>X13+DATE(0,1,31)</f>
        <v>45385</v>
      </c>
      <c r="E38" s="161"/>
      <c r="F38" s="161"/>
      <c r="G38" s="161"/>
      <c r="H38" s="161"/>
      <c r="L38" s="160">
        <f>N38</f>
        <v>45416</v>
      </c>
      <c r="M38" s="160"/>
      <c r="N38" s="161">
        <f>D38+DATE(0,1,31)</f>
        <v>45416</v>
      </c>
      <c r="O38" s="161"/>
      <c r="P38" s="161"/>
      <c r="Q38" s="161"/>
      <c r="R38" s="161"/>
      <c r="V38" s="160">
        <f>X38</f>
        <v>45447</v>
      </c>
      <c r="W38" s="160"/>
      <c r="X38" s="161">
        <f>N38+DATE(0,1,31)</f>
        <v>45447</v>
      </c>
      <c r="Y38" s="161"/>
      <c r="Z38" s="161"/>
      <c r="AA38" s="161"/>
      <c r="AB38" s="161"/>
    </row>
    <row r="39" spans="2:32" ht="19.5" thickBot="1">
      <c r="B39" s="82" t="s">
        <v>0</v>
      </c>
      <c r="C39" s="82" t="s">
        <v>1</v>
      </c>
      <c r="D39" s="82" t="s">
        <v>2</v>
      </c>
      <c r="E39" s="82" t="s">
        <v>3</v>
      </c>
      <c r="F39" s="82" t="s">
        <v>4</v>
      </c>
      <c r="G39" s="82" t="s">
        <v>5</v>
      </c>
      <c r="H39" s="82" t="s">
        <v>6</v>
      </c>
      <c r="I39" s="19" t="s">
        <v>28</v>
      </c>
      <c r="L39" s="82" t="s">
        <v>0</v>
      </c>
      <c r="M39" s="82" t="s">
        <v>1</v>
      </c>
      <c r="N39" s="82" t="s">
        <v>2</v>
      </c>
      <c r="O39" s="82" t="s">
        <v>3</v>
      </c>
      <c r="P39" s="82" t="s">
        <v>4</v>
      </c>
      <c r="Q39" s="82" t="s">
        <v>5</v>
      </c>
      <c r="R39" s="82" t="s">
        <v>6</v>
      </c>
      <c r="S39" s="19" t="s">
        <v>28</v>
      </c>
      <c r="V39" s="82" t="s">
        <v>0</v>
      </c>
      <c r="W39" s="82" t="s">
        <v>1</v>
      </c>
      <c r="X39" s="82" t="s">
        <v>2</v>
      </c>
      <c r="Y39" s="82" t="s">
        <v>3</v>
      </c>
      <c r="Z39" s="82" t="s">
        <v>4</v>
      </c>
      <c r="AA39" s="82" t="s">
        <v>5</v>
      </c>
      <c r="AB39" s="82" t="s">
        <v>6</v>
      </c>
      <c r="AC39" s="19" t="s">
        <v>28</v>
      </c>
    </row>
    <row r="40" spans="2:32" s="42" customFormat="1" ht="19.5">
      <c r="B40" s="45">
        <v>1</v>
      </c>
      <c r="C40" s="45">
        <v>2</v>
      </c>
      <c r="D40" s="45">
        <v>3</v>
      </c>
      <c r="E40" s="45">
        <v>4</v>
      </c>
      <c r="F40" s="45">
        <v>5</v>
      </c>
      <c r="G40" s="35">
        <v>6</v>
      </c>
      <c r="H40" s="36">
        <v>7</v>
      </c>
      <c r="I40" s="41"/>
      <c r="J40" s="59"/>
      <c r="K40" s="59"/>
      <c r="L40" s="37">
        <f>B52</f>
        <v>29</v>
      </c>
      <c r="M40" s="37">
        <f>C52</f>
        <v>30</v>
      </c>
      <c r="N40" s="34">
        <v>1</v>
      </c>
      <c r="O40" s="34">
        <v>2</v>
      </c>
      <c r="P40" s="34">
        <v>3</v>
      </c>
      <c r="Q40" s="35">
        <v>4</v>
      </c>
      <c r="R40" s="36">
        <v>5</v>
      </c>
      <c r="S40" s="41"/>
      <c r="T40" s="59"/>
      <c r="U40" s="59"/>
      <c r="V40" s="37">
        <f>L52</f>
        <v>27</v>
      </c>
      <c r="W40" s="37">
        <f>M52</f>
        <v>28</v>
      </c>
      <c r="X40" s="37">
        <f>N52</f>
        <v>29</v>
      </c>
      <c r="Y40" s="37">
        <f>O52</f>
        <v>30</v>
      </c>
      <c r="Z40" s="37">
        <f>P52</f>
        <v>31</v>
      </c>
      <c r="AA40" s="34">
        <v>1</v>
      </c>
      <c r="AB40" s="36">
        <v>2</v>
      </c>
      <c r="AC40" s="41"/>
      <c r="AD40" s="59"/>
      <c r="AE40" s="59"/>
      <c r="AF40" s="46"/>
    </row>
    <row r="41" spans="2:32" s="51" customFormat="1" ht="12">
      <c r="B41" s="65"/>
      <c r="C41" s="65"/>
      <c r="D41" s="65"/>
      <c r="E41" s="65"/>
      <c r="F41" s="65"/>
      <c r="G41" s="65"/>
      <c r="H41" s="65"/>
      <c r="I41" s="20"/>
      <c r="J41" s="60"/>
      <c r="K41" s="60"/>
      <c r="L41" s="83"/>
      <c r="M41" s="83"/>
      <c r="N41" s="65"/>
      <c r="O41" s="65"/>
      <c r="P41" s="65" t="s">
        <v>64</v>
      </c>
      <c r="Q41" s="65" t="s">
        <v>65</v>
      </c>
      <c r="R41" s="65" t="s">
        <v>66</v>
      </c>
      <c r="S41" s="20"/>
      <c r="T41" s="60"/>
      <c r="U41" s="60"/>
      <c r="V41" s="83"/>
      <c r="W41" s="83"/>
      <c r="X41" s="83"/>
      <c r="Y41" s="83"/>
      <c r="Z41" s="83"/>
      <c r="AA41" s="65"/>
      <c r="AB41" s="65"/>
      <c r="AC41" s="20"/>
      <c r="AD41" s="60"/>
      <c r="AE41" s="60"/>
    </row>
    <row r="42" spans="2:32" ht="14.25" thickBot="1">
      <c r="B42" s="66"/>
      <c r="C42" s="66"/>
      <c r="D42" s="66"/>
      <c r="E42" s="66"/>
      <c r="F42" s="66"/>
      <c r="G42" s="66"/>
      <c r="H42" s="66"/>
      <c r="I42" s="18">
        <f>IF((B40)=1,SUM(B42:H42)," ")</f>
        <v>0</v>
      </c>
      <c r="J42" s="57">
        <f>GESTEP(I42,2.000000001)</f>
        <v>0</v>
      </c>
      <c r="K42" s="57">
        <f>IF(J42=1,AE29+1,0)</f>
        <v>0</v>
      </c>
      <c r="L42" s="69"/>
      <c r="M42" s="69"/>
      <c r="N42" s="66"/>
      <c r="O42" s="66"/>
      <c r="P42" s="66"/>
      <c r="Q42" s="66"/>
      <c r="R42" s="66"/>
      <c r="S42" s="27" t="str">
        <f>IF((L40)=1,SUM(L42:R42)," ")</f>
        <v xml:space="preserve"> </v>
      </c>
      <c r="V42" s="69"/>
      <c r="W42" s="69"/>
      <c r="X42" s="69"/>
      <c r="Y42" s="69"/>
      <c r="Z42" s="69"/>
      <c r="AA42" s="66"/>
      <c r="AB42" s="66"/>
      <c r="AC42" s="27" t="str">
        <f>IF((V40)=1,SUM(V42:AB42)," ")</f>
        <v xml:space="preserve"> </v>
      </c>
    </row>
    <row r="43" spans="2:32" s="42" customFormat="1" ht="19.5">
      <c r="B43" s="34">
        <v>8</v>
      </c>
      <c r="C43" s="34">
        <v>9</v>
      </c>
      <c r="D43" s="34">
        <v>10</v>
      </c>
      <c r="E43" s="34">
        <v>11</v>
      </c>
      <c r="F43" s="34">
        <v>12</v>
      </c>
      <c r="G43" s="35">
        <v>13</v>
      </c>
      <c r="H43" s="36">
        <v>14</v>
      </c>
      <c r="I43" s="41"/>
      <c r="J43" s="57"/>
      <c r="K43" s="57"/>
      <c r="L43" s="34">
        <v>6</v>
      </c>
      <c r="M43" s="34">
        <v>7</v>
      </c>
      <c r="N43" s="34">
        <v>8</v>
      </c>
      <c r="O43" s="34">
        <v>9</v>
      </c>
      <c r="P43" s="34">
        <v>10</v>
      </c>
      <c r="Q43" s="35">
        <v>11</v>
      </c>
      <c r="R43" s="36">
        <v>12</v>
      </c>
      <c r="S43" s="41"/>
      <c r="T43" s="57"/>
      <c r="U43" s="59"/>
      <c r="V43" s="34">
        <v>3</v>
      </c>
      <c r="W43" s="34">
        <v>4</v>
      </c>
      <c r="X43" s="34">
        <v>5</v>
      </c>
      <c r="Y43" s="34">
        <v>6</v>
      </c>
      <c r="Z43" s="34">
        <v>7</v>
      </c>
      <c r="AA43" s="35">
        <v>8</v>
      </c>
      <c r="AB43" s="36">
        <v>9</v>
      </c>
      <c r="AC43" s="41"/>
      <c r="AD43" s="57"/>
      <c r="AE43" s="59"/>
    </row>
    <row r="44" spans="2:32" s="51" customFormat="1" ht="12">
      <c r="B44" s="65"/>
      <c r="C44" s="65"/>
      <c r="D44" s="65"/>
      <c r="E44" s="65"/>
      <c r="F44" s="65"/>
      <c r="G44" s="65"/>
      <c r="H44" s="65"/>
      <c r="I44" s="20"/>
      <c r="J44" s="60"/>
      <c r="K44" s="60"/>
      <c r="L44" s="65" t="s">
        <v>67</v>
      </c>
      <c r="M44" s="65"/>
      <c r="N44" s="65"/>
      <c r="O44" s="65"/>
      <c r="P44" s="65"/>
      <c r="Q44" s="65"/>
      <c r="R44" s="65"/>
      <c r="S44" s="20"/>
      <c r="T44" s="60"/>
      <c r="U44" s="60"/>
      <c r="V44" s="65"/>
      <c r="W44" s="65"/>
      <c r="X44" s="65"/>
      <c r="Y44" s="65"/>
      <c r="Z44" s="65"/>
      <c r="AA44" s="65"/>
      <c r="AB44" s="65"/>
      <c r="AC44" s="20"/>
      <c r="AD44" s="60"/>
      <c r="AE44" s="60"/>
    </row>
    <row r="45" spans="2:32" ht="14.25" thickBot="1">
      <c r="B45" s="66"/>
      <c r="C45" s="66"/>
      <c r="D45" s="66"/>
      <c r="E45" s="66"/>
      <c r="F45" s="66"/>
      <c r="G45" s="66"/>
      <c r="H45" s="66"/>
      <c r="I45" s="18">
        <f>SUM(B45:H45)</f>
        <v>0</v>
      </c>
      <c r="J45" s="57">
        <f>GESTEP(I45,2.000000001)</f>
        <v>0</v>
      </c>
      <c r="K45" s="57">
        <f>IF(J45=1,K42+1,0)</f>
        <v>0</v>
      </c>
      <c r="L45" s="66"/>
      <c r="M45" s="66"/>
      <c r="N45" s="66"/>
      <c r="O45" s="66"/>
      <c r="P45" s="66"/>
      <c r="Q45" s="66"/>
      <c r="R45" s="66"/>
      <c r="S45" s="18">
        <f>SUM(L45:R45)</f>
        <v>0</v>
      </c>
      <c r="T45" s="57">
        <f>GESTEP(S45,2.000000001)</f>
        <v>0</v>
      </c>
      <c r="U45" s="57">
        <f>IF(T45=1,K54+1,0)</f>
        <v>0</v>
      </c>
      <c r="V45" s="66"/>
      <c r="W45" s="66"/>
      <c r="X45" s="66"/>
      <c r="Y45" s="66"/>
      <c r="Z45" s="66"/>
      <c r="AA45" s="66"/>
      <c r="AB45" s="66"/>
      <c r="AC45" s="18">
        <f>SUM(V45:AB45)</f>
        <v>0</v>
      </c>
      <c r="AD45" s="57">
        <f>GESTEP(AC45,2.000000001)</f>
        <v>0</v>
      </c>
      <c r="AE45" s="57">
        <f>IF(AD45=1,U54+1,0)</f>
        <v>0</v>
      </c>
    </row>
    <row r="46" spans="2:32" s="42" customFormat="1" ht="19.5">
      <c r="B46" s="34">
        <v>15</v>
      </c>
      <c r="C46" s="34">
        <v>16</v>
      </c>
      <c r="D46" s="34">
        <v>17</v>
      </c>
      <c r="E46" s="34">
        <v>18</v>
      </c>
      <c r="F46" s="34">
        <v>19</v>
      </c>
      <c r="G46" s="35">
        <v>20</v>
      </c>
      <c r="H46" s="36">
        <v>21</v>
      </c>
      <c r="I46" s="41"/>
      <c r="J46" s="57"/>
      <c r="K46" s="57"/>
      <c r="L46" s="34">
        <v>13</v>
      </c>
      <c r="M46" s="34">
        <v>14</v>
      </c>
      <c r="N46" s="34">
        <v>15</v>
      </c>
      <c r="O46" s="34">
        <v>16</v>
      </c>
      <c r="P46" s="34">
        <v>17</v>
      </c>
      <c r="Q46" s="35">
        <v>18</v>
      </c>
      <c r="R46" s="36">
        <v>19</v>
      </c>
      <c r="S46" s="41"/>
      <c r="T46" s="57"/>
      <c r="U46" s="57"/>
      <c r="V46" s="34">
        <v>10</v>
      </c>
      <c r="W46" s="34">
        <v>11</v>
      </c>
      <c r="X46" s="34">
        <v>12</v>
      </c>
      <c r="Y46" s="34">
        <v>13</v>
      </c>
      <c r="Z46" s="34">
        <v>14</v>
      </c>
      <c r="AA46" s="35">
        <v>15</v>
      </c>
      <c r="AB46" s="36">
        <v>16</v>
      </c>
      <c r="AC46" s="41"/>
      <c r="AD46" s="57"/>
      <c r="AE46" s="57"/>
    </row>
    <row r="47" spans="2:32" s="51" customFormat="1" ht="12">
      <c r="B47" s="67"/>
      <c r="C47" s="65"/>
      <c r="D47" s="65"/>
      <c r="E47" s="65"/>
      <c r="F47" s="65"/>
      <c r="G47" s="65"/>
      <c r="H47" s="65"/>
      <c r="I47" s="20"/>
      <c r="J47" s="60"/>
      <c r="K47" s="60"/>
      <c r="L47" s="65"/>
      <c r="M47" s="65"/>
      <c r="N47" s="65"/>
      <c r="O47" s="65"/>
      <c r="P47" s="65"/>
      <c r="Q47" s="65"/>
      <c r="R47" s="65"/>
      <c r="S47" s="20"/>
      <c r="T47" s="60"/>
      <c r="U47" s="60"/>
      <c r="V47" s="65"/>
      <c r="W47" s="65"/>
      <c r="X47" s="65"/>
      <c r="Y47" s="65"/>
      <c r="Z47" s="65"/>
      <c r="AA47" s="65"/>
      <c r="AB47" s="65"/>
      <c r="AC47" s="20"/>
      <c r="AD47" s="60"/>
      <c r="AE47" s="60"/>
    </row>
    <row r="48" spans="2:32" ht="14.25" thickBot="1">
      <c r="B48" s="66"/>
      <c r="C48" s="66"/>
      <c r="D48" s="66"/>
      <c r="E48" s="66"/>
      <c r="F48" s="66"/>
      <c r="G48" s="66"/>
      <c r="H48" s="66"/>
      <c r="I48" s="18">
        <f>SUM(B48:H48)</f>
        <v>0</v>
      </c>
      <c r="J48" s="57">
        <f>GESTEP(I48,2.000000001)</f>
        <v>0</v>
      </c>
      <c r="K48" s="57">
        <f>IF(J48=1,K45+1,0)</f>
        <v>0</v>
      </c>
      <c r="L48" s="66"/>
      <c r="M48" s="66"/>
      <c r="N48" s="66"/>
      <c r="O48" s="66"/>
      <c r="P48" s="66"/>
      <c r="Q48" s="66"/>
      <c r="R48" s="66"/>
      <c r="S48" s="18">
        <f>SUM(L48:R48)</f>
        <v>0</v>
      </c>
      <c r="T48" s="57">
        <f>GESTEP(S48,2.000000001)</f>
        <v>0</v>
      </c>
      <c r="U48" s="57">
        <f>IF(T48=1,U45+1,0)</f>
        <v>0</v>
      </c>
      <c r="V48" s="66"/>
      <c r="W48" s="66"/>
      <c r="X48" s="66"/>
      <c r="Y48" s="66"/>
      <c r="Z48" s="66"/>
      <c r="AA48" s="66"/>
      <c r="AB48" s="66"/>
      <c r="AC48" s="18">
        <f>SUM(V48:AB48)</f>
        <v>0</v>
      </c>
      <c r="AD48" s="57">
        <f>GESTEP(AC48,2.000000001)</f>
        <v>0</v>
      </c>
      <c r="AE48" s="57">
        <f>IF(AD48=1,AE45+1,0)</f>
        <v>0</v>
      </c>
    </row>
    <row r="49" spans="2:31" s="42" customFormat="1" ht="19.5">
      <c r="B49" s="34">
        <v>22</v>
      </c>
      <c r="C49" s="34">
        <v>23</v>
      </c>
      <c r="D49" s="34">
        <v>24</v>
      </c>
      <c r="E49" s="34">
        <v>25</v>
      </c>
      <c r="F49" s="34">
        <v>26</v>
      </c>
      <c r="G49" s="35">
        <v>27</v>
      </c>
      <c r="H49" s="36">
        <v>28</v>
      </c>
      <c r="I49" s="41"/>
      <c r="J49" s="57"/>
      <c r="K49" s="57"/>
      <c r="L49" s="34">
        <v>20</v>
      </c>
      <c r="M49" s="34">
        <v>21</v>
      </c>
      <c r="N49" s="34">
        <v>22</v>
      </c>
      <c r="O49" s="34">
        <v>23</v>
      </c>
      <c r="P49" s="34">
        <v>24</v>
      </c>
      <c r="Q49" s="35">
        <v>25</v>
      </c>
      <c r="R49" s="36">
        <v>26</v>
      </c>
      <c r="S49" s="41"/>
      <c r="T49" s="57"/>
      <c r="U49" s="57"/>
      <c r="V49" s="34">
        <v>17</v>
      </c>
      <c r="W49" s="34">
        <v>18</v>
      </c>
      <c r="X49" s="34">
        <v>19</v>
      </c>
      <c r="Y49" s="34">
        <v>20</v>
      </c>
      <c r="Z49" s="34">
        <v>21</v>
      </c>
      <c r="AA49" s="35">
        <v>22</v>
      </c>
      <c r="AB49" s="36">
        <v>23</v>
      </c>
      <c r="AC49" s="41"/>
      <c r="AD49" s="57"/>
      <c r="AE49" s="57"/>
    </row>
    <row r="50" spans="2:31" s="51" customFormat="1" ht="12">
      <c r="B50" s="65"/>
      <c r="C50" s="65"/>
      <c r="D50" s="65"/>
      <c r="E50" s="65"/>
      <c r="F50" s="65"/>
      <c r="G50" s="65"/>
      <c r="H50" s="65"/>
      <c r="I50" s="20"/>
      <c r="J50" s="60"/>
      <c r="K50" s="60"/>
      <c r="L50" s="65"/>
      <c r="M50" s="65"/>
      <c r="N50" s="65"/>
      <c r="O50" s="65"/>
      <c r="P50" s="65"/>
      <c r="Q50" s="65"/>
      <c r="R50" s="65"/>
      <c r="S50" s="20"/>
      <c r="T50" s="60"/>
      <c r="U50" s="60"/>
      <c r="V50" s="65"/>
      <c r="W50" s="65"/>
      <c r="X50" s="65"/>
      <c r="Y50" s="65"/>
      <c r="Z50" s="65"/>
      <c r="AA50" s="65"/>
      <c r="AB50" s="65"/>
      <c r="AC50" s="20"/>
      <c r="AD50" s="60"/>
      <c r="AE50" s="60"/>
    </row>
    <row r="51" spans="2:31" ht="14.25" thickBot="1">
      <c r="B51" s="66"/>
      <c r="C51" s="66"/>
      <c r="D51" s="66"/>
      <c r="E51" s="66"/>
      <c r="F51" s="66"/>
      <c r="G51" s="66"/>
      <c r="H51" s="66"/>
      <c r="I51" s="18">
        <f>SUM(B51:H51)</f>
        <v>0</v>
      </c>
      <c r="J51" s="57">
        <f>GESTEP(I51,2.000000001)</f>
        <v>0</v>
      </c>
      <c r="K51" s="57">
        <f>IF(J51=1,K48+1,0)</f>
        <v>0</v>
      </c>
      <c r="L51" s="66"/>
      <c r="M51" s="66"/>
      <c r="N51" s="66"/>
      <c r="O51" s="66"/>
      <c r="P51" s="66"/>
      <c r="Q51" s="66"/>
      <c r="R51" s="66"/>
      <c r="S51" s="18">
        <f>SUM(L51:R51)</f>
        <v>0</v>
      </c>
      <c r="T51" s="57">
        <f>GESTEP(S51,2.000000001)</f>
        <v>0</v>
      </c>
      <c r="U51" s="57">
        <f>IF(T51=1,U48+1,0)</f>
        <v>0</v>
      </c>
      <c r="V51" s="66"/>
      <c r="W51" s="66"/>
      <c r="X51" s="66"/>
      <c r="Y51" s="66"/>
      <c r="Z51" s="66"/>
      <c r="AA51" s="66"/>
      <c r="AB51" s="66"/>
      <c r="AC51" s="18">
        <f>SUM(V51:AB51)</f>
        <v>0</v>
      </c>
      <c r="AD51" s="57">
        <f>GESTEP(AC51,2.000000001)</f>
        <v>0</v>
      </c>
      <c r="AE51" s="57">
        <f>IF(AD51=1,AE48+1,0)</f>
        <v>0</v>
      </c>
    </row>
    <row r="52" spans="2:31" s="42" customFormat="1" ht="19.5">
      <c r="B52" s="34">
        <v>29</v>
      </c>
      <c r="C52" s="34">
        <v>30</v>
      </c>
      <c r="D52" s="48">
        <v>1</v>
      </c>
      <c r="E52" s="37">
        <v>2</v>
      </c>
      <c r="F52" s="37">
        <v>3</v>
      </c>
      <c r="G52" s="37">
        <v>4</v>
      </c>
      <c r="H52" s="37">
        <v>5</v>
      </c>
      <c r="I52" s="41"/>
      <c r="J52" s="57"/>
      <c r="K52" s="57"/>
      <c r="L52" s="34">
        <v>27</v>
      </c>
      <c r="M52" s="34">
        <v>28</v>
      </c>
      <c r="N52" s="34">
        <v>29</v>
      </c>
      <c r="O52" s="34">
        <v>30</v>
      </c>
      <c r="P52" s="34">
        <v>31</v>
      </c>
      <c r="Q52" s="48">
        <f>AA40</f>
        <v>1</v>
      </c>
      <c r="R52" s="37">
        <v>2</v>
      </c>
      <c r="S52" s="41"/>
      <c r="T52" s="57"/>
      <c r="U52" s="59"/>
      <c r="V52" s="34">
        <v>24</v>
      </c>
      <c r="W52" s="34">
        <v>25</v>
      </c>
      <c r="X52" s="34">
        <v>26</v>
      </c>
      <c r="Y52" s="34">
        <v>27</v>
      </c>
      <c r="Z52" s="34">
        <v>28</v>
      </c>
      <c r="AA52" s="35">
        <v>29</v>
      </c>
      <c r="AB52" s="36">
        <v>30</v>
      </c>
      <c r="AC52" s="41"/>
      <c r="AD52" s="57"/>
      <c r="AE52" s="59"/>
    </row>
    <row r="53" spans="2:31" s="51" customFormat="1" ht="12">
      <c r="B53" s="65" t="s">
        <v>16</v>
      </c>
      <c r="C53" s="65"/>
      <c r="D53" s="83"/>
      <c r="E53" s="83"/>
      <c r="F53" s="83"/>
      <c r="G53" s="83"/>
      <c r="H53" s="83"/>
      <c r="I53" s="20"/>
      <c r="J53" s="60"/>
      <c r="K53" s="60"/>
      <c r="L53" s="65"/>
      <c r="M53" s="65"/>
      <c r="N53" s="65"/>
      <c r="O53" s="65"/>
      <c r="P53" s="65"/>
      <c r="Q53" s="83"/>
      <c r="R53" s="83"/>
      <c r="S53" s="20"/>
      <c r="T53" s="60"/>
      <c r="U53" s="60"/>
      <c r="V53" s="65"/>
      <c r="W53" s="65"/>
      <c r="X53" s="65"/>
      <c r="Y53" s="65"/>
      <c r="Z53" s="65"/>
      <c r="AA53" s="65"/>
      <c r="AB53" s="65"/>
      <c r="AC53" s="20"/>
      <c r="AD53" s="60"/>
      <c r="AE53" s="60"/>
    </row>
    <row r="54" spans="2:31" ht="14.25" thickBot="1">
      <c r="B54" s="66"/>
      <c r="C54" s="66"/>
      <c r="D54" s="69"/>
      <c r="E54" s="69"/>
      <c r="F54" s="69"/>
      <c r="G54" s="69"/>
      <c r="H54" s="69"/>
      <c r="I54" s="21">
        <f>IF((H52)=0," ",SUM(B54:H54)+SUM(L42:R42))</f>
        <v>0</v>
      </c>
      <c r="J54" s="57">
        <f>GESTEP(I54,2.000000001)</f>
        <v>0</v>
      </c>
      <c r="K54" s="57">
        <f>IF(J54=1,K51+1,0)</f>
        <v>0</v>
      </c>
      <c r="L54" s="66"/>
      <c r="M54" s="66"/>
      <c r="N54" s="66"/>
      <c r="O54" s="66"/>
      <c r="P54" s="66"/>
      <c r="Q54" s="69"/>
      <c r="R54" s="69"/>
      <c r="S54" s="21">
        <f>IF((R52)&gt;20,SUM(L54:R54),SUM(L54:R54)+SUM(V42:AB42))</f>
        <v>0</v>
      </c>
      <c r="T54" s="57">
        <f>GESTEP(S54,2.000000001)</f>
        <v>0</v>
      </c>
      <c r="U54" s="57">
        <f>IF(T54=1,U51+1,0)</f>
        <v>0</v>
      </c>
      <c r="V54" s="66"/>
      <c r="W54" s="66"/>
      <c r="X54" s="66"/>
      <c r="Y54" s="66"/>
      <c r="Z54" s="66"/>
      <c r="AA54" s="66"/>
      <c r="AB54" s="66"/>
      <c r="AC54" s="21">
        <f>IF((AB52)&gt;20,SUM(V54:AB54),SUM(V54:AB54)+SUM(B67:H67))</f>
        <v>0</v>
      </c>
      <c r="AD54" s="57">
        <f>GESTEP(AC54,2.000000001)</f>
        <v>0</v>
      </c>
      <c r="AE54" s="57">
        <f>IF(AD54=1,AE51+1,0)</f>
        <v>0</v>
      </c>
    </row>
    <row r="55" spans="2:31" s="42" customFormat="1" ht="19.5">
      <c r="B55" s="38"/>
      <c r="C55" s="38"/>
      <c r="D55" s="38"/>
      <c r="E55" s="38"/>
      <c r="F55" s="38"/>
      <c r="G55" s="39"/>
      <c r="H55" s="40"/>
      <c r="I55" s="41"/>
      <c r="J55" s="59"/>
      <c r="K55" s="59"/>
      <c r="L55" s="38"/>
      <c r="M55" s="38"/>
      <c r="N55" s="38"/>
      <c r="O55" s="38"/>
      <c r="P55" s="38"/>
      <c r="Q55" s="39"/>
      <c r="R55" s="40"/>
      <c r="S55" s="41"/>
      <c r="T55" s="59"/>
      <c r="U55" s="59"/>
      <c r="V55" s="38"/>
      <c r="W55" s="37"/>
      <c r="X55" s="37"/>
      <c r="Y55" s="37"/>
      <c r="Z55" s="37"/>
      <c r="AA55" s="37"/>
      <c r="AB55" s="37"/>
      <c r="AC55" s="41"/>
      <c r="AD55" s="57"/>
      <c r="AE55" s="59"/>
    </row>
    <row r="56" spans="2:31" s="51" customFormat="1" ht="12">
      <c r="B56" s="83"/>
      <c r="C56" s="83"/>
      <c r="D56" s="83"/>
      <c r="E56" s="83"/>
      <c r="F56" s="83"/>
      <c r="G56" s="83"/>
      <c r="H56" s="83"/>
      <c r="I56" s="20"/>
      <c r="J56" s="60"/>
      <c r="K56" s="60"/>
      <c r="L56" s="83"/>
      <c r="M56" s="83"/>
      <c r="N56" s="83"/>
      <c r="O56" s="83"/>
      <c r="P56" s="83"/>
      <c r="Q56" s="83"/>
      <c r="R56" s="83"/>
      <c r="S56" s="20"/>
      <c r="T56" s="60"/>
      <c r="U56" s="60"/>
      <c r="V56" s="83"/>
      <c r="W56" s="83"/>
      <c r="X56" s="83"/>
      <c r="Y56" s="83"/>
      <c r="Z56" s="83"/>
      <c r="AA56" s="83"/>
      <c r="AB56" s="83"/>
      <c r="AC56" s="20"/>
      <c r="AD56" s="60"/>
      <c r="AE56" s="60"/>
    </row>
    <row r="57" spans="2:31" ht="14.25" thickBot="1">
      <c r="B57" s="69"/>
      <c r="C57" s="69"/>
      <c r="D57" s="69"/>
      <c r="E57" s="69"/>
      <c r="F57" s="69"/>
      <c r="G57" s="69"/>
      <c r="H57" s="69"/>
      <c r="I57" s="21"/>
      <c r="L57" s="69"/>
      <c r="M57" s="69"/>
      <c r="N57" s="69"/>
      <c r="O57" s="69"/>
      <c r="P57" s="69"/>
      <c r="Q57" s="69"/>
      <c r="R57" s="69"/>
      <c r="S57" s="21"/>
      <c r="V57" s="69"/>
      <c r="W57" s="69"/>
      <c r="X57" s="69"/>
      <c r="Y57" s="69"/>
      <c r="Z57" s="69"/>
      <c r="AA57" s="69"/>
      <c r="AB57" s="69"/>
      <c r="AC57" s="21"/>
    </row>
    <row r="59" spans="2:31" ht="18.75">
      <c r="B59" s="86" t="s">
        <v>39</v>
      </c>
      <c r="C59" s="86" t="s">
        <v>40</v>
      </c>
      <c r="D59" s="86" t="s">
        <v>41</v>
      </c>
      <c r="E59" s="157" t="s">
        <v>30</v>
      </c>
      <c r="F59" s="158"/>
      <c r="H59" s="87" t="s">
        <v>78</v>
      </c>
      <c r="L59" s="86" t="s">
        <v>39</v>
      </c>
      <c r="M59" s="86" t="s">
        <v>40</v>
      </c>
      <c r="N59" s="86" t="s">
        <v>41</v>
      </c>
      <c r="O59" s="157" t="s">
        <v>30</v>
      </c>
      <c r="P59" s="158"/>
      <c r="R59" s="87" t="s">
        <v>78</v>
      </c>
      <c r="V59" s="86" t="s">
        <v>39</v>
      </c>
      <c r="W59" s="86" t="s">
        <v>40</v>
      </c>
      <c r="X59" s="86" t="s">
        <v>41</v>
      </c>
      <c r="Y59" s="157" t="s">
        <v>30</v>
      </c>
      <c r="Z59" s="158"/>
      <c r="AA59" s="91"/>
      <c r="AB59" s="87" t="s">
        <v>78</v>
      </c>
    </row>
    <row r="60" spans="2:31">
      <c r="B60" s="2">
        <f>DAY(EOMONTH(D38,0))</f>
        <v>30</v>
      </c>
      <c r="C60" s="2">
        <f>COUNTIF(B42:H42,"休")+COUNTIF(B45:H45,"休")+COUNTIF(B48:H48,"休")+COUNTIF(B51:H51,"休")+COUNTIF(B54:H54,"休")+COUNTIF(B57:H57,"休")</f>
        <v>0</v>
      </c>
      <c r="D60" s="2">
        <f>B60-C60</f>
        <v>30</v>
      </c>
      <c r="E60" s="121">
        <f>SUM(B42:H42,B45:H45,B48:H48,B51:H51,B54:H54,B57:H57)</f>
        <v>0</v>
      </c>
      <c r="F60" s="159"/>
      <c r="H60" s="88" t="str">
        <f>IF(AND((B42)&lt;&gt;"",(C42)&lt;&gt;"",(D42)&lt;&gt;"",(E42)&lt;&gt;"",(F42)&lt;&gt;"",(G42)&lt;&gt;"",(H42)&lt;&gt;"",(B45)&lt;&gt;"",(C45)&lt;&gt;"",(D45)&lt;&gt;"",(E45)&lt;&gt;"",(F45)&lt;&gt;"",(G45)&lt;&gt;"",H45&lt;&gt;"",B48&lt;&gt;"",C48&lt;&gt;"",D48&lt;&gt;"",E48&lt;&gt;"",F48&lt;&gt;"",G48&lt;&gt;"",H48&lt;&gt;"",B51&lt;&gt;"",C51&lt;&gt;"",D51&lt;&gt;"",E51&lt;&gt;"",F51&lt;&gt;"",G51&lt;&gt;"",H51&lt;&gt;"",B54&lt;&gt;"",C54&lt;&gt;""),"OK","入力不足")</f>
        <v>入力不足</v>
      </c>
      <c r="L60" s="2">
        <f>DAY(EOMONTH(N38,0))</f>
        <v>31</v>
      </c>
      <c r="M60" s="2">
        <f>COUNTIF(L42:R42,"休")+COUNTIF(L45:R45,"休")+COUNTIF(L48:R48,"休")+COUNTIF(L51:R51,"休")+COUNTIF(L54:R54,"休")+COUNTIF(L57:R57,"休")</f>
        <v>0</v>
      </c>
      <c r="N60" s="2">
        <f>L60-M60</f>
        <v>31</v>
      </c>
      <c r="O60" s="121">
        <f>SUM(L42:R42,L45:R45,L48:R48,L51:R51,L54:R54,L57:R57)</f>
        <v>0</v>
      </c>
      <c r="P60" s="159"/>
      <c r="R60" s="88" t="str">
        <f>IF(AND((N42)&lt;&gt;"",(O42)&lt;&gt;"",(P42)&lt;&gt;"",(Q42)&lt;&gt;"",(R42)&lt;&gt;"",(L45)&lt;&gt;"",(M45)&lt;&gt;"",(N45)&lt;&gt;"",(O45)&lt;&gt;"",(P45)&lt;&gt;"",(Q45)&lt;&gt;"",R45&lt;&gt;"",L48&lt;&gt;"",M48&lt;&gt;"",N48&lt;&gt;"",O48&lt;&gt;"",P48&lt;&gt;"",Q48&lt;&gt;"",R48&lt;&gt;"",L51&lt;&gt;"",M51&lt;&gt;"",N51&lt;&gt;"",O51&lt;&gt;"",P51&lt;&gt;"",Q51&lt;&gt;"",R51&lt;&gt;"",L54&lt;&gt;"",M54&lt;&gt;"",N54&lt;&gt;"",O54&lt;&gt;"",P54&lt;&gt;""),"OK","入力不足")</f>
        <v>入力不足</v>
      </c>
      <c r="V60" s="2">
        <f>DAY(EOMONTH(X38,0))</f>
        <v>30</v>
      </c>
      <c r="W60" s="2">
        <f>COUNTIF(V42:AB42,"休")+COUNTIF(V45:AB45,"休")+COUNTIF(V48:AB48,"休")+COUNTIF(V51:AB51,"休")+COUNTIF(V54:AB54,"休")+COUNTIF(V57:AB57,"休")</f>
        <v>0</v>
      </c>
      <c r="X60" s="2">
        <f>V60-W60</f>
        <v>30</v>
      </c>
      <c r="Y60" s="121">
        <f>SUM(V42:AB42,V45:AB45,V48:AB48,V51:AB51,V54:AB54,V57:AB57)</f>
        <v>0</v>
      </c>
      <c r="Z60" s="159"/>
      <c r="AA60" s="92"/>
      <c r="AB60" s="88" t="str">
        <f>IF(AND((AA42)&lt;&gt;"",(AB42)&lt;&gt;"",(V45)&lt;&gt;"",(W45)&lt;&gt;"",(X45)&lt;&gt;"",(Y45)&lt;&gt;"",(Z45)&lt;&gt;"",(AA45)&lt;&gt;"",AB45&lt;&gt;"",V48&lt;&gt;"",W48&lt;&gt;"",X48&lt;&gt;"",Y48&lt;&gt;"",Z48&lt;&gt;"",AA48&lt;&gt;"",AB48&lt;&gt;"",V51&lt;&gt;"",W51&lt;&gt;"",X51&lt;&gt;"",Y51&lt;&gt;"",Z51&lt;&gt;"",AA51&lt;&gt;"",AB51&lt;&gt;"",V54&lt;&gt;"",W54&lt;&gt;"",X54&lt;&gt;"",Y54&lt;&gt;"",Z54&lt;&gt;"",AA54&lt;&gt;"",AB54&lt;&gt;""),"OK","入力不足")</f>
        <v>入力不足</v>
      </c>
    </row>
    <row r="61" spans="2:31">
      <c r="B61" s="89">
        <f>SUM(C60:D60)</f>
        <v>30</v>
      </c>
      <c r="L61" s="89">
        <f>SUM(M60:N60)</f>
        <v>31</v>
      </c>
      <c r="V61" s="89">
        <f>SUM(W60:X60)</f>
        <v>30</v>
      </c>
    </row>
    <row r="63" spans="2:31" ht="22.5">
      <c r="B63" s="160">
        <f>D63</f>
        <v>45478</v>
      </c>
      <c r="C63" s="160"/>
      <c r="D63" s="161">
        <f>X38+DATE(0,1,31)</f>
        <v>45478</v>
      </c>
      <c r="E63" s="161"/>
      <c r="F63" s="161"/>
      <c r="G63" s="161"/>
      <c r="H63" s="161"/>
      <c r="L63" s="160">
        <f>N63</f>
        <v>45509</v>
      </c>
      <c r="M63" s="160"/>
      <c r="N63" s="161">
        <f>D63+DATE(0,1,31)</f>
        <v>45509</v>
      </c>
      <c r="O63" s="161"/>
      <c r="P63" s="161"/>
      <c r="Q63" s="161"/>
      <c r="R63" s="161"/>
      <c r="V63" s="160">
        <f>X63</f>
        <v>45540</v>
      </c>
      <c r="W63" s="160"/>
      <c r="X63" s="161">
        <f>N63+DATE(0,1,31)</f>
        <v>45540</v>
      </c>
      <c r="Y63" s="161"/>
      <c r="Z63" s="161"/>
      <c r="AA63" s="161"/>
      <c r="AB63" s="161"/>
    </row>
    <row r="64" spans="2:31" ht="19.5" thickBot="1">
      <c r="B64" s="82" t="s">
        <v>0</v>
      </c>
      <c r="C64" s="82" t="s">
        <v>1</v>
      </c>
      <c r="D64" s="82" t="s">
        <v>2</v>
      </c>
      <c r="E64" s="82" t="s">
        <v>3</v>
      </c>
      <c r="F64" s="82" t="s">
        <v>4</v>
      </c>
      <c r="G64" s="82" t="s">
        <v>5</v>
      </c>
      <c r="H64" s="82" t="s">
        <v>6</v>
      </c>
      <c r="I64" s="19" t="s">
        <v>28</v>
      </c>
      <c r="L64" s="82" t="s">
        <v>0</v>
      </c>
      <c r="M64" s="82" t="s">
        <v>1</v>
      </c>
      <c r="N64" s="82" t="s">
        <v>2</v>
      </c>
      <c r="O64" s="82" t="s">
        <v>3</v>
      </c>
      <c r="P64" s="82" t="s">
        <v>4</v>
      </c>
      <c r="Q64" s="82" t="s">
        <v>5</v>
      </c>
      <c r="R64" s="82" t="s">
        <v>6</v>
      </c>
      <c r="S64" s="19" t="s">
        <v>28</v>
      </c>
      <c r="V64" s="82" t="s">
        <v>0</v>
      </c>
      <c r="W64" s="82" t="s">
        <v>1</v>
      </c>
      <c r="X64" s="82" t="s">
        <v>2</v>
      </c>
      <c r="Y64" s="82" t="s">
        <v>3</v>
      </c>
      <c r="Z64" s="82" t="s">
        <v>4</v>
      </c>
      <c r="AA64" s="82" t="s">
        <v>5</v>
      </c>
      <c r="AB64" s="82" t="s">
        <v>6</v>
      </c>
      <c r="AC64" s="19" t="s">
        <v>28</v>
      </c>
    </row>
    <row r="65" spans="1:31" s="43" customFormat="1" ht="19.5"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4">
        <v>6</v>
      </c>
      <c r="H65" s="5">
        <v>7</v>
      </c>
      <c r="I65" s="41"/>
      <c r="J65" s="62"/>
      <c r="K65" s="62"/>
      <c r="L65" s="6">
        <f>B77</f>
        <v>29</v>
      </c>
      <c r="M65" s="6">
        <f>C77</f>
        <v>30</v>
      </c>
      <c r="N65" s="6">
        <f>D77</f>
        <v>31</v>
      </c>
      <c r="O65" s="3">
        <v>1</v>
      </c>
      <c r="P65" s="3">
        <v>2</v>
      </c>
      <c r="Q65" s="4">
        <v>3</v>
      </c>
      <c r="R65" s="5">
        <v>4</v>
      </c>
      <c r="S65" s="41"/>
      <c r="T65" s="62"/>
      <c r="U65" s="62"/>
      <c r="V65" s="6">
        <f t="shared" ref="V65:AA65" si="0">L77</f>
        <v>26</v>
      </c>
      <c r="W65" s="6">
        <f t="shared" si="0"/>
        <v>27</v>
      </c>
      <c r="X65" s="6">
        <f t="shared" si="0"/>
        <v>28</v>
      </c>
      <c r="Y65" s="6">
        <f t="shared" si="0"/>
        <v>29</v>
      </c>
      <c r="Z65" s="6">
        <f t="shared" si="0"/>
        <v>30</v>
      </c>
      <c r="AA65" s="6">
        <f t="shared" si="0"/>
        <v>31</v>
      </c>
      <c r="AB65" s="5">
        <v>1</v>
      </c>
      <c r="AC65" s="41"/>
      <c r="AD65" s="62"/>
      <c r="AE65" s="62"/>
    </row>
    <row r="66" spans="1:31" s="53" customFormat="1" ht="12">
      <c r="B66" s="70"/>
      <c r="C66" s="70"/>
      <c r="D66" s="70"/>
      <c r="E66" s="70"/>
      <c r="F66" s="70"/>
      <c r="G66" s="70"/>
      <c r="H66" s="70"/>
      <c r="I66" s="24"/>
      <c r="J66" s="60"/>
      <c r="K66" s="60"/>
      <c r="L66" s="93"/>
      <c r="M66" s="93"/>
      <c r="N66" s="93"/>
      <c r="O66" s="70"/>
      <c r="P66" s="70"/>
      <c r="Q66" s="70"/>
      <c r="R66" s="70"/>
      <c r="S66" s="24"/>
      <c r="T66" s="60"/>
      <c r="U66" s="60"/>
      <c r="V66" s="93"/>
      <c r="W66" s="93"/>
      <c r="X66" s="93"/>
      <c r="Y66" s="93"/>
      <c r="Z66" s="93"/>
      <c r="AA66" s="93"/>
      <c r="AB66" s="70"/>
      <c r="AC66" s="24"/>
      <c r="AD66" s="60"/>
      <c r="AE66" s="60"/>
    </row>
    <row r="67" spans="1:31" ht="14.25" thickBot="1">
      <c r="B67" s="66"/>
      <c r="C67" s="66"/>
      <c r="D67" s="66"/>
      <c r="E67" s="66"/>
      <c r="F67" s="66"/>
      <c r="G67" s="66"/>
      <c r="H67" s="66"/>
      <c r="I67" s="25">
        <f>IF((B65)=1,SUM(B67:H67)," ")</f>
        <v>0</v>
      </c>
      <c r="J67" s="57">
        <f>GESTEP(I67,2.000000001)</f>
        <v>0</v>
      </c>
      <c r="K67" s="57">
        <f>IF(J67=1,AE54+1,0)</f>
        <v>0</v>
      </c>
      <c r="L67" s="69"/>
      <c r="M67" s="69"/>
      <c r="N67" s="69"/>
      <c r="O67" s="66"/>
      <c r="P67" s="66"/>
      <c r="Q67" s="66"/>
      <c r="R67" s="66"/>
      <c r="S67" s="27" t="str">
        <f>IF((L65)=1,SUM(L67:R67)," ")</f>
        <v xml:space="preserve"> </v>
      </c>
      <c r="V67" s="69"/>
      <c r="W67" s="69"/>
      <c r="X67" s="69"/>
      <c r="Y67" s="69"/>
      <c r="Z67" s="69"/>
      <c r="AA67" s="69"/>
      <c r="AB67" s="66"/>
      <c r="AC67" s="27" t="str">
        <f>IF((V65)=1,SUM(V67:AB67)," ")</f>
        <v xml:space="preserve"> </v>
      </c>
    </row>
    <row r="68" spans="1:31" s="43" customFormat="1" ht="19.5">
      <c r="B68" s="3">
        <v>8</v>
      </c>
      <c r="C68" s="3">
        <v>9</v>
      </c>
      <c r="D68" s="3">
        <v>10</v>
      </c>
      <c r="E68" s="3">
        <v>11</v>
      </c>
      <c r="F68" s="3">
        <v>12</v>
      </c>
      <c r="G68" s="4">
        <v>13</v>
      </c>
      <c r="H68" s="5">
        <v>14</v>
      </c>
      <c r="I68" s="41"/>
      <c r="J68" s="62"/>
      <c r="K68" s="57"/>
      <c r="L68" s="3">
        <v>5</v>
      </c>
      <c r="M68" s="3">
        <v>6</v>
      </c>
      <c r="N68" s="3">
        <v>7</v>
      </c>
      <c r="O68" s="3">
        <v>8</v>
      </c>
      <c r="P68" s="3">
        <v>9</v>
      </c>
      <c r="Q68" s="4">
        <v>10</v>
      </c>
      <c r="R68" s="5">
        <v>11</v>
      </c>
      <c r="S68" s="41"/>
      <c r="T68" s="62"/>
      <c r="U68" s="62"/>
      <c r="V68" s="3">
        <v>2</v>
      </c>
      <c r="W68" s="3">
        <v>3</v>
      </c>
      <c r="X68" s="3">
        <v>4</v>
      </c>
      <c r="Y68" s="3">
        <v>5</v>
      </c>
      <c r="Z68" s="3">
        <v>6</v>
      </c>
      <c r="AA68" s="4">
        <v>7</v>
      </c>
      <c r="AB68" s="5">
        <v>8</v>
      </c>
      <c r="AC68" s="41"/>
      <c r="AD68" s="62"/>
      <c r="AE68" s="62"/>
    </row>
    <row r="69" spans="1:31" s="53" customFormat="1" ht="12">
      <c r="B69" s="70"/>
      <c r="C69" s="70"/>
      <c r="D69" s="70"/>
      <c r="E69" s="70"/>
      <c r="F69" s="70"/>
      <c r="G69" s="70"/>
      <c r="H69" s="70"/>
      <c r="I69" s="24"/>
      <c r="J69" s="60"/>
      <c r="K69" s="60"/>
      <c r="L69" s="70"/>
      <c r="M69" s="70"/>
      <c r="N69" s="70"/>
      <c r="O69" s="70"/>
      <c r="P69" s="70"/>
      <c r="Q69" s="70"/>
      <c r="R69" s="70" t="s">
        <v>69</v>
      </c>
      <c r="S69" s="24"/>
      <c r="T69" s="60"/>
      <c r="U69" s="60"/>
      <c r="V69" s="70"/>
      <c r="W69" s="70"/>
      <c r="X69" s="70"/>
      <c r="Y69" s="70"/>
      <c r="Z69" s="70"/>
      <c r="AA69" s="70"/>
      <c r="AB69" s="70"/>
      <c r="AC69" s="24"/>
      <c r="AD69" s="60"/>
      <c r="AE69" s="60"/>
    </row>
    <row r="70" spans="1:31" ht="14.25" thickBot="1">
      <c r="B70" s="66"/>
      <c r="C70" s="66"/>
      <c r="D70" s="66"/>
      <c r="E70" s="66"/>
      <c r="F70" s="66"/>
      <c r="G70" s="66"/>
      <c r="H70" s="66"/>
      <c r="I70" s="18">
        <f>SUM(B70:H70)</f>
        <v>0</v>
      </c>
      <c r="J70" s="57">
        <f>GESTEP(I70,2.000000001)</f>
        <v>0</v>
      </c>
      <c r="K70" s="57">
        <f>IF(J70=1,AE57+1,0)</f>
        <v>0</v>
      </c>
      <c r="L70" s="66"/>
      <c r="M70" s="66"/>
      <c r="N70" s="66"/>
      <c r="O70" s="66"/>
      <c r="P70" s="66"/>
      <c r="Q70" s="66"/>
      <c r="R70" s="66"/>
      <c r="S70" s="18">
        <f>SUM(L70:R70)</f>
        <v>0</v>
      </c>
      <c r="T70" s="57">
        <f>GESTEP(S70,2.000000001)</f>
        <v>0</v>
      </c>
      <c r="U70" s="57">
        <f>IF(T70=1,K79+1,0)</f>
        <v>0</v>
      </c>
      <c r="V70" s="66"/>
      <c r="W70" s="66"/>
      <c r="X70" s="66"/>
      <c r="Y70" s="66"/>
      <c r="Z70" s="66"/>
      <c r="AA70" s="66"/>
      <c r="AB70" s="66"/>
      <c r="AC70" s="18">
        <f>SUM(V70:AB70)</f>
        <v>0</v>
      </c>
      <c r="AD70" s="57">
        <f>GESTEP(AC70,2.000000001)</f>
        <v>0</v>
      </c>
      <c r="AE70" s="57">
        <f>IF(AD70=1,U79+1,0)</f>
        <v>0</v>
      </c>
    </row>
    <row r="71" spans="1:31" s="43" customFormat="1" ht="19.5">
      <c r="B71" s="3">
        <v>15</v>
      </c>
      <c r="C71" s="3">
        <v>16</v>
      </c>
      <c r="D71" s="3">
        <v>17</v>
      </c>
      <c r="E71" s="3">
        <v>18</v>
      </c>
      <c r="F71" s="3">
        <v>19</v>
      </c>
      <c r="G71" s="4">
        <v>20</v>
      </c>
      <c r="H71" s="5">
        <v>21</v>
      </c>
      <c r="I71" s="41"/>
      <c r="J71" s="62"/>
      <c r="K71" s="57"/>
      <c r="L71" s="3">
        <v>12</v>
      </c>
      <c r="M71" s="3">
        <v>13</v>
      </c>
      <c r="N71" s="3">
        <v>14</v>
      </c>
      <c r="O71" s="3">
        <v>15</v>
      </c>
      <c r="P71" s="3">
        <v>16</v>
      </c>
      <c r="Q71" s="4">
        <v>17</v>
      </c>
      <c r="R71" s="5">
        <v>18</v>
      </c>
      <c r="S71" s="41"/>
      <c r="T71" s="62"/>
      <c r="U71" s="57"/>
      <c r="V71" s="3">
        <v>9</v>
      </c>
      <c r="W71" s="3">
        <v>10</v>
      </c>
      <c r="X71" s="3">
        <v>11</v>
      </c>
      <c r="Y71" s="3">
        <v>12</v>
      </c>
      <c r="Z71" s="3">
        <v>13</v>
      </c>
      <c r="AA71" s="4">
        <v>14</v>
      </c>
      <c r="AB71" s="5">
        <v>15</v>
      </c>
      <c r="AC71" s="41"/>
      <c r="AD71" s="62"/>
      <c r="AE71" s="57"/>
    </row>
    <row r="72" spans="1:31" s="53" customFormat="1" ht="12">
      <c r="B72" s="71" t="s">
        <v>68</v>
      </c>
      <c r="C72" s="70"/>
      <c r="D72" s="70"/>
      <c r="E72" s="70"/>
      <c r="F72" s="70"/>
      <c r="G72" s="70"/>
      <c r="H72" s="70"/>
      <c r="I72" s="24"/>
      <c r="J72" s="60"/>
      <c r="K72" s="60"/>
      <c r="L72" s="71" t="s">
        <v>67</v>
      </c>
      <c r="M72" s="70"/>
      <c r="N72" s="70"/>
      <c r="O72" s="70"/>
      <c r="P72" s="70"/>
      <c r="Q72" s="70"/>
      <c r="R72" s="70"/>
      <c r="S72" s="24"/>
      <c r="T72" s="60"/>
      <c r="U72" s="60"/>
      <c r="V72" s="70"/>
      <c r="W72" s="70"/>
      <c r="X72" s="70"/>
      <c r="Y72" s="70"/>
      <c r="Z72" s="70"/>
      <c r="AA72" s="70"/>
      <c r="AB72" s="70"/>
      <c r="AC72" s="24"/>
      <c r="AD72" s="60"/>
      <c r="AE72" s="60"/>
    </row>
    <row r="73" spans="1:31" ht="14.25" thickBot="1">
      <c r="B73" s="66"/>
      <c r="C73" s="66"/>
      <c r="D73" s="66"/>
      <c r="E73" s="66"/>
      <c r="F73" s="66"/>
      <c r="G73" s="66"/>
      <c r="H73" s="66"/>
      <c r="I73" s="18">
        <f>SUM(B73:H73)</f>
        <v>0</v>
      </c>
      <c r="J73" s="57">
        <f>GESTEP(I73,2.000000001)</f>
        <v>0</v>
      </c>
      <c r="K73" s="57">
        <f>IF(J73=1,K70+1,0)</f>
        <v>0</v>
      </c>
      <c r="L73" s="66"/>
      <c r="M73" s="66"/>
      <c r="N73" s="66"/>
      <c r="O73" s="66"/>
      <c r="P73" s="66"/>
      <c r="Q73" s="66"/>
      <c r="R73" s="66"/>
      <c r="S73" s="18">
        <f>SUM(L73:R73)</f>
        <v>0</v>
      </c>
      <c r="T73" s="57">
        <f>GESTEP(S73,2.000000001)</f>
        <v>0</v>
      </c>
      <c r="U73" s="57">
        <f>IF(T73=1,U70+1,0)</f>
        <v>0</v>
      </c>
      <c r="V73" s="66"/>
      <c r="W73" s="66"/>
      <c r="X73" s="66"/>
      <c r="Y73" s="66"/>
      <c r="Z73" s="66"/>
      <c r="AA73" s="66"/>
      <c r="AB73" s="66"/>
      <c r="AC73" s="18">
        <f>SUM(V73:AB73)</f>
        <v>0</v>
      </c>
      <c r="AD73" s="57">
        <f>GESTEP(AC73,2.000000001)</f>
        <v>0</v>
      </c>
      <c r="AE73" s="57">
        <f>IF(AD73=1,AE70+1,0)</f>
        <v>0</v>
      </c>
    </row>
    <row r="74" spans="1:31" s="43" customFormat="1" ht="19.5">
      <c r="B74" s="3">
        <v>22</v>
      </c>
      <c r="C74" s="3">
        <v>23</v>
      </c>
      <c r="D74" s="3">
        <v>24</v>
      </c>
      <c r="E74" s="3">
        <v>25</v>
      </c>
      <c r="F74" s="3">
        <v>26</v>
      </c>
      <c r="G74" s="4">
        <v>27</v>
      </c>
      <c r="H74" s="5">
        <v>28</v>
      </c>
      <c r="I74" s="41"/>
      <c r="J74" s="62"/>
      <c r="K74" s="57"/>
      <c r="L74" s="3">
        <v>19</v>
      </c>
      <c r="M74" s="3">
        <v>20</v>
      </c>
      <c r="N74" s="3">
        <v>21</v>
      </c>
      <c r="O74" s="3">
        <v>22</v>
      </c>
      <c r="P74" s="3">
        <v>23</v>
      </c>
      <c r="Q74" s="4">
        <v>24</v>
      </c>
      <c r="R74" s="5">
        <v>25</v>
      </c>
      <c r="S74" s="41"/>
      <c r="T74" s="62"/>
      <c r="U74" s="57"/>
      <c r="V74" s="3">
        <v>16</v>
      </c>
      <c r="W74" s="3">
        <v>17</v>
      </c>
      <c r="X74" s="3">
        <v>18</v>
      </c>
      <c r="Y74" s="3">
        <v>19</v>
      </c>
      <c r="Z74" s="3">
        <v>20</v>
      </c>
      <c r="AA74" s="4">
        <v>21</v>
      </c>
      <c r="AB74" s="5">
        <v>22</v>
      </c>
      <c r="AC74" s="41"/>
      <c r="AD74" s="62"/>
      <c r="AE74" s="57"/>
    </row>
    <row r="75" spans="1:31" s="53" customFormat="1" ht="12">
      <c r="B75" s="70"/>
      <c r="C75" s="70"/>
      <c r="D75" s="70"/>
      <c r="E75" s="70"/>
      <c r="F75" s="70"/>
      <c r="G75" s="70"/>
      <c r="H75" s="70"/>
      <c r="I75" s="24"/>
      <c r="J75" s="60"/>
      <c r="K75" s="60"/>
      <c r="L75" s="70"/>
      <c r="M75" s="70"/>
      <c r="N75" s="70"/>
      <c r="O75" s="70"/>
      <c r="P75" s="70"/>
      <c r="Q75" s="70"/>
      <c r="R75" s="70"/>
      <c r="S75" s="24"/>
      <c r="T75" s="60"/>
      <c r="U75" s="60"/>
      <c r="V75" s="70" t="s">
        <v>73</v>
      </c>
      <c r="W75" s="70"/>
      <c r="X75" s="70"/>
      <c r="Y75" s="70"/>
      <c r="Z75" s="70"/>
      <c r="AA75" s="70"/>
      <c r="AB75" s="70" t="s">
        <v>74</v>
      </c>
      <c r="AC75" s="24"/>
      <c r="AD75" s="60"/>
      <c r="AE75" s="60"/>
    </row>
    <row r="76" spans="1:31" ht="14.25" thickBot="1">
      <c r="B76" s="66"/>
      <c r="C76" s="66"/>
      <c r="D76" s="66"/>
      <c r="E76" s="66"/>
      <c r="F76" s="66"/>
      <c r="G76" s="66"/>
      <c r="H76" s="66"/>
      <c r="I76" s="18">
        <f>SUM(B76:H76)</f>
        <v>0</v>
      </c>
      <c r="J76" s="57">
        <f>GESTEP(I76,2.000000001)</f>
        <v>0</v>
      </c>
      <c r="K76" s="57">
        <f>IF(J76=1,K73+1,0)</f>
        <v>0</v>
      </c>
      <c r="L76" s="66"/>
      <c r="M76" s="66"/>
      <c r="N76" s="66"/>
      <c r="O76" s="66"/>
      <c r="P76" s="66"/>
      <c r="Q76" s="66"/>
      <c r="R76" s="66"/>
      <c r="S76" s="18">
        <f>SUM(L76:R76)</f>
        <v>0</v>
      </c>
      <c r="T76" s="57">
        <f>GESTEP(S76,2.000000001)</f>
        <v>0</v>
      </c>
      <c r="U76" s="57">
        <f>IF(T76=1,U73+1,0)</f>
        <v>0</v>
      </c>
      <c r="V76" s="66"/>
      <c r="W76" s="66"/>
      <c r="X76" s="66"/>
      <c r="Y76" s="66"/>
      <c r="Z76" s="66"/>
      <c r="AA76" s="66"/>
      <c r="AB76" s="66"/>
      <c r="AC76" s="18">
        <f>SUM(V76:AB76)</f>
        <v>0</v>
      </c>
      <c r="AD76" s="57">
        <f>GESTEP(AC76,2.000000001)</f>
        <v>0</v>
      </c>
      <c r="AE76" s="57">
        <f>IF(AD76=1,AE73+1,0)</f>
        <v>0</v>
      </c>
    </row>
    <row r="77" spans="1:31" s="43" customFormat="1" ht="19.5">
      <c r="B77" s="3">
        <v>29</v>
      </c>
      <c r="C77" s="3">
        <v>30</v>
      </c>
      <c r="D77" s="3">
        <v>31</v>
      </c>
      <c r="E77" s="49">
        <f>O65</f>
        <v>1</v>
      </c>
      <c r="F77" s="6">
        <f>P65</f>
        <v>2</v>
      </c>
      <c r="G77" s="6">
        <f>Q65</f>
        <v>3</v>
      </c>
      <c r="H77" s="6">
        <f>R65</f>
        <v>4</v>
      </c>
      <c r="I77" s="41"/>
      <c r="J77" s="62"/>
      <c r="K77" s="57"/>
      <c r="L77" s="3">
        <v>26</v>
      </c>
      <c r="M77" s="3">
        <v>27</v>
      </c>
      <c r="N77" s="3">
        <v>28</v>
      </c>
      <c r="O77" s="3">
        <v>29</v>
      </c>
      <c r="P77" s="3">
        <v>30</v>
      </c>
      <c r="Q77" s="4">
        <v>31</v>
      </c>
      <c r="R77" s="6">
        <f>AB65</f>
        <v>1</v>
      </c>
      <c r="S77" s="41"/>
      <c r="T77" s="62"/>
      <c r="U77" s="59"/>
      <c r="V77" s="3">
        <v>23</v>
      </c>
      <c r="W77" s="3">
        <v>24</v>
      </c>
      <c r="X77" s="3">
        <v>25</v>
      </c>
      <c r="Y77" s="3">
        <v>26</v>
      </c>
      <c r="Z77" s="3">
        <v>27</v>
      </c>
      <c r="AA77" s="4">
        <v>28</v>
      </c>
      <c r="AB77" s="5">
        <v>29</v>
      </c>
      <c r="AC77" s="41"/>
      <c r="AD77" s="62"/>
      <c r="AE77" s="59"/>
    </row>
    <row r="78" spans="1:31" s="53" customFormat="1" ht="12">
      <c r="B78" s="70"/>
      <c r="C78" s="70"/>
      <c r="D78" s="70"/>
      <c r="E78" s="93"/>
      <c r="F78" s="93"/>
      <c r="G78" s="93"/>
      <c r="H78" s="93"/>
      <c r="I78" s="24"/>
      <c r="J78" s="60"/>
      <c r="K78" s="60"/>
      <c r="L78" s="70"/>
      <c r="M78" s="70"/>
      <c r="N78" s="70"/>
      <c r="O78" s="70"/>
      <c r="P78" s="70"/>
      <c r="Q78" s="70"/>
      <c r="R78" s="93"/>
      <c r="S78" s="24"/>
      <c r="T78" s="60"/>
      <c r="U78" s="60"/>
      <c r="V78" s="70" t="s">
        <v>67</v>
      </c>
      <c r="W78" s="70"/>
      <c r="X78" s="70"/>
      <c r="Y78" s="70"/>
      <c r="Z78" s="70"/>
      <c r="AA78" s="70"/>
      <c r="AB78" s="70"/>
      <c r="AC78" s="24"/>
      <c r="AD78" s="60"/>
      <c r="AE78" s="60"/>
    </row>
    <row r="79" spans="1:31" ht="14.25" thickBot="1">
      <c r="B79" s="66"/>
      <c r="C79" s="66"/>
      <c r="D79" s="66"/>
      <c r="E79" s="69"/>
      <c r="F79" s="69"/>
      <c r="G79" s="69"/>
      <c r="H79" s="69"/>
      <c r="I79" s="21">
        <f>IF((B77)=1,SUM(B79:H79),SUM(B79:H79)+SUM(L67:R67))</f>
        <v>0</v>
      </c>
      <c r="J79" s="57">
        <f>GESTEP(I79,2.000000001)</f>
        <v>0</v>
      </c>
      <c r="K79" s="57">
        <f>IF(J79=1,K76+1,0)</f>
        <v>0</v>
      </c>
      <c r="L79" s="66"/>
      <c r="M79" s="66"/>
      <c r="N79" s="66"/>
      <c r="O79" s="66"/>
      <c r="P79" s="66"/>
      <c r="Q79" s="66"/>
      <c r="R79" s="69"/>
      <c r="S79" s="21">
        <f>SUM(L79:R79)+SUM(V67:AB67)</f>
        <v>0</v>
      </c>
      <c r="T79" s="57">
        <f>GESTEP(S79,2.000000001)</f>
        <v>0</v>
      </c>
      <c r="U79" s="57">
        <f>IF(T79=1,U76+1,0)</f>
        <v>0</v>
      </c>
      <c r="V79" s="66"/>
      <c r="W79" s="66"/>
      <c r="X79" s="66"/>
      <c r="Y79" s="66"/>
      <c r="Z79" s="66"/>
      <c r="AA79" s="66"/>
      <c r="AB79" s="66"/>
      <c r="AC79" s="18">
        <f>SUM(V79:AB79)</f>
        <v>0</v>
      </c>
      <c r="AD79" s="57">
        <f>GESTEP(AC79,2.000000001)</f>
        <v>0</v>
      </c>
      <c r="AE79" s="57">
        <f>IF(AD79=1,AE76+1,0)</f>
        <v>0</v>
      </c>
    </row>
    <row r="80" spans="1:31" s="43" customFormat="1" ht="19.5">
      <c r="A80" s="44"/>
      <c r="B80" s="7"/>
      <c r="C80" s="7"/>
      <c r="D80" s="7"/>
      <c r="E80" s="7"/>
      <c r="F80" s="7"/>
      <c r="G80" s="8"/>
      <c r="H80" s="9"/>
      <c r="I80" s="41"/>
      <c r="J80" s="62"/>
      <c r="K80" s="62"/>
      <c r="L80" s="7"/>
      <c r="M80" s="7"/>
      <c r="N80" s="7"/>
      <c r="O80" s="7"/>
      <c r="P80" s="7"/>
      <c r="Q80" s="8"/>
      <c r="R80" s="9"/>
      <c r="S80" s="41"/>
      <c r="T80" s="62"/>
      <c r="U80" s="62"/>
      <c r="V80" s="3">
        <v>30</v>
      </c>
      <c r="W80" s="49">
        <f>C90</f>
        <v>1</v>
      </c>
      <c r="X80" s="49">
        <f>D90</f>
        <v>2</v>
      </c>
      <c r="Y80" s="49">
        <f>E90</f>
        <v>3</v>
      </c>
      <c r="Z80" s="49">
        <f>F90</f>
        <v>4</v>
      </c>
      <c r="AA80" s="49">
        <f>G90</f>
        <v>5</v>
      </c>
      <c r="AB80" s="49">
        <v>6</v>
      </c>
      <c r="AC80" s="41"/>
      <c r="AD80" s="62"/>
      <c r="AE80" s="59"/>
    </row>
    <row r="81" spans="1:31" s="53" customFormat="1" ht="12">
      <c r="A81" s="55"/>
      <c r="B81" s="93"/>
      <c r="C81" s="93"/>
      <c r="D81" s="93"/>
      <c r="E81" s="93"/>
      <c r="F81" s="93"/>
      <c r="G81" s="93"/>
      <c r="H81" s="93"/>
      <c r="I81" s="24"/>
      <c r="J81" s="60"/>
      <c r="K81" s="60"/>
      <c r="L81" s="93"/>
      <c r="M81" s="93"/>
      <c r="N81" s="93"/>
      <c r="O81" s="93"/>
      <c r="P81" s="93"/>
      <c r="Q81" s="93"/>
      <c r="R81" s="93"/>
      <c r="S81" s="24"/>
      <c r="T81" s="60"/>
      <c r="U81" s="60"/>
      <c r="V81" s="70"/>
      <c r="W81" s="93"/>
      <c r="X81" s="93"/>
      <c r="Y81" s="93"/>
      <c r="Z81" s="93"/>
      <c r="AA81" s="93"/>
      <c r="AB81" s="93"/>
      <c r="AC81" s="24"/>
      <c r="AD81" s="60"/>
      <c r="AE81" s="60"/>
    </row>
    <row r="82" spans="1:31" ht="14.25" thickBot="1">
      <c r="A82" s="56"/>
      <c r="B82" s="69"/>
      <c r="C82" s="69"/>
      <c r="D82" s="69"/>
      <c r="E82" s="69"/>
      <c r="F82" s="69"/>
      <c r="G82" s="69"/>
      <c r="H82" s="69"/>
      <c r="I82" s="21"/>
      <c r="L82" s="69"/>
      <c r="M82" s="69"/>
      <c r="N82" s="69"/>
      <c r="O82" s="69"/>
      <c r="P82" s="69"/>
      <c r="Q82" s="69"/>
      <c r="R82" s="69"/>
      <c r="S82" s="21"/>
      <c r="V82" s="66"/>
      <c r="W82" s="69"/>
      <c r="X82" s="69"/>
      <c r="Y82" s="69"/>
      <c r="Z82" s="69"/>
      <c r="AA82" s="69"/>
      <c r="AB82" s="69"/>
      <c r="AC82" s="21">
        <f>IF((AB80)=0," ",SUM(V82:AB82)+SUM(B92:H92))</f>
        <v>0</v>
      </c>
      <c r="AD82" s="57">
        <f>GESTEP(AC82,2.000000001)</f>
        <v>0</v>
      </c>
      <c r="AE82" s="57">
        <f>IF(AD82=1,AE79+1,0)</f>
        <v>0</v>
      </c>
    </row>
    <row r="84" spans="1:31" ht="18.75">
      <c r="B84" s="86" t="s">
        <v>39</v>
      </c>
      <c r="C84" s="86" t="s">
        <v>40</v>
      </c>
      <c r="D84" s="86" t="s">
        <v>41</v>
      </c>
      <c r="E84" s="157" t="s">
        <v>30</v>
      </c>
      <c r="F84" s="158"/>
      <c r="H84" s="87" t="s">
        <v>78</v>
      </c>
      <c r="L84" s="86" t="s">
        <v>39</v>
      </c>
      <c r="M84" s="86" t="s">
        <v>40</v>
      </c>
      <c r="N84" s="86" t="s">
        <v>41</v>
      </c>
      <c r="O84" s="157" t="s">
        <v>30</v>
      </c>
      <c r="P84" s="158"/>
      <c r="R84" s="87" t="s">
        <v>78</v>
      </c>
      <c r="V84" s="86" t="s">
        <v>39</v>
      </c>
      <c r="W84" s="86" t="s">
        <v>40</v>
      </c>
      <c r="X84" s="86" t="s">
        <v>41</v>
      </c>
      <c r="Y84" s="157" t="s">
        <v>30</v>
      </c>
      <c r="Z84" s="158"/>
      <c r="AB84" s="87" t="s">
        <v>78</v>
      </c>
    </row>
    <row r="85" spans="1:31">
      <c r="B85" s="2">
        <f>DAY(EOMONTH(D63,0))</f>
        <v>31</v>
      </c>
      <c r="C85" s="2">
        <f>COUNTIF(B67:H67,"休")+COUNTIF(B70:H70,"休")+COUNTIF(B73:H73,"休")+COUNTIF(B76:H76,"休")+COUNTIF(B79:H79,"休")+COUNTIF(B82:H82,"休")</f>
        <v>0</v>
      </c>
      <c r="D85" s="2">
        <f>B85-C85</f>
        <v>31</v>
      </c>
      <c r="E85" s="121">
        <f>SUM(B67:H67,B70:H70,B73:H73,B76:H76,B79:H79,B82:H82)</f>
        <v>0</v>
      </c>
      <c r="F85" s="159"/>
      <c r="H85" s="88" t="str">
        <f>IF(AND((B67)&lt;&gt;"",(C67)&lt;&gt;"",(D67)&lt;&gt;"",(E67)&lt;&gt;"",(F67)&lt;&gt;"",(G67)&lt;&gt;"",(H67)&lt;&gt;"",(B70)&lt;&gt;"",(C70)&lt;&gt;"",(D70)&lt;&gt;"",(E70)&lt;&gt;"",(F70)&lt;&gt;"",(G70)&lt;&gt;"",H70&lt;&gt;"",B73&lt;&gt;"",C73&lt;&gt;"",D73&lt;&gt;"",E73&lt;&gt;"",F73&lt;&gt;"",G73&lt;&gt;"",H73&lt;&gt;"",B76&lt;&gt;"",C76&lt;&gt;"",D76&lt;&gt;"",E76&lt;&gt;"",F76&lt;&gt;"",G76&lt;&gt;"",H76&lt;&gt;"",B79&lt;&gt;"",C79&lt;&gt;"",D79&lt;&gt;""),"OK","入力不足")</f>
        <v>入力不足</v>
      </c>
      <c r="L85" s="2">
        <f>DAY(EOMONTH(N63,0))</f>
        <v>31</v>
      </c>
      <c r="M85" s="2">
        <f>COUNTIF(L67:R67,"休")+COUNTIF(L70:R70,"休")+COUNTIF(L73:R73,"休")+COUNTIF(L76:R76,"休")+COUNTIF(L79:R79,"休")+COUNTIF(L82:R82,"休")</f>
        <v>0</v>
      </c>
      <c r="N85" s="2">
        <f>L85-M85</f>
        <v>31</v>
      </c>
      <c r="O85" s="121">
        <f>SUM(L67:R67,L70:R70,L73:R73,L76:R76,L79:R79,L82:R82)</f>
        <v>0</v>
      </c>
      <c r="P85" s="159"/>
      <c r="R85" s="88" t="str">
        <f>IF(AND((O67)&lt;&gt;"",(P67)&lt;&gt;"",(Q67)&lt;&gt;"",(R67)&lt;&gt;"",(L70)&lt;&gt;"",(M70)&lt;&gt;"",(N70)&lt;&gt;"",(O70)&lt;&gt;"",(P70)&lt;&gt;"",(Q70)&lt;&gt;"",R70&lt;&gt;"",L73&lt;&gt;"",M73&lt;&gt;"",N73&lt;&gt;"",O73&lt;&gt;"",P73&lt;&gt;"",Q73&lt;&gt;"",R73&lt;&gt;"",L76&lt;&gt;"",M76&lt;&gt;"",N76&lt;&gt;"",O76&lt;&gt;"",P76&lt;&gt;"",Q76&lt;&gt;"",R76&lt;&gt;"",L79&lt;&gt;"",M79&lt;&gt;"",N79&lt;&gt;"",O79&lt;&gt;"",P79&lt;&gt;"",Q79&lt;&gt;""),"OK","入力不足")</f>
        <v>入力不足</v>
      </c>
      <c r="V85" s="2">
        <f>DAY(EOMONTH(X63,0))</f>
        <v>30</v>
      </c>
      <c r="W85" s="2">
        <f>COUNTIF(V67:AB67,"休")+COUNTIF(V70:AB70,"休")+COUNTIF(V73:AB73,"休")+COUNTIF(V76:AB76,"休")+COUNTIF(V79:AB79,"休")+COUNTIF(V82:AB82,"休")</f>
        <v>0</v>
      </c>
      <c r="X85" s="2">
        <f>V85-W85</f>
        <v>30</v>
      </c>
      <c r="Y85" s="121">
        <f>SUM(V67:AB67,V70:AB70,V73:AB73,V76:AB76,V79:AB79,V82:AB82)</f>
        <v>0</v>
      </c>
      <c r="Z85" s="159"/>
      <c r="AB85" s="88" t="str">
        <f>IF(AND((AB67)&lt;&gt;"",(V70)&lt;&gt;"",(W70)&lt;&gt;"",(X70)&lt;&gt;"",(Y70)&lt;&gt;"",(Z70)&lt;&gt;"",(AA70)&lt;&gt;"",AB70&lt;&gt;"",V73&lt;&gt;"",W73&lt;&gt;"",X73&lt;&gt;"",Y73&lt;&gt;"",Z73&lt;&gt;"",AA73&lt;&gt;"",AB73&lt;&gt;"",V76&lt;&gt;"",W76&lt;&gt;"",X76&lt;&gt;"",Y76&lt;&gt;"",Z76&lt;&gt;"",AA76&lt;&gt;"",AB76&lt;&gt;"",V79&lt;&gt;"",W79&lt;&gt;"",X79&lt;&gt;"",Y79&lt;&gt;"",Z79&lt;&gt;"",AA79&lt;&gt;"",AB79&lt;&gt;"",V82&lt;&gt;""),"OK","入力不足")</f>
        <v>入力不足</v>
      </c>
    </row>
    <row r="86" spans="1:31">
      <c r="B86" s="89">
        <f>SUM(C85:D85)</f>
        <v>31</v>
      </c>
      <c r="L86" s="89">
        <f>SUM(M85:N85)</f>
        <v>31</v>
      </c>
      <c r="V86" s="89">
        <f>SUM(W85:X85)</f>
        <v>30</v>
      </c>
    </row>
    <row r="88" spans="1:31" ht="22.5">
      <c r="B88" s="160">
        <f>D88</f>
        <v>45571</v>
      </c>
      <c r="C88" s="160"/>
      <c r="D88" s="161">
        <f>X63+DATE(0,1,31)</f>
        <v>45571</v>
      </c>
      <c r="E88" s="161"/>
      <c r="F88" s="161"/>
      <c r="G88" s="161"/>
      <c r="H88" s="161"/>
      <c r="L88" s="160">
        <f>N88</f>
        <v>45602</v>
      </c>
      <c r="M88" s="160"/>
      <c r="N88" s="161">
        <f>D88+DATE(0,1,31)</f>
        <v>45602</v>
      </c>
      <c r="O88" s="161"/>
      <c r="P88" s="161"/>
      <c r="Q88" s="161"/>
      <c r="R88" s="161"/>
      <c r="V88" s="160">
        <f>X88</f>
        <v>45633</v>
      </c>
      <c r="W88" s="160"/>
      <c r="X88" s="161">
        <f>N88+DATE(0,1,31)</f>
        <v>45633</v>
      </c>
      <c r="Y88" s="161"/>
      <c r="Z88" s="161"/>
      <c r="AA88" s="161"/>
      <c r="AB88" s="161"/>
    </row>
    <row r="89" spans="1:31" ht="19.5" thickBot="1">
      <c r="B89" s="82" t="s">
        <v>0</v>
      </c>
      <c r="C89" s="82" t="s">
        <v>1</v>
      </c>
      <c r="D89" s="82" t="s">
        <v>2</v>
      </c>
      <c r="E89" s="82" t="s">
        <v>3</v>
      </c>
      <c r="F89" s="82" t="s">
        <v>4</v>
      </c>
      <c r="G89" s="82" t="s">
        <v>5</v>
      </c>
      <c r="H89" s="82" t="s">
        <v>6</v>
      </c>
      <c r="I89" s="19" t="s">
        <v>28</v>
      </c>
      <c r="L89" s="82" t="s">
        <v>0</v>
      </c>
      <c r="M89" s="82" t="s">
        <v>1</v>
      </c>
      <c r="N89" s="82" t="s">
        <v>2</v>
      </c>
      <c r="O89" s="82" t="s">
        <v>3</v>
      </c>
      <c r="P89" s="82" t="s">
        <v>4</v>
      </c>
      <c r="Q89" s="82" t="s">
        <v>5</v>
      </c>
      <c r="R89" s="82" t="s">
        <v>6</v>
      </c>
      <c r="S89" s="19" t="s">
        <v>28</v>
      </c>
      <c r="V89" s="82" t="s">
        <v>0</v>
      </c>
      <c r="W89" s="82" t="s">
        <v>1</v>
      </c>
      <c r="X89" s="82" t="s">
        <v>2</v>
      </c>
      <c r="Y89" s="82" t="s">
        <v>3</v>
      </c>
      <c r="Z89" s="82" t="s">
        <v>4</v>
      </c>
      <c r="AA89" s="82" t="s">
        <v>5</v>
      </c>
      <c r="AB89" s="82" t="s">
        <v>6</v>
      </c>
      <c r="AC89" s="19" t="s">
        <v>28</v>
      </c>
    </row>
    <row r="90" spans="1:31" s="42" customFormat="1" ht="19.5">
      <c r="B90" s="37">
        <f>V80</f>
        <v>30</v>
      </c>
      <c r="C90" s="34">
        <v>1</v>
      </c>
      <c r="D90" s="34">
        <v>2</v>
      </c>
      <c r="E90" s="34">
        <v>3</v>
      </c>
      <c r="F90" s="34">
        <v>4</v>
      </c>
      <c r="G90" s="35">
        <v>5</v>
      </c>
      <c r="H90" s="36">
        <v>6</v>
      </c>
      <c r="I90" s="41"/>
      <c r="J90" s="59"/>
      <c r="K90" s="59"/>
      <c r="L90" s="37">
        <f>B102</f>
        <v>28</v>
      </c>
      <c r="M90" s="37">
        <f>C102</f>
        <v>29</v>
      </c>
      <c r="N90" s="37">
        <f>D102</f>
        <v>30</v>
      </c>
      <c r="O90" s="37">
        <f>E102</f>
        <v>31</v>
      </c>
      <c r="P90" s="34">
        <v>1</v>
      </c>
      <c r="Q90" s="35">
        <v>2</v>
      </c>
      <c r="R90" s="36">
        <v>3</v>
      </c>
      <c r="S90" s="41"/>
      <c r="T90" s="59"/>
      <c r="U90" s="59"/>
      <c r="V90" s="37">
        <f t="shared" ref="V90:AA90" si="1">L102</f>
        <v>25</v>
      </c>
      <c r="W90" s="37">
        <f t="shared" si="1"/>
        <v>26</v>
      </c>
      <c r="X90" s="37">
        <f t="shared" si="1"/>
        <v>27</v>
      </c>
      <c r="Y90" s="37">
        <f t="shared" si="1"/>
        <v>28</v>
      </c>
      <c r="Z90" s="37">
        <f t="shared" si="1"/>
        <v>29</v>
      </c>
      <c r="AA90" s="48">
        <f t="shared" si="1"/>
        <v>30</v>
      </c>
      <c r="AB90" s="36">
        <v>1</v>
      </c>
      <c r="AC90" s="41"/>
      <c r="AD90" s="59"/>
      <c r="AE90" s="59"/>
    </row>
    <row r="91" spans="1:31" s="53" customFormat="1" ht="12">
      <c r="B91" s="93"/>
      <c r="C91" s="70"/>
      <c r="D91" s="70"/>
      <c r="E91" s="70"/>
      <c r="F91" s="70"/>
      <c r="G91" s="70"/>
      <c r="H91" s="70"/>
      <c r="I91" s="26"/>
      <c r="J91" s="60"/>
      <c r="K91" s="60"/>
      <c r="L91" s="93"/>
      <c r="M91" s="93"/>
      <c r="N91" s="93"/>
      <c r="O91" s="93"/>
      <c r="P91" s="70"/>
      <c r="Q91" s="70"/>
      <c r="R91" s="71" t="s">
        <v>70</v>
      </c>
      <c r="S91" s="26"/>
      <c r="T91" s="60"/>
      <c r="U91" s="60"/>
      <c r="V91" s="93"/>
      <c r="W91" s="93"/>
      <c r="X91" s="93"/>
      <c r="Y91" s="93"/>
      <c r="Z91" s="93"/>
      <c r="AA91" s="93"/>
      <c r="AB91" s="70"/>
      <c r="AC91" s="26"/>
      <c r="AD91" s="60"/>
      <c r="AE91" s="60"/>
    </row>
    <row r="92" spans="1:31" ht="14.25" thickBot="1">
      <c r="B92" s="69"/>
      <c r="C92" s="66"/>
      <c r="D92" s="66"/>
      <c r="E92" s="66"/>
      <c r="F92" s="66"/>
      <c r="G92" s="66"/>
      <c r="H92" s="66"/>
      <c r="I92" s="27" t="str">
        <f>IF((B90)=1,SUM(B92:H92)," ")</f>
        <v xml:space="preserve"> </v>
      </c>
      <c r="L92" s="69"/>
      <c r="M92" s="69"/>
      <c r="N92" s="69"/>
      <c r="O92" s="69"/>
      <c r="P92" s="66"/>
      <c r="Q92" s="66"/>
      <c r="R92" s="66"/>
      <c r="S92" s="27" t="str">
        <f>IF((L90)=1,SUM(L92:R92)," ")</f>
        <v xml:space="preserve"> </v>
      </c>
      <c r="V92" s="69"/>
      <c r="W92" s="69"/>
      <c r="X92" s="69"/>
      <c r="Y92" s="69"/>
      <c r="Z92" s="69"/>
      <c r="AA92" s="69"/>
      <c r="AB92" s="66"/>
      <c r="AC92" s="27" t="str">
        <f>IF((V90)=1,SUM(V92:AB92)," ")</f>
        <v xml:space="preserve"> </v>
      </c>
    </row>
    <row r="93" spans="1:31" s="42" customFormat="1" ht="19.5">
      <c r="B93" s="34">
        <v>7</v>
      </c>
      <c r="C93" s="34">
        <v>8</v>
      </c>
      <c r="D93" s="34">
        <v>9</v>
      </c>
      <c r="E93" s="34">
        <v>10</v>
      </c>
      <c r="F93" s="34">
        <v>11</v>
      </c>
      <c r="G93" s="35">
        <v>12</v>
      </c>
      <c r="H93" s="36">
        <v>13</v>
      </c>
      <c r="I93" s="41"/>
      <c r="J93" s="59"/>
      <c r="K93" s="59"/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5">
        <v>9</v>
      </c>
      <c r="R93" s="36">
        <v>10</v>
      </c>
      <c r="S93" s="41"/>
      <c r="T93" s="59"/>
      <c r="U93" s="59"/>
      <c r="V93" s="34">
        <v>2</v>
      </c>
      <c r="W93" s="34">
        <v>3</v>
      </c>
      <c r="X93" s="34">
        <v>4</v>
      </c>
      <c r="Y93" s="34">
        <v>5</v>
      </c>
      <c r="Z93" s="34">
        <v>6</v>
      </c>
      <c r="AA93" s="35">
        <v>7</v>
      </c>
      <c r="AB93" s="36">
        <v>8</v>
      </c>
      <c r="AC93" s="41"/>
      <c r="AD93" s="59"/>
      <c r="AE93" s="59"/>
    </row>
    <row r="94" spans="1:31" s="53" customFormat="1" ht="12">
      <c r="B94" s="70"/>
      <c r="C94" s="70"/>
      <c r="D94" s="70"/>
      <c r="E94" s="70"/>
      <c r="F94" s="70"/>
      <c r="G94" s="70"/>
      <c r="H94" s="70"/>
      <c r="I94" s="26"/>
      <c r="J94" s="60"/>
      <c r="K94" s="60"/>
      <c r="L94" s="71" t="s">
        <v>67</v>
      </c>
      <c r="M94" s="70"/>
      <c r="N94" s="70"/>
      <c r="O94" s="70"/>
      <c r="P94" s="70"/>
      <c r="Q94" s="70"/>
      <c r="R94" s="70"/>
      <c r="S94" s="26"/>
      <c r="T94" s="60"/>
      <c r="U94" s="60"/>
      <c r="V94" s="70"/>
      <c r="W94" s="70"/>
      <c r="X94" s="70"/>
      <c r="Y94" s="70"/>
      <c r="Z94" s="70"/>
      <c r="AA94" s="70"/>
      <c r="AB94" s="70"/>
      <c r="AC94" s="26"/>
      <c r="AD94" s="60"/>
      <c r="AE94" s="60"/>
    </row>
    <row r="95" spans="1:31" ht="14.25" thickBot="1">
      <c r="B95" s="66"/>
      <c r="C95" s="66"/>
      <c r="D95" s="66"/>
      <c r="E95" s="66"/>
      <c r="F95" s="66"/>
      <c r="G95" s="66"/>
      <c r="H95" s="66"/>
      <c r="I95" s="18">
        <f>SUM(B95:H95)</f>
        <v>0</v>
      </c>
      <c r="J95" s="57">
        <f>GESTEP(I95,2.000000001)</f>
        <v>0</v>
      </c>
      <c r="K95" s="57">
        <f>IF(J95=1,AE82+1,0)</f>
        <v>0</v>
      </c>
      <c r="L95" s="66"/>
      <c r="M95" s="66"/>
      <c r="N95" s="66"/>
      <c r="O95" s="66"/>
      <c r="P95" s="66"/>
      <c r="Q95" s="66"/>
      <c r="R95" s="66"/>
      <c r="S95" s="18">
        <f>SUM(L95:R95)</f>
        <v>0</v>
      </c>
      <c r="T95" s="57">
        <f>GESTEP(S95,2.000000001)</f>
        <v>0</v>
      </c>
      <c r="U95" s="57">
        <f>IF(T95=1,K104+1,0)</f>
        <v>0</v>
      </c>
      <c r="V95" s="66"/>
      <c r="W95" s="66"/>
      <c r="X95" s="66"/>
      <c r="Y95" s="66"/>
      <c r="Z95" s="66"/>
      <c r="AA95" s="66"/>
      <c r="AB95" s="66"/>
      <c r="AC95" s="18">
        <f>SUM(V95:AB95)</f>
        <v>0</v>
      </c>
      <c r="AD95" s="57">
        <f>GESTEP(AC95,2.000000001)</f>
        <v>0</v>
      </c>
      <c r="AE95" s="57">
        <f>IF(AD95=1,U104+1,0)</f>
        <v>0</v>
      </c>
    </row>
    <row r="96" spans="1:31" s="42" customFormat="1" ht="19.5">
      <c r="B96" s="34">
        <v>14</v>
      </c>
      <c r="C96" s="34">
        <v>15</v>
      </c>
      <c r="D96" s="34">
        <v>16</v>
      </c>
      <c r="E96" s="34">
        <v>17</v>
      </c>
      <c r="F96" s="34">
        <v>18</v>
      </c>
      <c r="G96" s="35">
        <v>19</v>
      </c>
      <c r="H96" s="36">
        <v>20</v>
      </c>
      <c r="I96" s="41"/>
      <c r="J96" s="62"/>
      <c r="K96" s="57"/>
      <c r="L96" s="34">
        <v>11</v>
      </c>
      <c r="M96" s="34">
        <v>12</v>
      </c>
      <c r="N96" s="34">
        <v>13</v>
      </c>
      <c r="O96" s="34">
        <v>14</v>
      </c>
      <c r="P96" s="34">
        <v>15</v>
      </c>
      <c r="Q96" s="35">
        <v>16</v>
      </c>
      <c r="R96" s="36">
        <v>17</v>
      </c>
      <c r="S96" s="41"/>
      <c r="T96" s="62"/>
      <c r="U96" s="57"/>
      <c r="V96" s="34">
        <v>9</v>
      </c>
      <c r="W96" s="34">
        <v>10</v>
      </c>
      <c r="X96" s="34">
        <v>11</v>
      </c>
      <c r="Y96" s="34">
        <v>12</v>
      </c>
      <c r="Z96" s="34">
        <v>13</v>
      </c>
      <c r="AA96" s="35">
        <v>14</v>
      </c>
      <c r="AB96" s="36">
        <v>15</v>
      </c>
      <c r="AC96" s="41"/>
      <c r="AD96" s="62"/>
      <c r="AE96" s="57"/>
    </row>
    <row r="97" spans="2:31" s="53" customFormat="1" ht="12">
      <c r="B97" s="71" t="s">
        <v>72</v>
      </c>
      <c r="C97" s="70"/>
      <c r="D97" s="70"/>
      <c r="E97" s="70"/>
      <c r="F97" s="70"/>
      <c r="G97" s="70"/>
      <c r="H97" s="70"/>
      <c r="I97" s="26"/>
      <c r="J97" s="60"/>
      <c r="K97" s="60"/>
      <c r="L97" s="71"/>
      <c r="M97" s="70"/>
      <c r="N97" s="70"/>
      <c r="O97" s="70"/>
      <c r="P97" s="70"/>
      <c r="Q97" s="70"/>
      <c r="R97" s="70"/>
      <c r="S97" s="26"/>
      <c r="T97" s="60"/>
      <c r="U97" s="60"/>
      <c r="V97" s="70"/>
      <c r="W97" s="70"/>
      <c r="X97" s="70"/>
      <c r="Y97" s="70"/>
      <c r="Z97" s="70"/>
      <c r="AA97" s="70"/>
      <c r="AB97" s="70"/>
      <c r="AC97" s="26"/>
      <c r="AD97" s="60"/>
      <c r="AE97" s="60"/>
    </row>
    <row r="98" spans="2:31" ht="14.25" thickBot="1">
      <c r="B98" s="66"/>
      <c r="C98" s="66"/>
      <c r="D98" s="66"/>
      <c r="E98" s="66"/>
      <c r="F98" s="66"/>
      <c r="G98" s="66"/>
      <c r="H98" s="66"/>
      <c r="I98" s="18">
        <f>SUM(B98:H98)</f>
        <v>0</v>
      </c>
      <c r="J98" s="57">
        <f>GESTEP(I98,2.000000001)</f>
        <v>0</v>
      </c>
      <c r="K98" s="57">
        <f>IF(J98=1,K95+1,0)</f>
        <v>0</v>
      </c>
      <c r="L98" s="66"/>
      <c r="M98" s="66"/>
      <c r="N98" s="66"/>
      <c r="O98" s="66"/>
      <c r="P98" s="66"/>
      <c r="Q98" s="66"/>
      <c r="R98" s="66"/>
      <c r="S98" s="18">
        <f>SUM(L98:R98)</f>
        <v>0</v>
      </c>
      <c r="T98" s="57">
        <f>GESTEP(S98,2.000000001)</f>
        <v>0</v>
      </c>
      <c r="U98" s="57">
        <f>IF(T98=1,U95+1,0)</f>
        <v>0</v>
      </c>
      <c r="V98" s="66"/>
      <c r="W98" s="66"/>
      <c r="X98" s="66"/>
      <c r="Y98" s="66"/>
      <c r="Z98" s="66"/>
      <c r="AA98" s="66"/>
      <c r="AB98" s="66"/>
      <c r="AC98" s="18">
        <f>SUM(V98:AB98)</f>
        <v>0</v>
      </c>
      <c r="AD98" s="57">
        <f>GESTEP(AC98,2.000000001)</f>
        <v>0</v>
      </c>
      <c r="AE98" s="57">
        <f>IF(AD98=1,AE95+1,0)</f>
        <v>0</v>
      </c>
    </row>
    <row r="99" spans="2:31" s="42" customFormat="1" ht="19.5">
      <c r="B99" s="34">
        <v>21</v>
      </c>
      <c r="C99" s="34">
        <v>22</v>
      </c>
      <c r="D99" s="34">
        <v>23</v>
      </c>
      <c r="E99" s="34">
        <v>24</v>
      </c>
      <c r="F99" s="34">
        <v>25</v>
      </c>
      <c r="G99" s="35">
        <v>26</v>
      </c>
      <c r="H99" s="36">
        <v>27</v>
      </c>
      <c r="I99" s="41"/>
      <c r="J99" s="62"/>
      <c r="K99" s="57"/>
      <c r="L99" s="34">
        <v>18</v>
      </c>
      <c r="M99" s="34">
        <v>19</v>
      </c>
      <c r="N99" s="34">
        <v>20</v>
      </c>
      <c r="O99" s="34">
        <v>21</v>
      </c>
      <c r="P99" s="34">
        <v>22</v>
      </c>
      <c r="Q99" s="35">
        <v>23</v>
      </c>
      <c r="R99" s="36">
        <v>24</v>
      </c>
      <c r="S99" s="41"/>
      <c r="T99" s="62"/>
      <c r="U99" s="57"/>
      <c r="V99" s="34">
        <v>16</v>
      </c>
      <c r="W99" s="34">
        <v>17</v>
      </c>
      <c r="X99" s="34">
        <v>18</v>
      </c>
      <c r="Y99" s="34">
        <v>19</v>
      </c>
      <c r="Z99" s="34">
        <v>20</v>
      </c>
      <c r="AA99" s="35">
        <v>21</v>
      </c>
      <c r="AB99" s="36">
        <v>22</v>
      </c>
      <c r="AC99" s="41"/>
      <c r="AD99" s="62"/>
      <c r="AE99" s="57"/>
    </row>
    <row r="100" spans="2:31" s="53" customFormat="1" ht="12">
      <c r="B100" s="70"/>
      <c r="C100" s="70"/>
      <c r="D100" s="70"/>
      <c r="E100" s="70"/>
      <c r="F100" s="70"/>
      <c r="G100" s="70"/>
      <c r="H100" s="70"/>
      <c r="I100" s="26"/>
      <c r="J100" s="60"/>
      <c r="K100" s="60"/>
      <c r="L100" s="70"/>
      <c r="M100" s="70"/>
      <c r="N100" s="70"/>
      <c r="O100" s="70"/>
      <c r="P100" s="70"/>
      <c r="Q100" s="71" t="s">
        <v>71</v>
      </c>
      <c r="R100" s="70"/>
      <c r="S100" s="26"/>
      <c r="T100" s="60"/>
      <c r="U100" s="60"/>
      <c r="V100" s="70"/>
      <c r="W100" s="70"/>
      <c r="X100" s="70"/>
      <c r="Y100" s="70"/>
      <c r="Z100" s="70"/>
      <c r="AA100" s="70"/>
      <c r="AB100" s="70"/>
      <c r="AC100" s="26"/>
      <c r="AD100" s="60"/>
      <c r="AE100" s="60"/>
    </row>
    <row r="101" spans="2:31" ht="14.25" thickBot="1">
      <c r="B101" s="66"/>
      <c r="C101" s="66"/>
      <c r="D101" s="66"/>
      <c r="E101" s="66"/>
      <c r="F101" s="66"/>
      <c r="G101" s="66"/>
      <c r="H101" s="66"/>
      <c r="I101" s="18">
        <f>SUM(B101:H101)</f>
        <v>0</v>
      </c>
      <c r="J101" s="57">
        <f>GESTEP(I101,2.000000001)</f>
        <v>0</v>
      </c>
      <c r="K101" s="57">
        <f>IF(J101=1,K98+1,0)</f>
        <v>0</v>
      </c>
      <c r="L101" s="66"/>
      <c r="M101" s="66"/>
      <c r="N101" s="66"/>
      <c r="O101" s="66"/>
      <c r="P101" s="66"/>
      <c r="Q101" s="66"/>
      <c r="R101" s="66"/>
      <c r="S101" s="18">
        <f>SUM(L101:R101)</f>
        <v>0</v>
      </c>
      <c r="T101" s="57">
        <f>GESTEP(S101,2.000000001)</f>
        <v>0</v>
      </c>
      <c r="U101" s="57">
        <f>IF(T101=1,U98+1,0)</f>
        <v>0</v>
      </c>
      <c r="V101" s="66"/>
      <c r="W101" s="66"/>
      <c r="X101" s="66"/>
      <c r="Y101" s="66"/>
      <c r="Z101" s="66"/>
      <c r="AA101" s="66"/>
      <c r="AB101" s="66"/>
      <c r="AC101" s="18">
        <f>SUM(V101:AB101)</f>
        <v>0</v>
      </c>
      <c r="AD101" s="57">
        <f>GESTEP(AC101,2.000000001)</f>
        <v>0</v>
      </c>
      <c r="AE101" s="57">
        <f>IF(AD101=1,AE98+1,0)</f>
        <v>0</v>
      </c>
    </row>
    <row r="102" spans="2:31" s="42" customFormat="1" ht="19.5">
      <c r="B102" s="34">
        <v>28</v>
      </c>
      <c r="C102" s="34">
        <v>29</v>
      </c>
      <c r="D102" s="34">
        <v>30</v>
      </c>
      <c r="E102" s="34">
        <v>31</v>
      </c>
      <c r="F102" s="37">
        <f>P90</f>
        <v>1</v>
      </c>
      <c r="G102" s="37">
        <f>Q90</f>
        <v>2</v>
      </c>
      <c r="H102" s="37">
        <f>R90</f>
        <v>3</v>
      </c>
      <c r="I102" s="41"/>
      <c r="J102" s="62"/>
      <c r="K102" s="57"/>
      <c r="L102" s="34">
        <v>25</v>
      </c>
      <c r="M102" s="34">
        <v>26</v>
      </c>
      <c r="N102" s="34">
        <v>27</v>
      </c>
      <c r="O102" s="34">
        <v>28</v>
      </c>
      <c r="P102" s="34">
        <v>29</v>
      </c>
      <c r="Q102" s="35">
        <v>30</v>
      </c>
      <c r="R102" s="48">
        <f>AB90</f>
        <v>1</v>
      </c>
      <c r="S102" s="41"/>
      <c r="T102" s="62"/>
      <c r="U102" s="59"/>
      <c r="V102" s="34">
        <v>23</v>
      </c>
      <c r="W102" s="34">
        <v>24</v>
      </c>
      <c r="X102" s="34">
        <v>25</v>
      </c>
      <c r="Y102" s="34">
        <v>26</v>
      </c>
      <c r="Z102" s="34">
        <v>27</v>
      </c>
      <c r="AA102" s="35">
        <v>28</v>
      </c>
      <c r="AB102" s="36">
        <v>29</v>
      </c>
      <c r="AC102" s="41"/>
      <c r="AD102" s="62"/>
      <c r="AE102" s="59"/>
    </row>
    <row r="103" spans="2:31" s="53" customFormat="1" ht="12">
      <c r="B103" s="70"/>
      <c r="C103" s="70"/>
      <c r="D103" s="70"/>
      <c r="E103" s="70"/>
      <c r="F103" s="93"/>
      <c r="G103" s="93"/>
      <c r="H103" s="93"/>
      <c r="I103" s="26"/>
      <c r="J103" s="60"/>
      <c r="K103" s="60"/>
      <c r="L103" s="70"/>
      <c r="M103" s="70"/>
      <c r="N103" s="70"/>
      <c r="O103" s="70"/>
      <c r="P103" s="70"/>
      <c r="Q103" s="70"/>
      <c r="R103" s="93"/>
      <c r="S103" s="26"/>
      <c r="T103" s="60"/>
      <c r="U103" s="60"/>
      <c r="V103" s="70"/>
      <c r="W103" s="70"/>
      <c r="X103" s="70"/>
      <c r="Y103" s="70"/>
      <c r="Z103" s="70"/>
      <c r="AA103" s="70"/>
      <c r="AB103" s="70"/>
      <c r="AC103" s="26"/>
      <c r="AD103" s="60"/>
      <c r="AE103" s="60"/>
    </row>
    <row r="104" spans="2:31" ht="14.25" thickBot="1">
      <c r="B104" s="66"/>
      <c r="C104" s="66"/>
      <c r="D104" s="66"/>
      <c r="E104" s="66"/>
      <c r="F104" s="69"/>
      <c r="G104" s="69"/>
      <c r="H104" s="69"/>
      <c r="I104" s="21">
        <f>IF((B102)=1,SUM(B104:H104),SUM(B104:H104)+SUM(L92:R92))</f>
        <v>0</v>
      </c>
      <c r="J104" s="57">
        <f>GESTEP(I104,2.000000001)</f>
        <v>0</v>
      </c>
      <c r="K104" s="57">
        <f>IF(J104=1,K101+1,0)</f>
        <v>0</v>
      </c>
      <c r="L104" s="66"/>
      <c r="M104" s="66"/>
      <c r="N104" s="66"/>
      <c r="O104" s="66"/>
      <c r="P104" s="66"/>
      <c r="Q104" s="66"/>
      <c r="R104" s="69"/>
      <c r="S104" s="21">
        <f>IF((L102)=1,SUM(L104:R104),SUM(L104:R104)+SUM(V92:AB92))</f>
        <v>0</v>
      </c>
      <c r="T104" s="57">
        <f>GESTEP(S104,2.000000001)</f>
        <v>0</v>
      </c>
      <c r="U104" s="57">
        <f>IF(T104=1,U101+1,0)</f>
        <v>0</v>
      </c>
      <c r="V104" s="66"/>
      <c r="W104" s="66"/>
      <c r="X104" s="66"/>
      <c r="Y104" s="66"/>
      <c r="Z104" s="66"/>
      <c r="AA104" s="66"/>
      <c r="AB104" s="66"/>
      <c r="AC104" s="18">
        <f>SUM(V104:AB104)</f>
        <v>0</v>
      </c>
      <c r="AD104" s="57">
        <f>GESTEP(AC104,2.000000001)</f>
        <v>0</v>
      </c>
      <c r="AE104" s="57">
        <f>IF(AD104=1,AE101+1,0)</f>
        <v>0</v>
      </c>
    </row>
    <row r="105" spans="2:31" s="42" customFormat="1" ht="19.5">
      <c r="B105" s="38"/>
      <c r="C105" s="38"/>
      <c r="D105" s="38"/>
      <c r="E105" s="38"/>
      <c r="F105" s="38"/>
      <c r="G105" s="39"/>
      <c r="H105" s="40"/>
      <c r="I105" s="41"/>
      <c r="J105" s="59"/>
      <c r="K105" s="59"/>
      <c r="L105" s="38"/>
      <c r="M105" s="38"/>
      <c r="N105" s="38"/>
      <c r="O105" s="38"/>
      <c r="P105" s="38"/>
      <c r="Q105" s="39"/>
      <c r="R105" s="40"/>
      <c r="S105" s="41"/>
      <c r="T105" s="59"/>
      <c r="U105" s="59"/>
      <c r="V105" s="34">
        <v>30</v>
      </c>
      <c r="W105" s="34">
        <v>31</v>
      </c>
      <c r="X105" s="48">
        <v>1</v>
      </c>
      <c r="Y105" s="48">
        <v>2</v>
      </c>
      <c r="Z105" s="48">
        <v>3</v>
      </c>
      <c r="AA105" s="48">
        <v>4</v>
      </c>
      <c r="AB105" s="48">
        <v>5</v>
      </c>
      <c r="AC105" s="41"/>
      <c r="AD105" s="59"/>
      <c r="AE105" s="59"/>
    </row>
    <row r="106" spans="2:31" s="53" customFormat="1" ht="12">
      <c r="B106" s="93"/>
      <c r="C106" s="93"/>
      <c r="D106" s="93"/>
      <c r="E106" s="93"/>
      <c r="F106" s="93"/>
      <c r="G106" s="93"/>
      <c r="H106" s="93"/>
      <c r="I106" s="26"/>
      <c r="J106" s="60"/>
      <c r="K106" s="60"/>
      <c r="L106" s="93"/>
      <c r="M106" s="93"/>
      <c r="N106" s="93"/>
      <c r="O106" s="93"/>
      <c r="P106" s="93"/>
      <c r="Q106" s="93"/>
      <c r="R106" s="93"/>
      <c r="S106" s="26"/>
      <c r="T106" s="60"/>
      <c r="U106" s="60"/>
      <c r="V106" s="70"/>
      <c r="W106" s="70"/>
      <c r="X106" s="93"/>
      <c r="Y106" s="93"/>
      <c r="Z106" s="93"/>
      <c r="AA106" s="93"/>
      <c r="AB106" s="93"/>
      <c r="AC106" s="26"/>
      <c r="AD106" s="60"/>
      <c r="AE106" s="60"/>
    </row>
    <row r="107" spans="2:31" ht="14.25" thickBot="1">
      <c r="B107" s="69"/>
      <c r="C107" s="69"/>
      <c r="D107" s="69"/>
      <c r="E107" s="69"/>
      <c r="F107" s="69"/>
      <c r="G107" s="69"/>
      <c r="H107" s="69"/>
      <c r="I107" s="21"/>
      <c r="L107" s="69"/>
      <c r="M107" s="69"/>
      <c r="N107" s="69"/>
      <c r="O107" s="69"/>
      <c r="P107" s="69"/>
      <c r="Q107" s="69"/>
      <c r="R107" s="69"/>
      <c r="S107" s="21"/>
      <c r="V107" s="66"/>
      <c r="W107" s="66"/>
      <c r="X107" s="69"/>
      <c r="Y107" s="69"/>
      <c r="Z107" s="69"/>
      <c r="AA107" s="69"/>
      <c r="AB107" s="69"/>
      <c r="AC107" s="21">
        <f>SUM(V107:AB107)</f>
        <v>0</v>
      </c>
      <c r="AD107" s="57">
        <f>GESTEP(AC107,2.000000001)</f>
        <v>0</v>
      </c>
      <c r="AE107" s="57">
        <f>IF(AD107=1,AE104+1,0)</f>
        <v>0</v>
      </c>
    </row>
    <row r="109" spans="2:31" ht="18.75">
      <c r="B109" s="86" t="s">
        <v>39</v>
      </c>
      <c r="C109" s="86" t="s">
        <v>40</v>
      </c>
      <c r="D109" s="86" t="s">
        <v>41</v>
      </c>
      <c r="E109" s="157" t="s">
        <v>30</v>
      </c>
      <c r="F109" s="158"/>
      <c r="H109" s="87" t="s">
        <v>78</v>
      </c>
      <c r="L109" s="86" t="s">
        <v>39</v>
      </c>
      <c r="M109" s="86" t="s">
        <v>40</v>
      </c>
      <c r="N109" s="86" t="s">
        <v>41</v>
      </c>
      <c r="O109" s="157" t="s">
        <v>30</v>
      </c>
      <c r="P109" s="158"/>
      <c r="R109" s="87" t="s">
        <v>78</v>
      </c>
      <c r="V109" s="86" t="s">
        <v>39</v>
      </c>
      <c r="W109" s="86" t="s">
        <v>40</v>
      </c>
      <c r="X109" s="86" t="s">
        <v>41</v>
      </c>
      <c r="Y109" s="157" t="s">
        <v>30</v>
      </c>
      <c r="Z109" s="158"/>
      <c r="AB109" s="87" t="s">
        <v>78</v>
      </c>
    </row>
    <row r="110" spans="2:31">
      <c r="B110" s="2">
        <f>DAY(EOMONTH(D88,0))</f>
        <v>31</v>
      </c>
      <c r="C110" s="2">
        <f>COUNTIF(B92:H92,"休")+COUNTIF(B95:H95,"休")+COUNTIF(B98:H98,"休")+COUNTIF(B101:H101,"休")+COUNTIF(B104:H104,"休")+COUNTIF(B107:H107,"休")</f>
        <v>0</v>
      </c>
      <c r="D110" s="2">
        <f>B110-C110</f>
        <v>31</v>
      </c>
      <c r="E110" s="121">
        <f>SUM(B92:H92,B95:H95,B98:H98,B101:H101,B104:H104,B107:H107)</f>
        <v>0</v>
      </c>
      <c r="F110" s="159"/>
      <c r="H110" s="88" t="str">
        <f>IF(AND(C92&lt;&gt;"",D92&lt;&gt;"",E92&lt;&gt;"",(F92)&lt;&gt;"",(G92)&lt;&gt;"",(H92)&lt;&gt;"",(B95)&lt;&gt;"",(C95)&lt;&gt;"",(D95)&lt;&gt;"",(E95)&lt;&gt;"",(F95)&lt;&gt;"",(G95)&lt;&gt;"",H95&lt;&gt;"",B98&lt;&gt;"",C98&lt;&gt;"",D98&lt;&gt;"",E98&lt;&gt;"",F98&lt;&gt;"",G98&lt;&gt;"",H98&lt;&gt;"",B101&lt;&gt;"",C101&lt;&gt;"",D101&lt;&gt;"",E101&lt;&gt;"",F101&lt;&gt;"",G101&lt;&gt;"",H101&lt;&gt;"",B104&lt;&gt;"",C104&lt;&gt;"",D104&lt;&gt;"",E104&lt;&gt;""),"OK","入力不足")</f>
        <v>入力不足</v>
      </c>
      <c r="L110" s="2">
        <f>DAY(EOMONTH(N88,0))</f>
        <v>30</v>
      </c>
      <c r="M110" s="2">
        <f>COUNTIF(L92:R92,"休")+COUNTIF(L95:R95,"休")+COUNTIF(L98:R98,"休")+COUNTIF(L101:R101,"休")+COUNTIF(L104:R104,"休")+COUNTIF(L107:R107,"休")</f>
        <v>0</v>
      </c>
      <c r="N110" s="2">
        <f>L110-M110</f>
        <v>30</v>
      </c>
      <c r="O110" s="121">
        <f>SUM(L92:R92,L95:R95,L98:R98,L101:R101,L104:R104,L107:R107)</f>
        <v>0</v>
      </c>
      <c r="P110" s="159"/>
      <c r="R110" s="88" t="str">
        <f>IF(AND((P92)&lt;&gt;"",(Q92)&lt;&gt;"",(R92)&lt;&gt;"",(L95)&lt;&gt;"",(M95)&lt;&gt;"",(N95)&lt;&gt;"",(O95)&lt;&gt;"",(P95)&lt;&gt;"",(Q95)&lt;&gt;"",R95&lt;&gt;"",L98&lt;&gt;"",M98&lt;&gt;"",N98&lt;&gt;"",O98&lt;&gt;"",P98&lt;&gt;"",Q98&lt;&gt;"",R98&lt;&gt;"",L101&lt;&gt;"",M101&lt;&gt;"",N101&lt;&gt;"",O101&lt;&gt;"",P101&lt;&gt;"",Q101&lt;&gt;"",R101&lt;&gt;"",L104&lt;&gt;"",M104&lt;&gt;"",N104&lt;&gt;"",O104&lt;&gt;"",P104&lt;&gt;"",Q104&lt;&gt;""),"OK","入力不足")</f>
        <v>入力不足</v>
      </c>
      <c r="V110" s="2">
        <f>DAY(EOMONTH(X88,0))</f>
        <v>31</v>
      </c>
      <c r="W110" s="2">
        <f>COUNTIF(V92:AB92,"休")+COUNTIF(V95:AB95,"休")+COUNTIF(V98:AB98,"休")+COUNTIF(V101:AB101,"休")+COUNTIF(V104:AB104,"休")+COUNTIF(V107:AB107,"休")</f>
        <v>0</v>
      </c>
      <c r="X110" s="2">
        <f>V110-W110</f>
        <v>31</v>
      </c>
      <c r="Y110" s="121">
        <f>SUM(V92:AB92,V95:AB95,V98:AB98,V101:AB101,V104:AB104,V107:AB107)</f>
        <v>0</v>
      </c>
      <c r="Z110" s="159"/>
      <c r="AB110" s="88" t="str">
        <f>IF(AND(AB92&lt;&gt;"",(V95)&lt;&gt;"",(W95)&lt;&gt;"",(X95)&lt;&gt;"",(Y95)&lt;&gt;"",(Z95)&lt;&gt;"",(AA95)&lt;&gt;"",AB95&lt;&gt;"",V98&lt;&gt;"",W98&lt;&gt;"",X98&lt;&gt;"",Y98&lt;&gt;"",Z98&lt;&gt;"",AA98&lt;&gt;"",AB98&lt;&gt;"",V101&lt;&gt;"",W101&lt;&gt;"",X101&lt;&gt;"",Y101&lt;&gt;"",Z101&lt;&gt;"",AA101&lt;&gt;"",AB101&lt;&gt;"",V104&lt;&gt;"",W104&lt;&gt;"",X104&lt;&gt;"",Y104&lt;&gt;"",Z104&lt;&gt;"",AA104&lt;&gt;"",AB104&lt;&gt;"",V107&lt;&gt;"",W107&lt;&gt;""),"OK","入力不足")</f>
        <v>入力不足</v>
      </c>
    </row>
    <row r="111" spans="2:31" s="54" customFormat="1">
      <c r="B111" s="89">
        <f>SUM(C110:D110)</f>
        <v>31</v>
      </c>
      <c r="I111" s="47"/>
      <c r="J111" s="63"/>
      <c r="K111" s="63"/>
      <c r="L111" s="89">
        <f>SUM(M110:N110)</f>
        <v>30</v>
      </c>
      <c r="N111" s="89"/>
      <c r="S111" s="47"/>
      <c r="T111" s="63"/>
      <c r="U111" s="63"/>
      <c r="V111" s="89">
        <f>SUM(W110:X110)</f>
        <v>31</v>
      </c>
      <c r="X111" s="89"/>
      <c r="AC111" s="47"/>
      <c r="AD111" s="63"/>
      <c r="AE111" s="63"/>
    </row>
    <row r="112" spans="2:31" ht="19.5" thickBot="1">
      <c r="L112" s="74" t="s">
        <v>53</v>
      </c>
    </row>
    <row r="113" spans="3:29" ht="19.5" customHeight="1" thickBot="1">
      <c r="C113" s="94" t="s">
        <v>8</v>
      </c>
      <c r="D113" s="95" t="s">
        <v>9</v>
      </c>
      <c r="E113" s="97" t="s">
        <v>7</v>
      </c>
      <c r="F113" s="97" t="s">
        <v>34</v>
      </c>
      <c r="G113" s="149" t="s">
        <v>30</v>
      </c>
      <c r="H113" s="150"/>
      <c r="L113" s="133" t="s">
        <v>47</v>
      </c>
      <c r="M113" s="134"/>
      <c r="N113" s="134"/>
      <c r="O113" s="134"/>
      <c r="P113" s="134"/>
      <c r="Q113" s="134"/>
      <c r="R113" s="135"/>
      <c r="S113" s="30" t="s">
        <v>46</v>
      </c>
      <c r="T113" s="64"/>
      <c r="U113" s="64"/>
      <c r="V113" s="98"/>
      <c r="W113" s="98"/>
      <c r="X113" s="98"/>
      <c r="Y113" s="98"/>
      <c r="Z113" s="98"/>
      <c r="AA113" s="98"/>
      <c r="AB113" s="98"/>
      <c r="AC113" s="33"/>
    </row>
    <row r="114" spans="3:29" ht="19.5" customHeight="1">
      <c r="C114" s="99">
        <f>$D$13</f>
        <v>45292</v>
      </c>
      <c r="D114" s="100">
        <f>B35</f>
        <v>31</v>
      </c>
      <c r="E114" s="101">
        <f>C35</f>
        <v>0</v>
      </c>
      <c r="F114" s="101">
        <f>D35</f>
        <v>31</v>
      </c>
      <c r="G114" s="151">
        <f>E35</f>
        <v>0</v>
      </c>
      <c r="H114" s="152"/>
      <c r="L114" s="153"/>
      <c r="M114" s="154"/>
      <c r="N114" s="102" t="s">
        <v>10</v>
      </c>
      <c r="O114" s="154"/>
      <c r="P114" s="154"/>
      <c r="Q114" s="155">
        <f>O114-L114+1</f>
        <v>1</v>
      </c>
      <c r="R114" s="156"/>
      <c r="S114" s="30" t="s">
        <v>42</v>
      </c>
      <c r="T114" s="64"/>
      <c r="U114" s="64"/>
      <c r="V114" s="98"/>
      <c r="W114" s="98"/>
      <c r="X114" s="98"/>
      <c r="Y114" s="98"/>
      <c r="Z114" s="98"/>
      <c r="AA114" s="98"/>
      <c r="AB114" s="98"/>
      <c r="AC114" s="33"/>
    </row>
    <row r="115" spans="3:29" ht="19.5" customHeight="1">
      <c r="C115" s="103">
        <f>$N$13</f>
        <v>45323</v>
      </c>
      <c r="D115" s="104">
        <f>L35</f>
        <v>29</v>
      </c>
      <c r="E115" s="75">
        <f>M35</f>
        <v>0</v>
      </c>
      <c r="F115" s="75">
        <f>N35</f>
        <v>29</v>
      </c>
      <c r="G115" s="121">
        <f>O35</f>
        <v>0</v>
      </c>
      <c r="H115" s="122"/>
      <c r="L115" s="133" t="s">
        <v>33</v>
      </c>
      <c r="M115" s="134"/>
      <c r="N115" s="134"/>
      <c r="O115" s="134"/>
      <c r="P115" s="135"/>
      <c r="Q115" s="146">
        <f>SUM(E114:E125)</f>
        <v>0</v>
      </c>
      <c r="R115" s="147"/>
      <c r="S115" s="31"/>
    </row>
    <row r="116" spans="3:29" ht="19.5" customHeight="1">
      <c r="C116" s="103">
        <f>$X$13</f>
        <v>45354</v>
      </c>
      <c r="D116" s="104">
        <f>V35</f>
        <v>31</v>
      </c>
      <c r="E116" s="75">
        <f>W35</f>
        <v>0</v>
      </c>
      <c r="F116" s="75">
        <f>X35</f>
        <v>31</v>
      </c>
      <c r="G116" s="121">
        <f>Y35</f>
        <v>0</v>
      </c>
      <c r="H116" s="122"/>
      <c r="L116" s="143" t="s">
        <v>37</v>
      </c>
      <c r="M116" s="143"/>
      <c r="N116" s="143"/>
      <c r="O116" s="143"/>
      <c r="P116" s="143"/>
      <c r="Q116" s="148" t="str">
        <f>IF(SUM(F114:F125)&lt;281,SUM(F114:F125),"上限超え")</f>
        <v>上限超え</v>
      </c>
      <c r="R116" s="148"/>
      <c r="S116" s="30" t="s">
        <v>43</v>
      </c>
      <c r="T116" s="64"/>
      <c r="U116" s="64"/>
      <c r="V116" s="98"/>
      <c r="W116" s="98"/>
      <c r="X116" s="98"/>
      <c r="Y116" s="98"/>
      <c r="Z116" s="98"/>
      <c r="AA116" s="98"/>
      <c r="AB116" s="98"/>
      <c r="AC116" s="33"/>
    </row>
    <row r="117" spans="3:29" ht="19.5" customHeight="1">
      <c r="C117" s="103">
        <f>$D$38</f>
        <v>45385</v>
      </c>
      <c r="D117" s="104">
        <f>B60</f>
        <v>30</v>
      </c>
      <c r="E117" s="75">
        <f>C60</f>
        <v>0</v>
      </c>
      <c r="F117" s="75">
        <f>D60</f>
        <v>30</v>
      </c>
      <c r="G117" s="121">
        <f>E60</f>
        <v>0</v>
      </c>
      <c r="H117" s="122"/>
      <c r="L117" s="133" t="s">
        <v>49</v>
      </c>
      <c r="M117" s="134"/>
      <c r="N117" s="134"/>
      <c r="O117" s="134"/>
      <c r="P117" s="135"/>
      <c r="Q117" s="144">
        <f>SUM($G$114:$H$125)</f>
        <v>0</v>
      </c>
      <c r="R117" s="144"/>
      <c r="S117" s="30" t="s">
        <v>88</v>
      </c>
      <c r="T117" s="64"/>
      <c r="U117" s="64"/>
      <c r="V117" s="98"/>
      <c r="W117" s="98"/>
      <c r="X117" s="98"/>
      <c r="Y117" s="98"/>
      <c r="Z117" s="98"/>
      <c r="AA117" s="98"/>
      <c r="AB117" s="98"/>
      <c r="AC117" s="33"/>
    </row>
    <row r="118" spans="3:29" ht="19.5" customHeight="1">
      <c r="C118" s="103">
        <f>$N$38</f>
        <v>45416</v>
      </c>
      <c r="D118" s="104">
        <f>L60</f>
        <v>31</v>
      </c>
      <c r="E118" s="75">
        <f>M60</f>
        <v>0</v>
      </c>
      <c r="F118" s="75">
        <f>N60</f>
        <v>31</v>
      </c>
      <c r="G118" s="121">
        <f>O60</f>
        <v>0</v>
      </c>
      <c r="H118" s="122"/>
      <c r="L118" s="133" t="s">
        <v>36</v>
      </c>
      <c r="M118" s="134"/>
      <c r="N118" s="134"/>
      <c r="O118" s="134"/>
      <c r="P118" s="135"/>
      <c r="Q118" s="144" t="e">
        <f>IF(Q117/(SUM(Q115:R116)/7)&lt;1.666667,Q117/(SUM(Q115:R116)/7),"上限超え")</f>
        <v>#DIV/0!</v>
      </c>
      <c r="R118" s="144"/>
      <c r="S118" s="30" t="s">
        <v>52</v>
      </c>
      <c r="T118" s="64"/>
      <c r="U118" s="64"/>
      <c r="V118" s="98"/>
      <c r="W118" s="98"/>
      <c r="X118" s="98"/>
      <c r="Y118" s="98"/>
      <c r="Z118" s="98"/>
      <c r="AA118" s="98"/>
      <c r="AB118" s="98"/>
      <c r="AC118" s="33"/>
    </row>
    <row r="119" spans="3:29" ht="19.5" customHeight="1">
      <c r="C119" s="103">
        <f>$X$38</f>
        <v>45447</v>
      </c>
      <c r="D119" s="104">
        <f>V60</f>
        <v>30</v>
      </c>
      <c r="E119" s="75">
        <f>W60</f>
        <v>0</v>
      </c>
      <c r="F119" s="75">
        <f>X60</f>
        <v>30</v>
      </c>
      <c r="G119" s="121">
        <f>Y60</f>
        <v>0</v>
      </c>
      <c r="H119" s="122"/>
      <c r="L119" s="143" t="s">
        <v>56</v>
      </c>
      <c r="M119" s="143"/>
      <c r="N119" s="143"/>
      <c r="O119" s="143"/>
      <c r="P119" s="143"/>
      <c r="Q119" s="144">
        <f>MAX(B17:H17,B20:H20,B23:H23,B26:H26,B29:H29,L17:R17,L20:R20,L23:R23,L26:R26,L29:R29,V17:AB17,V20:AB20,V23:AB23,V26:AB26,V29:AB29,B42:H42,B45:H45,B48:H48,B51:H51,B54:H54,B57:H57,L42:R42,L45:R45,L48:R48,L51:R51,L54:R54,L57:R57,V42:AB42,V45:AB45,V48:AB48,V51:AB51,V54:AB54,V57:AB57,B67:H67,B70:H70,B73:H73,B76:H76,B79:H79,B82:H82,L67:R67,L70:R70,L73:R73,L76:R76,L79:R79,L82:R82,V67:AB67,V70:AB70,V73:AB73,V76:AB76,V79:AB79,V82:AB82,B92:H92,B95:H95,B98:H98,B101:H101,B104:H104,L92:R92,L95:R95,L98:R98,L101:R101,L104:R104,L107:R107,B107:H107,V92:AB92,V95:AB95,V98:AB98,V101:AB101,V104:AB104,V107:AB107)</f>
        <v>0</v>
      </c>
      <c r="R119" s="144"/>
      <c r="S119" s="31"/>
    </row>
    <row r="120" spans="3:29" ht="19.5" customHeight="1">
      <c r="C120" s="103">
        <f>$D$63</f>
        <v>45478</v>
      </c>
      <c r="D120" s="104">
        <f>B85</f>
        <v>31</v>
      </c>
      <c r="E120" s="75">
        <f>C85</f>
        <v>0</v>
      </c>
      <c r="F120" s="75">
        <f>D85</f>
        <v>31</v>
      </c>
      <c r="G120" s="121">
        <f>E85</f>
        <v>0</v>
      </c>
      <c r="H120" s="122"/>
      <c r="L120" s="145" t="s">
        <v>57</v>
      </c>
      <c r="M120" s="145"/>
      <c r="N120" s="145"/>
      <c r="O120" s="145"/>
      <c r="P120" s="145"/>
      <c r="Q120" s="144">
        <f>MAX(I15:I107,S15:S107,AC15:AC107)</f>
        <v>0</v>
      </c>
      <c r="R120" s="144"/>
      <c r="S120" s="31"/>
    </row>
    <row r="121" spans="3:29" ht="19.5" customHeight="1">
      <c r="C121" s="103">
        <f>$N$63</f>
        <v>45509</v>
      </c>
      <c r="D121" s="104">
        <f>L85</f>
        <v>31</v>
      </c>
      <c r="E121" s="75">
        <f>M85</f>
        <v>0</v>
      </c>
      <c r="F121" s="75">
        <f>N85</f>
        <v>31</v>
      </c>
      <c r="G121" s="121">
        <f>O85</f>
        <v>0</v>
      </c>
      <c r="H121" s="122"/>
      <c r="L121" s="133" t="s">
        <v>35</v>
      </c>
      <c r="M121" s="134"/>
      <c r="N121" s="134"/>
      <c r="O121" s="134"/>
      <c r="P121" s="135"/>
      <c r="Q121" s="136" t="e">
        <f>Q117/Q116</f>
        <v>#VALUE!</v>
      </c>
      <c r="R121" s="137"/>
      <c r="S121" s="31"/>
    </row>
    <row r="122" spans="3:29" ht="19.5" customHeight="1">
      <c r="C122" s="103">
        <f>$X$63</f>
        <v>45540</v>
      </c>
      <c r="D122" s="104">
        <f>V85</f>
        <v>30</v>
      </c>
      <c r="E122" s="75">
        <f>W85</f>
        <v>0</v>
      </c>
      <c r="F122" s="75">
        <f>X85</f>
        <v>30</v>
      </c>
      <c r="G122" s="121">
        <f>Y85</f>
        <v>0</v>
      </c>
      <c r="H122" s="122"/>
      <c r="L122" s="74" t="s">
        <v>51</v>
      </c>
      <c r="S122" s="31"/>
    </row>
    <row r="123" spans="3:29" ht="19.5" customHeight="1">
      <c r="C123" s="103">
        <f>$D$88</f>
        <v>45571</v>
      </c>
      <c r="D123" s="104">
        <f>B110</f>
        <v>31</v>
      </c>
      <c r="E123" s="75">
        <f>C110</f>
        <v>0</v>
      </c>
      <c r="F123" s="75">
        <f>D110</f>
        <v>31</v>
      </c>
      <c r="G123" s="121">
        <f>E110</f>
        <v>0</v>
      </c>
      <c r="H123" s="122"/>
      <c r="L123" s="138" t="s">
        <v>48</v>
      </c>
      <c r="M123" s="139"/>
      <c r="N123" s="139"/>
      <c r="O123" s="139"/>
      <c r="P123" s="140"/>
      <c r="Q123" s="141">
        <f>MAX(K16:K108,U15:U107,AE15:AE107)</f>
        <v>0</v>
      </c>
      <c r="R123" s="142"/>
      <c r="S123" s="30" t="s">
        <v>58</v>
      </c>
      <c r="T123" s="64"/>
      <c r="U123" s="64"/>
      <c r="V123" s="98"/>
      <c r="W123" s="98"/>
      <c r="X123" s="98"/>
      <c r="Y123" s="98"/>
      <c r="Z123" s="98"/>
      <c r="AA123" s="98"/>
      <c r="AB123" s="98"/>
      <c r="AC123" s="33"/>
    </row>
    <row r="124" spans="3:29" ht="19.5" customHeight="1">
      <c r="C124" s="103">
        <f>$N$88</f>
        <v>45602</v>
      </c>
      <c r="D124" s="104">
        <f>L110</f>
        <v>30</v>
      </c>
      <c r="E124" s="75">
        <f>M110</f>
        <v>0</v>
      </c>
      <c r="F124" s="75">
        <f>N110</f>
        <v>30</v>
      </c>
      <c r="G124" s="121">
        <f>O110</f>
        <v>0</v>
      </c>
      <c r="H124" s="122"/>
      <c r="L124" s="123" t="s">
        <v>50</v>
      </c>
      <c r="M124" s="124"/>
      <c r="N124" s="124"/>
      <c r="O124" s="124"/>
      <c r="P124" s="125"/>
      <c r="Q124" s="15" t="str">
        <f>MONTH($D$13)&amp;"月～"&amp;MONTH($X$13)&amp;"月"</f>
        <v>1月～3月</v>
      </c>
      <c r="R124" s="105">
        <f>COUNTIF($I$15:$I$32,"&gt;2")+COUNTIF($S$15:$S$32,"&gt;2")+COUNTIF($AC$15:$AC$32,"&gt;2")</f>
        <v>0</v>
      </c>
      <c r="S124" s="30" t="s">
        <v>59</v>
      </c>
      <c r="T124" s="64"/>
      <c r="U124" s="64"/>
      <c r="V124" s="98"/>
      <c r="W124" s="98"/>
      <c r="X124" s="98"/>
      <c r="Y124" s="98"/>
      <c r="Z124" s="98"/>
      <c r="AA124" s="98"/>
      <c r="AB124" s="98"/>
      <c r="AC124" s="33"/>
    </row>
    <row r="125" spans="3:29" ht="19.5" customHeight="1" thickBot="1">
      <c r="C125" s="106">
        <f>$X$88</f>
        <v>45633</v>
      </c>
      <c r="D125" s="107">
        <f>V110</f>
        <v>31</v>
      </c>
      <c r="E125" s="108">
        <f>W110</f>
        <v>0</v>
      </c>
      <c r="F125" s="108">
        <f>X110</f>
        <v>31</v>
      </c>
      <c r="G125" s="129">
        <f>Y110</f>
        <v>0</v>
      </c>
      <c r="H125" s="130"/>
      <c r="L125" s="123"/>
      <c r="M125" s="124"/>
      <c r="N125" s="124"/>
      <c r="O125" s="124"/>
      <c r="P125" s="125"/>
      <c r="Q125" s="16" t="str">
        <f>MONTH($D$38)&amp;"月～"&amp;MONTH($X$38)&amp;"月"</f>
        <v>4月～6月</v>
      </c>
      <c r="R125" s="109">
        <f>COUNTIF($I$40:$I$57,"&gt;2")+COUNTIF($S$40:$S$57,"&gt;2")+COUNTIF($AC$40:$AC$57,"&gt;2")</f>
        <v>0</v>
      </c>
      <c r="S125" s="30" t="s">
        <v>54</v>
      </c>
      <c r="T125" s="64"/>
      <c r="U125" s="64"/>
      <c r="V125" s="98"/>
      <c r="W125" s="98"/>
      <c r="X125" s="98"/>
      <c r="Y125" s="98"/>
      <c r="Z125" s="98"/>
      <c r="AA125" s="98"/>
      <c r="AB125" s="98"/>
      <c r="AC125" s="33"/>
    </row>
    <row r="126" spans="3:29" ht="19.5" customHeight="1" thickBot="1">
      <c r="C126" s="110" t="s">
        <v>29</v>
      </c>
      <c r="D126" s="111">
        <f>SUM(D114:D125)</f>
        <v>366</v>
      </c>
      <c r="E126" s="112">
        <f>SUM(E114:E125)</f>
        <v>0</v>
      </c>
      <c r="F126" s="112">
        <f>SUM(F114:F125)</f>
        <v>366</v>
      </c>
      <c r="G126" s="131">
        <f>SUM($G$114:$H$125)</f>
        <v>0</v>
      </c>
      <c r="H126" s="132"/>
      <c r="L126" s="123"/>
      <c r="M126" s="124"/>
      <c r="N126" s="124"/>
      <c r="O126" s="124"/>
      <c r="P126" s="125"/>
      <c r="Q126" s="16" t="str">
        <f>MONTH($D$63)&amp;"月～"&amp;MONTH($X$63)&amp;"月"</f>
        <v>7月～9月</v>
      </c>
      <c r="R126" s="109">
        <f>COUNTIF($I$65:$I$82,"&gt;2")+COUNTIF($S$65:$S$82,"&gt;2")+COUNTIF($AC$65:$AC$82,"&gt;2")</f>
        <v>0</v>
      </c>
      <c r="S126" s="30" t="s">
        <v>55</v>
      </c>
      <c r="T126" s="64"/>
      <c r="U126" s="64"/>
      <c r="V126" s="98"/>
      <c r="W126" s="98"/>
      <c r="X126" s="98"/>
      <c r="Y126" s="98"/>
      <c r="Z126" s="98"/>
      <c r="AA126" s="98"/>
      <c r="AB126" s="98"/>
      <c r="AC126" s="33"/>
    </row>
    <row r="127" spans="3:29" ht="19.5" customHeight="1">
      <c r="L127" s="126"/>
      <c r="M127" s="127"/>
      <c r="N127" s="127"/>
      <c r="O127" s="127"/>
      <c r="P127" s="128"/>
      <c r="Q127" s="17" t="str">
        <f>MONTH($D$88)&amp;"月～"&amp;MONTH($X$88)&amp;"月"</f>
        <v>10月～12月</v>
      </c>
      <c r="R127" s="113">
        <f>COUNTIF($I$90:$I$107,"&gt;2")+COUNTIF($S$90:$S$107,"&gt;2")+COUNTIF($AC$90:$AC$107,"&gt;2")</f>
        <v>0</v>
      </c>
      <c r="S127" s="31"/>
    </row>
    <row r="129" spans="4:26">
      <c r="R129" s="114"/>
    </row>
    <row r="131" spans="4:26">
      <c r="D131" s="115"/>
      <c r="V131" s="14"/>
      <c r="W131" s="12"/>
      <c r="X131" s="10"/>
      <c r="Y131" s="13"/>
      <c r="Z131" s="11"/>
    </row>
    <row r="135" spans="4:26">
      <c r="D135" s="116"/>
    </row>
  </sheetData>
  <sheetProtection sheet="1" objects="1" scenarios="1"/>
  <mergeCells count="88">
    <mergeCell ref="B13:C13"/>
    <mergeCell ref="D13:H13"/>
    <mergeCell ref="B10:C10"/>
    <mergeCell ref="D10:H10"/>
    <mergeCell ref="B11:C11"/>
    <mergeCell ref="D11:E11"/>
    <mergeCell ref="G11:H11"/>
    <mergeCell ref="L13:M13"/>
    <mergeCell ref="N13:R13"/>
    <mergeCell ref="V13:W13"/>
    <mergeCell ref="X13:AB13"/>
    <mergeCell ref="E34:F34"/>
    <mergeCell ref="O34:P34"/>
    <mergeCell ref="Y34:Z34"/>
    <mergeCell ref="E35:F35"/>
    <mergeCell ref="O35:P35"/>
    <mergeCell ref="Y35:Z35"/>
    <mergeCell ref="B38:C38"/>
    <mergeCell ref="D38:H38"/>
    <mergeCell ref="L38:M38"/>
    <mergeCell ref="N38:R38"/>
    <mergeCell ref="V38:W38"/>
    <mergeCell ref="X38:AB38"/>
    <mergeCell ref="X63:AB63"/>
    <mergeCell ref="E59:F59"/>
    <mergeCell ref="O59:P59"/>
    <mergeCell ref="Y59:Z59"/>
    <mergeCell ref="E60:F60"/>
    <mergeCell ref="O60:P60"/>
    <mergeCell ref="Y60:Z60"/>
    <mergeCell ref="B63:C63"/>
    <mergeCell ref="D63:H63"/>
    <mergeCell ref="L63:M63"/>
    <mergeCell ref="N63:R63"/>
    <mergeCell ref="V63:W63"/>
    <mergeCell ref="X88:AB88"/>
    <mergeCell ref="E84:F84"/>
    <mergeCell ref="O84:P84"/>
    <mergeCell ref="Y84:Z84"/>
    <mergeCell ref="E85:F85"/>
    <mergeCell ref="O85:P85"/>
    <mergeCell ref="Y85:Z85"/>
    <mergeCell ref="B88:C88"/>
    <mergeCell ref="D88:H88"/>
    <mergeCell ref="L88:M88"/>
    <mergeCell ref="N88:R88"/>
    <mergeCell ref="V88:W88"/>
    <mergeCell ref="E109:F109"/>
    <mergeCell ref="O109:P109"/>
    <mergeCell ref="Y109:Z109"/>
    <mergeCell ref="E110:F110"/>
    <mergeCell ref="O110:P110"/>
    <mergeCell ref="Y110:Z110"/>
    <mergeCell ref="G113:H113"/>
    <mergeCell ref="L113:R113"/>
    <mergeCell ref="G114:H114"/>
    <mergeCell ref="L114:M114"/>
    <mergeCell ref="O114:P114"/>
    <mergeCell ref="Q114:R114"/>
    <mergeCell ref="G115:H115"/>
    <mergeCell ref="L115:P115"/>
    <mergeCell ref="Q115:R115"/>
    <mergeCell ref="G116:H116"/>
    <mergeCell ref="L116:P116"/>
    <mergeCell ref="Q116:R116"/>
    <mergeCell ref="G117:H117"/>
    <mergeCell ref="L117:P117"/>
    <mergeCell ref="Q117:R117"/>
    <mergeCell ref="G118:H118"/>
    <mergeCell ref="L118:P118"/>
    <mergeCell ref="Q118:R118"/>
    <mergeCell ref="G119:H119"/>
    <mergeCell ref="L119:P119"/>
    <mergeCell ref="Q119:R119"/>
    <mergeCell ref="G120:H120"/>
    <mergeCell ref="L120:P120"/>
    <mergeCell ref="Q120:R120"/>
    <mergeCell ref="Q121:R121"/>
    <mergeCell ref="G122:H122"/>
    <mergeCell ref="G123:H123"/>
    <mergeCell ref="L123:P123"/>
    <mergeCell ref="Q123:R123"/>
    <mergeCell ref="G124:H124"/>
    <mergeCell ref="L124:P127"/>
    <mergeCell ref="G125:H125"/>
    <mergeCell ref="G126:H126"/>
    <mergeCell ref="G121:H121"/>
    <mergeCell ref="L121:P121"/>
  </mergeCells>
  <phoneticPr fontId="1"/>
  <conditionalFormatting sqref="Q116:R116">
    <cfRule type="cellIs" dxfId="28" priority="11" operator="greaterThan">
      <formula>280</formula>
    </cfRule>
  </conditionalFormatting>
  <conditionalFormatting sqref="Q117:R117 G126">
    <cfRule type="cellIs" dxfId="27" priority="12" operator="greaterThan">
      <formula>((SUM($D$114:$D$125)/7)*40)/24</formula>
    </cfRule>
  </conditionalFormatting>
  <conditionalFormatting sqref="Q114:R114">
    <cfRule type="cellIs" dxfId="26" priority="9" operator="lessThan">
      <formula>0</formula>
    </cfRule>
    <cfRule type="cellIs" dxfId="25" priority="10" operator="equal">
      <formula>1</formula>
    </cfRule>
  </conditionalFormatting>
  <conditionalFormatting sqref="I17 S17 AC17 I42 AC42 I67 S67 AC67 S42 AC92 S92 I92">
    <cfRule type="cellIs" dxfId="24" priority="5" operator="equal">
      <formula>" "</formula>
    </cfRule>
  </conditionalFormatting>
  <conditionalFormatting sqref="A32:I32 AC32 A20:I20 A23:I23 A26:I26 A29:I29 A42:I42 A45:I45 A51:I51 A54:I54 A48:I48 A70:I70 A67:I67 A73:I73 A76:I76 A82:I82 A92:I92 A101:I101 A107:I107 A104:I104 A57:I57 A17:I17 A95:I95 A79:I79 A98:I98 L98:S98 L79:S79 L95:S95 L17:S17 L57:S57 L104:S104 L107:S107 L101:S101 L92:S92 L82:S82 L76:S76 L73:S73 L67:S67 L70:S70 L48:S48 L54:S54 L51:S51 L45:S45 L42:S42 L29:S29 L26:S26 L23:S23 L20:S20 L32:S32 V20:AC20 V23:AC23 V26:AC26 V29:AC29 V42:AC42 V45:AC45 V51:AC51 V54:AC54 V48:AC48 V70:AC70 V67:AC67 V73:AC73 V76:AC76 V82:AC82 V92:AC92 V101:AC101 V107:AC107 V104:AC104 V57:AC57 V17:AC17 V95:AC95 V79:AC79 V98:AC98 AF98:XFD98 AF79:XFD79 AF95:XFD95 AF17:XFD17 AF57:XFD57 AF104:XFD104 AF107:XFD107 AF101:XFD101 AF92:XFD92 AF82:XFD82 AF76:XFD76 AF73:XFD73 AF67:XFD67 AF70:XFD70 AF48:XFD48 AF54:XFD54 AF51:XFD51 AF45:XFD45 AF42:XFD42 AF29:XFD29 AF26:XFD26 AF23:XFD23 AF20:XFD20 AF32:XFD32">
    <cfRule type="containsText" dxfId="23" priority="2" operator="containsText" text="休">
      <formula>NOT(ISERROR(SEARCH("休",A17)))</formula>
    </cfRule>
  </conditionalFormatting>
  <conditionalFormatting sqref="Q118:R118">
    <cfRule type="containsText" dxfId="22" priority="13" operator="containsText" text="上限">
      <formula>NOT(ISERROR(SEARCH("上限",Q118)))</formula>
    </cfRule>
  </conditionalFormatting>
  <conditionalFormatting sqref="R124:R127 Q123">
    <cfRule type="cellIs" dxfId="21" priority="14" operator="greaterThan">
      <formula>3</formula>
    </cfRule>
  </conditionalFormatting>
  <conditionalFormatting sqref="B20:H20 B23:H23 B26:H26 B29:H29 B32:H32 L17:R17 L20:R20 L23:R23 L26:R26 L29:R29 L32:R32 V17:AB17 V20:AB20 V23:AB23 V26:AB26 V29:AB29 B42:H42 B45:H45 B48:H48 B51:H51 B54:H54 B57:H57 L42:R42 L45:R45 L48:R48 L51:R51 L54:R54 L57:R57 V42:AB42 V45:AB45 V48:AB48 V51:AB51 V54:AB54 V57:AB57 B17:H17">
    <cfRule type="cellIs" dxfId="20" priority="3" operator="greaterThan">
      <formula>0.416666666666667</formula>
    </cfRule>
  </conditionalFormatting>
  <conditionalFormatting sqref="I15:I32 S15:S32 AC15:AC32 I40:I57 AC65:AC82 I90:I107 AC90:AC107 S40:S57 I65:I82 S65:S82 S90:S107 AC40:AC57">
    <cfRule type="cellIs" dxfId="19" priority="6" operator="greaterThan">
      <formula>2.166666666667</formula>
    </cfRule>
    <cfRule type="cellIs" dxfId="18" priority="7" operator="between">
      <formula>2.00000000001</formula>
      <formula>2.166666666667</formula>
    </cfRule>
  </conditionalFormatting>
  <conditionalFormatting sqref="B67:H67 B70:H70 B73:H73 B76:H76 B79:H79 B82:H82 L67:R67 L70:R70 L73:R73 L76:R76 L79:R79 L82:R82 V67:AB67 V70:AB70 V73:AB73 V76:AB76 V82:AB82 B92:H92 B95:H95 B101:H101 B104:H104 B107:H107 L92:R92 L98:R98 L101:R101 L104:R104 L107:R107 V92:AB92 V95:AB95 V98:AB98 V101:AB101 V104:AB104 V107:AB107 L95:R95 V79:AB79 B98:H98">
    <cfRule type="cellIs" dxfId="17" priority="4" operator="greaterThan">
      <formula>0.416666666666667</formula>
    </cfRule>
  </conditionalFormatting>
  <conditionalFormatting sqref="H35 R35 AB35 H60 R60 AB60 H85 R85 AB85 H110 R110 AB110">
    <cfRule type="cellIs" dxfId="16" priority="1" operator="equal">
      <formula>"入力不足"</formula>
    </cfRule>
  </conditionalFormatting>
  <conditionalFormatting sqref="Q114:R121">
    <cfRule type="containsErrors" dxfId="15" priority="8">
      <formula>ISERROR(Q114)</formula>
    </cfRule>
  </conditionalFormatting>
  <dataValidations count="1">
    <dataValidation type="list" errorStyle="warning" allowBlank="1" showInputMessage="1" sqref="A17:XFD17 A20:XFD20 A23:XFD23 A26:XFD26 A29:XFD29 A32:XFD32 A42:XFD42 A45:XFD45 A48:XFD48 A51:XFD51 A54:XFD54 A57:XFD57 A67:XFD67 A70:XFD70 A73:XFD73 A76:XFD76 A79:XFD79 A82:XFD82 A92:XFD92 A95:XFD95 A98:XFD98 A101:XFD101 A104:XFD104 A107:XFD107">
      <formula1>$AF$1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4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35"/>
  <sheetViews>
    <sheetView zoomScale="55" zoomScaleNormal="55" zoomScaleSheetLayoutView="55" workbookViewId="0">
      <selection activeCell="L10" sqref="L10"/>
    </sheetView>
  </sheetViews>
  <sheetFormatPr defaultRowHeight="13.5"/>
  <cols>
    <col min="1" max="1" width="2.625" style="50" customWidth="1"/>
    <col min="2" max="8" width="9" style="50" customWidth="1"/>
    <col min="9" max="9" width="11.5" style="18" bestFit="1" customWidth="1"/>
    <col min="10" max="11" width="2.625" style="57" hidden="1" customWidth="1"/>
    <col min="12" max="18" width="9" style="50"/>
    <col min="19" max="19" width="10.25" style="18" bestFit="1" customWidth="1"/>
    <col min="20" max="21" width="2.625" style="57" hidden="1" customWidth="1"/>
    <col min="22" max="28" width="9" style="50"/>
    <col min="29" max="29" width="11.5" style="18" bestFit="1" customWidth="1"/>
    <col min="30" max="30" width="3" style="57" hidden="1" customWidth="1"/>
    <col min="31" max="31" width="3.125" style="57" hidden="1" customWidth="1"/>
    <col min="32" max="33" width="9" style="50"/>
    <col min="34" max="34" width="10.5" style="50" bestFit="1" customWidth="1"/>
    <col min="35" max="16384" width="9" style="50"/>
  </cols>
  <sheetData>
    <row r="1" spans="2:32">
      <c r="AF1" s="57" t="s">
        <v>90</v>
      </c>
    </row>
    <row r="2" spans="2:32" ht="18.75">
      <c r="B2" s="72" t="s">
        <v>44</v>
      </c>
    </row>
    <row r="3" spans="2:32" ht="18.75">
      <c r="B3" s="73"/>
      <c r="C3" s="74" t="s">
        <v>87</v>
      </c>
    </row>
    <row r="4" spans="2:32" ht="18.75">
      <c r="C4" s="74" t="s">
        <v>60</v>
      </c>
    </row>
    <row r="5" spans="2:32" ht="18.75">
      <c r="C5" s="74" t="s">
        <v>61</v>
      </c>
    </row>
    <row r="6" spans="2:32" ht="18.75">
      <c r="B6" s="75"/>
      <c r="C6" s="76" t="s">
        <v>31</v>
      </c>
    </row>
    <row r="7" spans="2:32" ht="18.75">
      <c r="B7" s="77"/>
      <c r="C7" s="76" t="s">
        <v>45</v>
      </c>
    </row>
    <row r="8" spans="2:32">
      <c r="D8" s="56"/>
      <c r="E8" s="78"/>
    </row>
    <row r="9" spans="2:32" ht="13.5" customHeight="1" thickBot="1">
      <c r="AA9" s="79"/>
      <c r="AB9" s="79"/>
      <c r="AC9" s="32"/>
    </row>
    <row r="10" spans="2:32" ht="30" customHeight="1" thickBot="1">
      <c r="B10" s="162" t="s">
        <v>80</v>
      </c>
      <c r="C10" s="163"/>
      <c r="D10" s="170" t="s">
        <v>82</v>
      </c>
      <c r="E10" s="171"/>
      <c r="F10" s="171"/>
      <c r="G10" s="171"/>
      <c r="H10" s="172"/>
      <c r="J10" s="58"/>
      <c r="K10" s="58"/>
      <c r="L10" s="80"/>
      <c r="M10" s="80"/>
      <c r="N10" s="80"/>
      <c r="O10" s="80"/>
      <c r="P10" s="80"/>
      <c r="Q10" s="80"/>
      <c r="R10" s="80"/>
      <c r="S10" s="28"/>
      <c r="AA10" s="79"/>
      <c r="AB10" s="79"/>
      <c r="AC10" s="32"/>
    </row>
    <row r="11" spans="2:32" ht="30" customHeight="1" thickBot="1">
      <c r="B11" s="162" t="s">
        <v>32</v>
      </c>
      <c r="C11" s="163"/>
      <c r="D11" s="167">
        <v>45292</v>
      </c>
      <c r="E11" s="167"/>
      <c r="F11" s="81" t="s">
        <v>10</v>
      </c>
      <c r="G11" s="168">
        <f>EDATE(D11,12)-1</f>
        <v>45657</v>
      </c>
      <c r="H11" s="169"/>
      <c r="J11" s="58"/>
      <c r="K11" s="58"/>
      <c r="L11" s="80" t="s">
        <v>76</v>
      </c>
      <c r="M11" s="80"/>
      <c r="N11" s="80"/>
      <c r="O11" s="80"/>
      <c r="P11" s="80"/>
      <c r="Q11" s="80"/>
      <c r="R11" s="80"/>
      <c r="S11" s="28"/>
      <c r="Z11" s="79" t="s">
        <v>38</v>
      </c>
    </row>
    <row r="13" spans="2:32" ht="22.5">
      <c r="B13" s="160">
        <f>D13</f>
        <v>45292</v>
      </c>
      <c r="C13" s="160"/>
      <c r="D13" s="161">
        <f>D11</f>
        <v>45292</v>
      </c>
      <c r="E13" s="161"/>
      <c r="F13" s="161"/>
      <c r="G13" s="161"/>
      <c r="H13" s="161"/>
      <c r="L13" s="160">
        <f>N13</f>
        <v>45323</v>
      </c>
      <c r="M13" s="160"/>
      <c r="N13" s="161">
        <f>D13+DATE(0,1,31)</f>
        <v>45323</v>
      </c>
      <c r="O13" s="161"/>
      <c r="P13" s="161"/>
      <c r="Q13" s="161"/>
      <c r="R13" s="161"/>
      <c r="V13" s="160">
        <f>X13</f>
        <v>45354</v>
      </c>
      <c r="W13" s="160"/>
      <c r="X13" s="161">
        <f>N13+DATE(0,1,31)</f>
        <v>45354</v>
      </c>
      <c r="Y13" s="161"/>
      <c r="Z13" s="161"/>
      <c r="AA13" s="161"/>
      <c r="AB13" s="161"/>
    </row>
    <row r="14" spans="2:32" ht="19.5" thickBot="1">
      <c r="B14" s="82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82" t="s">
        <v>5</v>
      </c>
      <c r="H14" s="82" t="s">
        <v>6</v>
      </c>
      <c r="I14" s="19" t="s">
        <v>28</v>
      </c>
      <c r="L14" s="82" t="s">
        <v>0</v>
      </c>
      <c r="M14" s="82" t="s">
        <v>1</v>
      </c>
      <c r="N14" s="82" t="s">
        <v>2</v>
      </c>
      <c r="O14" s="82" t="s">
        <v>3</v>
      </c>
      <c r="P14" s="82" t="s">
        <v>4</v>
      </c>
      <c r="Q14" s="82" t="s">
        <v>5</v>
      </c>
      <c r="R14" s="82" t="s">
        <v>6</v>
      </c>
      <c r="S14" s="19" t="s">
        <v>28</v>
      </c>
      <c r="V14" s="82" t="s">
        <v>0</v>
      </c>
      <c r="W14" s="82" t="s">
        <v>1</v>
      </c>
      <c r="X14" s="82" t="s">
        <v>2</v>
      </c>
      <c r="Y14" s="82" t="s">
        <v>3</v>
      </c>
      <c r="Z14" s="82" t="s">
        <v>4</v>
      </c>
      <c r="AA14" s="82" t="s">
        <v>5</v>
      </c>
      <c r="AB14" s="82" t="s">
        <v>6</v>
      </c>
      <c r="AC14" s="19" t="s">
        <v>28</v>
      </c>
    </row>
    <row r="15" spans="2:32" s="42" customFormat="1" ht="19.5"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5">
        <v>6</v>
      </c>
      <c r="H15" s="36">
        <v>7</v>
      </c>
      <c r="I15" s="41"/>
      <c r="J15" s="59"/>
      <c r="K15" s="59"/>
      <c r="L15" s="37">
        <v>29</v>
      </c>
      <c r="M15" s="37">
        <v>30</v>
      </c>
      <c r="N15" s="37">
        <v>31</v>
      </c>
      <c r="O15" s="45">
        <v>1</v>
      </c>
      <c r="P15" s="45">
        <v>2</v>
      </c>
      <c r="Q15" s="35">
        <v>3</v>
      </c>
      <c r="R15" s="36">
        <v>4</v>
      </c>
      <c r="S15" s="41"/>
      <c r="T15" s="59"/>
      <c r="U15" s="59"/>
      <c r="V15" s="37">
        <v>26</v>
      </c>
      <c r="W15" s="37">
        <v>27</v>
      </c>
      <c r="X15" s="37">
        <v>28</v>
      </c>
      <c r="Y15" s="37">
        <v>29</v>
      </c>
      <c r="Z15" s="45">
        <v>1</v>
      </c>
      <c r="AA15" s="35">
        <v>2</v>
      </c>
      <c r="AB15" s="36">
        <v>3</v>
      </c>
      <c r="AC15" s="41"/>
      <c r="AD15" s="59"/>
      <c r="AE15" s="59"/>
    </row>
    <row r="16" spans="2:32" s="51" customFormat="1" ht="12">
      <c r="B16" s="65" t="s">
        <v>93</v>
      </c>
      <c r="C16" s="65" t="s">
        <v>91</v>
      </c>
      <c r="D16" s="65" t="s">
        <v>91</v>
      </c>
      <c r="E16" s="65"/>
      <c r="F16" s="65"/>
      <c r="G16" s="65"/>
      <c r="H16" s="65"/>
      <c r="I16" s="20"/>
      <c r="J16" s="60"/>
      <c r="K16" s="60"/>
      <c r="L16" s="83"/>
      <c r="M16" s="83"/>
      <c r="N16" s="83"/>
      <c r="O16" s="65"/>
      <c r="P16" s="65"/>
      <c r="Q16" s="67"/>
      <c r="R16" s="67"/>
      <c r="S16" s="20"/>
      <c r="T16" s="60"/>
      <c r="U16" s="60"/>
      <c r="V16" s="83"/>
      <c r="W16" s="83"/>
      <c r="X16" s="83"/>
      <c r="Y16" s="83"/>
      <c r="Z16" s="65"/>
      <c r="AA16" s="65"/>
      <c r="AB16" s="65"/>
      <c r="AC16" s="20"/>
      <c r="AD16" s="60"/>
      <c r="AE16" s="60"/>
    </row>
    <row r="17" spans="2:31" ht="14.25" thickBot="1">
      <c r="B17" s="66" t="s">
        <v>27</v>
      </c>
      <c r="C17" s="66" t="s">
        <v>27</v>
      </c>
      <c r="D17" s="66" t="s">
        <v>27</v>
      </c>
      <c r="E17" s="66">
        <v>0.33333333333333331</v>
      </c>
      <c r="F17" s="66">
        <v>0.33333333333333331</v>
      </c>
      <c r="G17" s="66" t="s">
        <v>27</v>
      </c>
      <c r="H17" s="66" t="s">
        <v>27</v>
      </c>
      <c r="I17" s="18">
        <f>IF((B15)=1,SUM(B17:H17)," ")</f>
        <v>0.66666666666666663</v>
      </c>
      <c r="J17" s="57">
        <f>GESTEP(I17,2.000000001)</f>
        <v>0</v>
      </c>
      <c r="K17" s="57">
        <f>IF(J17=1,K14+1,0)</f>
        <v>0</v>
      </c>
      <c r="L17" s="69"/>
      <c r="M17" s="69"/>
      <c r="N17" s="69"/>
      <c r="O17" s="66">
        <v>0.33333333333333331</v>
      </c>
      <c r="P17" s="66">
        <v>0.33333333333333331</v>
      </c>
      <c r="Q17" s="66" t="s">
        <v>27</v>
      </c>
      <c r="R17" s="66" t="s">
        <v>27</v>
      </c>
      <c r="S17" s="27" t="str">
        <f>IF((L15)=1,SUM(L17:R17)," ")</f>
        <v xml:space="preserve"> </v>
      </c>
      <c r="V17" s="69"/>
      <c r="W17" s="69"/>
      <c r="X17" s="69"/>
      <c r="Y17" s="69"/>
      <c r="Z17" s="66">
        <v>0.33333333333333331</v>
      </c>
      <c r="AA17" s="66" t="s">
        <v>27</v>
      </c>
      <c r="AB17" s="66" t="s">
        <v>27</v>
      </c>
      <c r="AC17" s="27" t="str">
        <f>IF((V15)=1,SUM(V17:AB17)," ")</f>
        <v xml:space="preserve"> </v>
      </c>
    </row>
    <row r="18" spans="2:31" s="42" customFormat="1" ht="19.5">
      <c r="B18" s="34">
        <v>8</v>
      </c>
      <c r="C18" s="34">
        <v>9</v>
      </c>
      <c r="D18" s="34">
        <v>10</v>
      </c>
      <c r="E18" s="34">
        <v>11</v>
      </c>
      <c r="F18" s="34">
        <v>12</v>
      </c>
      <c r="G18" s="35">
        <v>13</v>
      </c>
      <c r="H18" s="36">
        <v>14</v>
      </c>
      <c r="I18" s="41"/>
      <c r="J18" s="57"/>
      <c r="K18" s="57"/>
      <c r="L18" s="34">
        <v>5</v>
      </c>
      <c r="M18" s="34">
        <v>6</v>
      </c>
      <c r="N18" s="34">
        <v>7</v>
      </c>
      <c r="O18" s="34">
        <v>8</v>
      </c>
      <c r="P18" s="34">
        <v>9</v>
      </c>
      <c r="Q18" s="35">
        <v>10</v>
      </c>
      <c r="R18" s="36">
        <v>11</v>
      </c>
      <c r="S18" s="41"/>
      <c r="T18" s="59"/>
      <c r="U18" s="59"/>
      <c r="V18" s="34">
        <v>4</v>
      </c>
      <c r="W18" s="34">
        <v>5</v>
      </c>
      <c r="X18" s="34">
        <v>6</v>
      </c>
      <c r="Y18" s="34">
        <v>7</v>
      </c>
      <c r="Z18" s="34">
        <v>8</v>
      </c>
      <c r="AA18" s="35">
        <v>9</v>
      </c>
      <c r="AB18" s="36">
        <v>10</v>
      </c>
      <c r="AC18" s="41"/>
      <c r="AD18" s="59"/>
      <c r="AE18" s="59"/>
    </row>
    <row r="19" spans="2:31" s="51" customFormat="1" ht="12">
      <c r="B19" s="65" t="s">
        <v>92</v>
      </c>
      <c r="C19" s="65"/>
      <c r="D19" s="65"/>
      <c r="E19" s="65"/>
      <c r="F19" s="65"/>
      <c r="G19" s="65"/>
      <c r="H19" s="65"/>
      <c r="I19" s="20"/>
      <c r="J19" s="60"/>
      <c r="K19" s="60"/>
      <c r="L19" s="67"/>
      <c r="M19" s="65"/>
      <c r="N19" s="65"/>
      <c r="O19" s="65"/>
      <c r="P19" s="65"/>
      <c r="Q19" s="65"/>
      <c r="R19" s="65" t="s">
        <v>12</v>
      </c>
      <c r="S19" s="20"/>
      <c r="T19" s="60"/>
      <c r="U19" s="60"/>
      <c r="V19" s="65"/>
      <c r="W19" s="65"/>
      <c r="X19" s="65"/>
      <c r="Y19" s="65"/>
      <c r="Z19" s="65"/>
      <c r="AA19" s="65"/>
      <c r="AB19" s="65"/>
      <c r="AC19" s="20"/>
      <c r="AD19" s="60"/>
      <c r="AE19" s="60"/>
    </row>
    <row r="20" spans="2:31" ht="14.25" thickBot="1">
      <c r="B20" s="66" t="s">
        <v>79</v>
      </c>
      <c r="C20" s="66">
        <v>0.33333333333333331</v>
      </c>
      <c r="D20" s="66">
        <v>0.33333333333333331</v>
      </c>
      <c r="E20" s="66">
        <v>0.33333333333333331</v>
      </c>
      <c r="F20" s="66">
        <v>0.33333333333333331</v>
      </c>
      <c r="G20" s="66" t="s">
        <v>27</v>
      </c>
      <c r="H20" s="66" t="s">
        <v>27</v>
      </c>
      <c r="I20" s="18">
        <f>SUM(B20:H20)</f>
        <v>1.3333333333333333</v>
      </c>
      <c r="J20" s="57">
        <f>GESTEP(I20,2.000000001)</f>
        <v>0</v>
      </c>
      <c r="K20" s="57">
        <f>IF(J20=1,K17+1,0)</f>
        <v>0</v>
      </c>
      <c r="L20" s="66">
        <v>0.33333333333333331</v>
      </c>
      <c r="M20" s="66">
        <v>0.33333333333333331</v>
      </c>
      <c r="N20" s="66">
        <v>0.33333333333333331</v>
      </c>
      <c r="O20" s="66">
        <v>0.33333333333333331</v>
      </c>
      <c r="P20" s="66">
        <v>0.33333333333333331</v>
      </c>
      <c r="Q20" s="66" t="s">
        <v>90</v>
      </c>
      <c r="R20" s="66" t="s">
        <v>77</v>
      </c>
      <c r="S20" s="18">
        <f>SUM(L20:R20)</f>
        <v>1.6666666666666665</v>
      </c>
      <c r="T20" s="57">
        <f>GESTEP(S20,2.000000001)</f>
        <v>0</v>
      </c>
      <c r="U20" s="57">
        <f>IF(T20=1,K29+1,0)</f>
        <v>0</v>
      </c>
      <c r="V20" s="66">
        <v>0.33333333333333331</v>
      </c>
      <c r="W20" s="66">
        <v>0.33333333333333331</v>
      </c>
      <c r="X20" s="66">
        <v>0.33333333333333331</v>
      </c>
      <c r="Y20" s="66">
        <v>0.33333333333333331</v>
      </c>
      <c r="Z20" s="66">
        <v>0.33333333333333331</v>
      </c>
      <c r="AA20" s="66" t="s">
        <v>27</v>
      </c>
      <c r="AB20" s="66" t="s">
        <v>27</v>
      </c>
      <c r="AC20" s="18">
        <f>SUM(V20:AB20)</f>
        <v>1.6666666666666665</v>
      </c>
      <c r="AD20" s="57">
        <f>GESTEP(AC20,2.000000001)</f>
        <v>0</v>
      </c>
      <c r="AE20" s="57">
        <f>IF(AD20=1,U29+1,0)</f>
        <v>0</v>
      </c>
    </row>
    <row r="21" spans="2:31" s="42" customFormat="1" ht="19.5">
      <c r="B21" s="34">
        <v>15</v>
      </c>
      <c r="C21" s="34">
        <v>16</v>
      </c>
      <c r="D21" s="34">
        <v>17</v>
      </c>
      <c r="E21" s="34">
        <v>18</v>
      </c>
      <c r="F21" s="34">
        <v>19</v>
      </c>
      <c r="G21" s="35">
        <v>20</v>
      </c>
      <c r="H21" s="36">
        <v>21</v>
      </c>
      <c r="I21" s="41"/>
      <c r="J21" s="57"/>
      <c r="K21" s="57"/>
      <c r="L21" s="34">
        <v>12</v>
      </c>
      <c r="M21" s="34">
        <v>13</v>
      </c>
      <c r="N21" s="34">
        <v>14</v>
      </c>
      <c r="O21" s="34">
        <v>15</v>
      </c>
      <c r="P21" s="34">
        <v>16</v>
      </c>
      <c r="Q21" s="35">
        <v>17</v>
      </c>
      <c r="R21" s="36">
        <v>18</v>
      </c>
      <c r="S21" s="41"/>
      <c r="T21" s="57"/>
      <c r="U21" s="57"/>
      <c r="V21" s="34">
        <v>11</v>
      </c>
      <c r="W21" s="34">
        <v>12</v>
      </c>
      <c r="X21" s="34">
        <v>13</v>
      </c>
      <c r="Y21" s="34">
        <v>14</v>
      </c>
      <c r="Z21" s="34">
        <v>15</v>
      </c>
      <c r="AA21" s="35">
        <v>16</v>
      </c>
      <c r="AB21" s="36">
        <v>17</v>
      </c>
      <c r="AC21" s="41"/>
      <c r="AD21" s="59"/>
      <c r="AE21" s="59"/>
    </row>
    <row r="22" spans="2:31" s="51" customFormat="1" ht="12">
      <c r="B22" s="65"/>
      <c r="C22" s="65"/>
      <c r="D22" s="65"/>
      <c r="E22" s="65"/>
      <c r="F22" s="65"/>
      <c r="G22" s="65"/>
      <c r="H22" s="65"/>
      <c r="I22" s="20"/>
      <c r="J22" s="60"/>
      <c r="K22" s="60"/>
      <c r="L22" s="65" t="s">
        <v>13</v>
      </c>
      <c r="M22" s="65"/>
      <c r="N22" s="65"/>
      <c r="O22" s="65"/>
      <c r="P22" s="65"/>
      <c r="Q22" s="65"/>
      <c r="R22" s="65"/>
      <c r="S22" s="20"/>
      <c r="T22" s="60"/>
      <c r="U22" s="60"/>
      <c r="V22" s="65"/>
      <c r="W22" s="65"/>
      <c r="X22" s="65"/>
      <c r="Y22" s="65"/>
      <c r="Z22" s="65"/>
      <c r="AA22" s="65"/>
      <c r="AB22" s="65"/>
      <c r="AC22" s="20"/>
      <c r="AD22" s="60"/>
      <c r="AE22" s="60"/>
    </row>
    <row r="23" spans="2:31" ht="14.25" thickBot="1">
      <c r="B23" s="66">
        <v>0.33333333333333331</v>
      </c>
      <c r="C23" s="66">
        <v>0.33333333333333331</v>
      </c>
      <c r="D23" s="66">
        <v>0.33333333333333331</v>
      </c>
      <c r="E23" s="66">
        <v>0.33333333333333331</v>
      </c>
      <c r="F23" s="66">
        <v>0.33333333333333331</v>
      </c>
      <c r="G23" s="66">
        <v>0.33333333333333331</v>
      </c>
      <c r="H23" s="66" t="s">
        <v>27</v>
      </c>
      <c r="I23" s="18">
        <f>SUM(B23:H23)</f>
        <v>1.9999999999999998</v>
      </c>
      <c r="J23" s="57">
        <f>GESTEP(I23,2.000000001)</f>
        <v>0</v>
      </c>
      <c r="K23" s="57">
        <f>IF(J23=1,K20+1,0)</f>
        <v>0</v>
      </c>
      <c r="L23" s="66" t="s">
        <v>62</v>
      </c>
      <c r="M23" s="66">
        <v>0.33333333333333331</v>
      </c>
      <c r="N23" s="66">
        <v>0.33333333333333331</v>
      </c>
      <c r="O23" s="66">
        <v>0.33333333333333331</v>
      </c>
      <c r="P23" s="66">
        <v>0.33333333333333331</v>
      </c>
      <c r="Q23" s="66" t="s">
        <v>90</v>
      </c>
      <c r="R23" s="66" t="s">
        <v>27</v>
      </c>
      <c r="S23" s="18">
        <f>SUM(L23:R23)</f>
        <v>1.3333333333333333</v>
      </c>
      <c r="T23" s="57">
        <f>GESTEP(S23,2.000000001)</f>
        <v>0</v>
      </c>
      <c r="U23" s="57">
        <f>IF(T23=1,U20+1,0)</f>
        <v>0</v>
      </c>
      <c r="V23" s="66">
        <v>0.33333333333333331</v>
      </c>
      <c r="W23" s="66">
        <v>0.33333333333333331</v>
      </c>
      <c r="X23" s="66">
        <v>0.33333333333333331</v>
      </c>
      <c r="Y23" s="66">
        <v>0.33333333333333331</v>
      </c>
      <c r="Z23" s="66">
        <v>0.33333333333333331</v>
      </c>
      <c r="AA23" s="66" t="s">
        <v>27</v>
      </c>
      <c r="AB23" s="66" t="s">
        <v>27</v>
      </c>
      <c r="AC23" s="18">
        <f>SUM(V23:AB23)</f>
        <v>1.6666666666666665</v>
      </c>
      <c r="AD23" s="57">
        <f>GESTEP(AC23,2.000000001)</f>
        <v>0</v>
      </c>
      <c r="AE23" s="57">
        <f>IF(AD23=1,AE20+1,0)</f>
        <v>0</v>
      </c>
    </row>
    <row r="24" spans="2:31" s="42" customFormat="1" ht="19.5">
      <c r="B24" s="34">
        <v>22</v>
      </c>
      <c r="C24" s="34">
        <v>23</v>
      </c>
      <c r="D24" s="34">
        <v>24</v>
      </c>
      <c r="E24" s="34">
        <v>25</v>
      </c>
      <c r="F24" s="34">
        <v>26</v>
      </c>
      <c r="G24" s="35">
        <v>27</v>
      </c>
      <c r="H24" s="36">
        <v>28</v>
      </c>
      <c r="I24" s="41"/>
      <c r="J24" s="57"/>
      <c r="K24" s="57"/>
      <c r="L24" s="34">
        <v>19</v>
      </c>
      <c r="M24" s="34">
        <v>20</v>
      </c>
      <c r="N24" s="34">
        <v>21</v>
      </c>
      <c r="O24" s="34">
        <v>22</v>
      </c>
      <c r="P24" s="34">
        <v>23</v>
      </c>
      <c r="Q24" s="35">
        <v>24</v>
      </c>
      <c r="R24" s="36">
        <v>25</v>
      </c>
      <c r="S24" s="41"/>
      <c r="T24" s="57"/>
      <c r="U24" s="57"/>
      <c r="V24" s="34">
        <v>18</v>
      </c>
      <c r="W24" s="34">
        <v>19</v>
      </c>
      <c r="X24" s="34">
        <v>20</v>
      </c>
      <c r="Y24" s="34">
        <v>21</v>
      </c>
      <c r="Z24" s="34">
        <v>22</v>
      </c>
      <c r="AA24" s="35">
        <v>23</v>
      </c>
      <c r="AB24" s="36">
        <v>24</v>
      </c>
      <c r="AC24" s="41"/>
      <c r="AD24" s="59"/>
      <c r="AE24" s="57"/>
    </row>
    <row r="25" spans="2:31" s="51" customFormat="1" ht="12">
      <c r="B25" s="65"/>
      <c r="C25" s="65"/>
      <c r="D25" s="65"/>
      <c r="E25" s="65"/>
      <c r="F25" s="65"/>
      <c r="G25" s="65"/>
      <c r="H25" s="65"/>
      <c r="I25" s="20"/>
      <c r="J25" s="60"/>
      <c r="K25" s="60"/>
      <c r="L25" s="65"/>
      <c r="M25" s="65"/>
      <c r="N25" s="65"/>
      <c r="O25" s="65"/>
      <c r="P25" s="65" t="s">
        <v>14</v>
      </c>
      <c r="Q25" s="65"/>
      <c r="R25" s="120"/>
      <c r="S25" s="20"/>
      <c r="T25" s="60"/>
      <c r="U25" s="60"/>
      <c r="V25" s="65"/>
      <c r="W25" s="65"/>
      <c r="X25" s="65" t="s">
        <v>15</v>
      </c>
      <c r="Y25" s="65"/>
      <c r="Z25" s="65"/>
      <c r="AA25" s="65"/>
      <c r="AB25" s="65"/>
      <c r="AC25" s="20"/>
      <c r="AD25" s="60"/>
      <c r="AE25" s="60"/>
    </row>
    <row r="26" spans="2:31" ht="14.25" thickBot="1">
      <c r="B26" s="66">
        <v>0.33333333333333331</v>
      </c>
      <c r="C26" s="66">
        <v>0.33333333333333331</v>
      </c>
      <c r="D26" s="66">
        <v>0.33333333333333331</v>
      </c>
      <c r="E26" s="66">
        <v>0.33333333333333331</v>
      </c>
      <c r="F26" s="66">
        <v>0.33333333333333331</v>
      </c>
      <c r="G26" s="66" t="s">
        <v>27</v>
      </c>
      <c r="H26" s="66" t="s">
        <v>27</v>
      </c>
      <c r="I26" s="18">
        <f>SUM(B26:H26)</f>
        <v>1.6666666666666665</v>
      </c>
      <c r="J26" s="57">
        <f>GESTEP(I26,2.000000001)</f>
        <v>0</v>
      </c>
      <c r="K26" s="57">
        <f>IF(J26=1,K23+1,0)</f>
        <v>0</v>
      </c>
      <c r="L26" s="66">
        <v>0.33333333333333331</v>
      </c>
      <c r="M26" s="66">
        <v>0.33333333333333331</v>
      </c>
      <c r="N26" s="66">
        <v>0.33333333333333331</v>
      </c>
      <c r="O26" s="66">
        <v>0.33333333333333331</v>
      </c>
      <c r="P26" s="66" t="s">
        <v>62</v>
      </c>
      <c r="Q26" s="66" t="s">
        <v>90</v>
      </c>
      <c r="R26" s="118" t="s">
        <v>27</v>
      </c>
      <c r="S26" s="18">
        <f>SUM(L26:R26)</f>
        <v>1.3333333333333333</v>
      </c>
      <c r="T26" s="57">
        <f>GESTEP(S26,2.000000001)</f>
        <v>0</v>
      </c>
      <c r="U26" s="57">
        <f>IF(T26=1,U23+1,0)</f>
        <v>0</v>
      </c>
      <c r="V26" s="66">
        <v>0.33333333333333331</v>
      </c>
      <c r="W26" s="66">
        <v>0.33333333333333331</v>
      </c>
      <c r="X26" s="66" t="s">
        <v>62</v>
      </c>
      <c r="Y26" s="66">
        <v>0.33333333333333331</v>
      </c>
      <c r="Z26" s="66">
        <v>0.33333333333333331</v>
      </c>
      <c r="AA26" s="66" t="s">
        <v>27</v>
      </c>
      <c r="AB26" s="66" t="s">
        <v>27</v>
      </c>
      <c r="AC26" s="18">
        <f>SUM(V26:AB26)</f>
        <v>1.3333333333333333</v>
      </c>
      <c r="AD26" s="57">
        <f>GESTEP(AC26,2.000000001)</f>
        <v>0</v>
      </c>
      <c r="AE26" s="57">
        <f>IF(AD26=1,AE23+1,0)</f>
        <v>0</v>
      </c>
    </row>
    <row r="27" spans="2:31" s="42" customFormat="1" ht="19.5">
      <c r="B27" s="34">
        <v>29</v>
      </c>
      <c r="C27" s="34">
        <v>30</v>
      </c>
      <c r="D27" s="34">
        <v>31</v>
      </c>
      <c r="E27" s="37">
        <v>1</v>
      </c>
      <c r="F27" s="37">
        <v>2</v>
      </c>
      <c r="G27" s="37">
        <v>3</v>
      </c>
      <c r="H27" s="37">
        <v>4</v>
      </c>
      <c r="I27" s="41"/>
      <c r="J27" s="57"/>
      <c r="K27" s="57"/>
      <c r="L27" s="34">
        <v>26</v>
      </c>
      <c r="M27" s="34">
        <v>27</v>
      </c>
      <c r="N27" s="34">
        <v>28</v>
      </c>
      <c r="O27" s="34">
        <v>29</v>
      </c>
      <c r="P27" s="48">
        <v>1</v>
      </c>
      <c r="Q27" s="37">
        <v>2</v>
      </c>
      <c r="R27" s="37">
        <v>3</v>
      </c>
      <c r="S27" s="41"/>
      <c r="T27" s="59"/>
      <c r="U27" s="59"/>
      <c r="V27" s="34">
        <v>25</v>
      </c>
      <c r="W27" s="34">
        <v>26</v>
      </c>
      <c r="X27" s="34">
        <v>27</v>
      </c>
      <c r="Y27" s="34">
        <v>28</v>
      </c>
      <c r="Z27" s="34">
        <v>29</v>
      </c>
      <c r="AA27" s="35">
        <v>30</v>
      </c>
      <c r="AB27" s="36">
        <v>31</v>
      </c>
      <c r="AC27" s="41"/>
      <c r="AD27" s="59"/>
      <c r="AE27" s="59"/>
    </row>
    <row r="28" spans="2:31" s="51" customFormat="1" ht="12">
      <c r="B28" s="67" t="s">
        <v>16</v>
      </c>
      <c r="C28" s="65"/>
      <c r="D28" s="67"/>
      <c r="E28" s="84"/>
      <c r="F28" s="84"/>
      <c r="G28" s="84"/>
      <c r="H28" s="84"/>
      <c r="I28" s="20"/>
      <c r="J28" s="60"/>
      <c r="K28" s="60"/>
      <c r="L28" s="65"/>
      <c r="M28" s="65"/>
      <c r="N28" s="65"/>
      <c r="O28" s="65"/>
      <c r="P28" s="83"/>
      <c r="Q28" s="84"/>
      <c r="R28" s="84"/>
      <c r="S28" s="20"/>
      <c r="T28" s="60"/>
      <c r="U28" s="60"/>
      <c r="V28" s="65"/>
      <c r="W28" s="65"/>
      <c r="X28" s="65"/>
      <c r="Y28" s="65"/>
      <c r="Z28" s="65"/>
      <c r="AA28" s="65"/>
      <c r="AB28" s="65"/>
      <c r="AC28" s="20"/>
      <c r="AD28" s="60"/>
      <c r="AE28" s="60"/>
    </row>
    <row r="29" spans="2:31" ht="14.25" thickBot="1">
      <c r="B29" s="66" t="s">
        <v>27</v>
      </c>
      <c r="C29" s="66">
        <v>0.33333333333333331</v>
      </c>
      <c r="D29" s="119">
        <v>0.33333333333333331</v>
      </c>
      <c r="E29" s="1"/>
      <c r="F29" s="1"/>
      <c r="G29" s="1"/>
      <c r="H29" s="1"/>
      <c r="I29" s="21">
        <f>IF((H27)=0," ",SUM(B29:H29)+SUM(L17:R17))</f>
        <v>1.3333333333333333</v>
      </c>
      <c r="J29" s="57">
        <f>GESTEP(I29,2.000000001)</f>
        <v>0</v>
      </c>
      <c r="K29" s="57">
        <f>IF(J29=1,K26+1,0)</f>
        <v>0</v>
      </c>
      <c r="L29" s="66">
        <v>0.33333333333333331</v>
      </c>
      <c r="M29" s="66">
        <v>0.33333333333333331</v>
      </c>
      <c r="N29" s="66">
        <v>0.33333333333333331</v>
      </c>
      <c r="O29" s="66">
        <v>0.33333333333333331</v>
      </c>
      <c r="P29" s="69"/>
      <c r="Q29" s="69"/>
      <c r="R29" s="69"/>
      <c r="S29" s="21">
        <f>IF((R27)=0," ",SUM(L29:R29)+SUM(V17:AB17))</f>
        <v>1.6666666666666665</v>
      </c>
      <c r="T29" s="57">
        <f>GESTEP(S29,2.000000001)</f>
        <v>0</v>
      </c>
      <c r="U29" s="57">
        <f>IF(T29=1,U26+1,0)</f>
        <v>0</v>
      </c>
      <c r="V29" s="66">
        <v>0.33333333333333331</v>
      </c>
      <c r="W29" s="66">
        <v>0.33333333333333331</v>
      </c>
      <c r="X29" s="66">
        <v>0.33333333333333331</v>
      </c>
      <c r="Y29" s="66">
        <v>0.33333333333333331</v>
      </c>
      <c r="Z29" s="66">
        <v>0.33333333333333331</v>
      </c>
      <c r="AA29" s="66" t="s">
        <v>27</v>
      </c>
      <c r="AB29" s="66" t="s">
        <v>27</v>
      </c>
      <c r="AC29" s="21">
        <f>IF(OR((AB27=0),(DAY(EOMONTH(AB27,0))=AB27)),SUM(V29:AB29),SUM(V29:AB29)+SUM(B42:H42))</f>
        <v>1.6666666666666665</v>
      </c>
      <c r="AD29" s="57">
        <f>GESTEP(AC29,2.000000001)</f>
        <v>0</v>
      </c>
      <c r="AE29" s="57">
        <f>IF(AD29=1,AE26+1,0)</f>
        <v>0</v>
      </c>
    </row>
    <row r="30" spans="2:31" s="42" customFormat="1" ht="19.5">
      <c r="B30" s="38"/>
      <c r="C30" s="38"/>
      <c r="D30" s="38"/>
      <c r="E30" s="38"/>
      <c r="F30" s="38"/>
      <c r="G30" s="39"/>
      <c r="H30" s="40"/>
      <c r="I30" s="41"/>
      <c r="J30" s="57"/>
      <c r="K30" s="57"/>
      <c r="L30" s="37"/>
      <c r="M30" s="37"/>
      <c r="N30" s="37"/>
      <c r="O30" s="37"/>
      <c r="P30" s="37"/>
      <c r="Q30" s="37"/>
      <c r="R30" s="37"/>
      <c r="S30" s="41"/>
      <c r="T30" s="59"/>
      <c r="U30" s="59"/>
      <c r="V30" s="37"/>
      <c r="W30" s="37"/>
      <c r="X30" s="37"/>
      <c r="Y30" s="37"/>
      <c r="Z30" s="37"/>
      <c r="AA30" s="37"/>
      <c r="AB30" s="37"/>
      <c r="AC30" s="41"/>
      <c r="AD30" s="59"/>
      <c r="AE30" s="59"/>
    </row>
    <row r="31" spans="2:31" s="52" customFormat="1" ht="12">
      <c r="B31" s="85"/>
      <c r="C31" s="85"/>
      <c r="D31" s="85"/>
      <c r="E31" s="85"/>
      <c r="F31" s="85"/>
      <c r="G31" s="85"/>
      <c r="H31" s="85"/>
      <c r="I31" s="22"/>
      <c r="J31" s="61"/>
      <c r="K31" s="61"/>
      <c r="L31" s="85"/>
      <c r="M31" s="85"/>
      <c r="N31" s="85"/>
      <c r="O31" s="85"/>
      <c r="P31" s="85"/>
      <c r="Q31" s="85"/>
      <c r="R31" s="85"/>
      <c r="S31" s="29"/>
      <c r="T31" s="61"/>
      <c r="U31" s="61"/>
      <c r="V31" s="85"/>
      <c r="W31" s="85"/>
      <c r="X31" s="85"/>
      <c r="Y31" s="85"/>
      <c r="Z31" s="85"/>
      <c r="AA31" s="85"/>
      <c r="AB31" s="85"/>
      <c r="AC31" s="29"/>
      <c r="AD31" s="61"/>
      <c r="AE31" s="61"/>
    </row>
    <row r="32" spans="2:31" ht="13.5" customHeight="1" thickBot="1">
      <c r="B32" s="69"/>
      <c r="C32" s="69"/>
      <c r="D32" s="69"/>
      <c r="E32" s="69"/>
      <c r="F32" s="69"/>
      <c r="G32" s="69"/>
      <c r="H32" s="69"/>
      <c r="I32" s="21"/>
      <c r="L32" s="69"/>
      <c r="M32" s="69"/>
      <c r="N32" s="69"/>
      <c r="O32" s="69"/>
      <c r="P32" s="69"/>
      <c r="Q32" s="69"/>
      <c r="R32" s="69"/>
      <c r="S32" s="21"/>
      <c r="V32" s="69"/>
      <c r="W32" s="69"/>
      <c r="X32" s="69"/>
      <c r="Y32" s="69"/>
      <c r="Z32" s="69"/>
      <c r="AA32" s="69"/>
      <c r="AB32" s="69"/>
      <c r="AC32" s="21"/>
    </row>
    <row r="33" spans="2:32">
      <c r="H33" s="56"/>
      <c r="I33" s="23"/>
    </row>
    <row r="34" spans="2:32" ht="13.5" customHeight="1">
      <c r="B34" s="86" t="s">
        <v>39</v>
      </c>
      <c r="C34" s="86" t="s">
        <v>40</v>
      </c>
      <c r="D34" s="86" t="s">
        <v>41</v>
      </c>
      <c r="E34" s="157" t="s">
        <v>30</v>
      </c>
      <c r="F34" s="158"/>
      <c r="H34" s="87" t="s">
        <v>78</v>
      </c>
      <c r="L34" s="86" t="s">
        <v>39</v>
      </c>
      <c r="M34" s="86" t="s">
        <v>40</v>
      </c>
      <c r="N34" s="86" t="s">
        <v>41</v>
      </c>
      <c r="O34" s="157" t="s">
        <v>30</v>
      </c>
      <c r="P34" s="158"/>
      <c r="R34" s="87" t="s">
        <v>78</v>
      </c>
      <c r="V34" s="86" t="s">
        <v>39</v>
      </c>
      <c r="W34" s="86" t="s">
        <v>40</v>
      </c>
      <c r="X34" s="86" t="s">
        <v>41</v>
      </c>
      <c r="Y34" s="157" t="s">
        <v>30</v>
      </c>
      <c r="Z34" s="158"/>
      <c r="AB34" s="87" t="s">
        <v>78</v>
      </c>
    </row>
    <row r="35" spans="2:32">
      <c r="B35" s="2">
        <f>DAY(EOMONTH(D13,0))</f>
        <v>31</v>
      </c>
      <c r="C35" s="2">
        <f>COUNTIF(B17:H17,"休")+COUNTIF(B20:H20,"休")+COUNTIF(B23:H23,"休")+COUNTIF(B26:H26,"休")+COUNTIF(B29:H29,"休")+COUNTIF(B32:H32,"休")</f>
        <v>12</v>
      </c>
      <c r="D35" s="2">
        <f>B35-C35</f>
        <v>19</v>
      </c>
      <c r="E35" s="121">
        <f>SUM(B17:H17,B20:H20,B23:H23,B26:H26,B29:H29,B32:H32)</f>
        <v>6.3333333333333313</v>
      </c>
      <c r="F35" s="159"/>
      <c r="H35" s="88" t="str">
        <f>IF(AND((B17)&lt;&gt;"",(C17)&lt;&gt;"",(D17)&lt;&gt;"",(E17)&lt;&gt;"",(F17)&lt;&gt;"",(G17)&lt;&gt;"",(H17)&lt;&gt;"",(B20)&lt;&gt;"",(C20)&lt;&gt;"",(D20)&lt;&gt;"",(E20)&lt;&gt;"",(F20)&lt;&gt;"",(G20)&lt;&gt;"",H20&lt;&gt;"",B23&lt;&gt;"",C23&lt;&gt;"",D23&lt;&gt;"",E23&lt;&gt;"",F23&lt;&gt;"",G23&lt;&gt;"",H23&lt;&gt;"",B26&lt;&gt;"",C26&lt;&gt;"",D26&lt;&gt;"",E26&lt;&gt;"",F26&lt;&gt;"",G26&lt;&gt;"",H26&lt;&gt;"",B29&lt;&gt;"",C29&lt;&gt;"",D29&lt;&gt;""),"OK","入力不足")</f>
        <v>OK</v>
      </c>
      <c r="L35" s="2">
        <f>DAY(EOMONTH(N13,0))</f>
        <v>29</v>
      </c>
      <c r="M35" s="2">
        <f>COUNTIF(L17:R17,"休")+COUNTIF(L20:R20,"休")+COUNTIF(L23:R23,"休")+COUNTIF(L26:R26,"休")+COUNTIF(L29:R29,"休")+COUNTIF(L32:R32,"休")</f>
        <v>10</v>
      </c>
      <c r="N35" s="2">
        <f>L35-M35</f>
        <v>19</v>
      </c>
      <c r="O35" s="121">
        <f>SUM(L17:R17,L20:R20,L23:R23,L26:R26,L29:R29,L32:R32)</f>
        <v>6.3333333333333313</v>
      </c>
      <c r="P35" s="159"/>
      <c r="R35" s="88" t="str">
        <f>IF(AND((O17)&lt;&gt;"",(P17)&lt;&gt;"",(Q17)&lt;&gt;"",(R17)&lt;&gt;"",(L20)&lt;&gt;"",(M20)&lt;&gt;"",(N20)&lt;&gt;"",(O20)&lt;&gt;"",(P20)&lt;&gt;"",(Q20)&lt;&gt;"",R20&lt;&gt;"",L23&lt;&gt;"",M23&lt;&gt;"",N23&lt;&gt;"",O23&lt;&gt;"",P23&lt;&gt;"",Q23&lt;&gt;"",R23&lt;&gt;"",L26&lt;&gt;"",M26&lt;&gt;"",N26&lt;&gt;"",O26&lt;&gt;"",P26&lt;&gt;"",Q26&lt;&gt;"",R26&lt;&gt;"",L29&lt;&gt;"",M29&lt;&gt;"",N29&lt;&gt;"",O29&lt;&gt;""),"OK","入力不足")</f>
        <v>OK</v>
      </c>
      <c r="V35" s="2">
        <f>DAY(EOMONTH(X13,0))</f>
        <v>31</v>
      </c>
      <c r="W35" s="2">
        <f>COUNTIF(V17:AB17,"休")+COUNTIF(V20:AB20,"休")+COUNTIF(V23:AB23,"休")+COUNTIF(V26:AB26,"休")+COUNTIF(V29:AB29,"休")+COUNTIF(V32:AB32,"休")</f>
        <v>11</v>
      </c>
      <c r="X35" s="2">
        <f>V35-W35</f>
        <v>20</v>
      </c>
      <c r="Y35" s="121">
        <f>SUM(V17:AB17,V20:AB20,V23:AB23,V26:AB26,V29:AB29,V32:AB32)</f>
        <v>6.6666666666666643</v>
      </c>
      <c r="Z35" s="159"/>
      <c r="AB35" s="88" t="str">
        <f>IF(AND((Z17)&lt;&gt;"",(AA17)&lt;&gt;"",(AB17)&lt;&gt;"",(V20)&lt;&gt;"",(W20)&lt;&gt;"",(X20)&lt;&gt;"",(Y20)&lt;&gt;"",(Z20)&lt;&gt;"",(AA20)&lt;&gt;"",AB20&lt;&gt;"",V23&lt;&gt;"",W23&lt;&gt;"",X23&lt;&gt;"",Y23&lt;&gt;"",Z23&lt;&gt;"",AA23&lt;&gt;"",AB23&lt;&gt;"",V26&lt;&gt;"",W26&lt;&gt;"",X26&lt;&gt;"",Y26&lt;&gt;"",Z26&lt;&gt;"",AA26&lt;&gt;"",AB26&lt;&gt;"",V29&lt;&gt;"",W29&lt;&gt;"",X29&lt;&gt;"",Y29&lt;&gt;"",Z29&lt;&gt;"",AA29&lt;&gt;"",AB29&lt;&gt;""),"OK","入力不足")</f>
        <v>OK</v>
      </c>
    </row>
    <row r="36" spans="2:32">
      <c r="B36" s="89">
        <f>SUM(C35:D35)</f>
        <v>31</v>
      </c>
      <c r="L36" s="89">
        <f>SUM(M35:N35)</f>
        <v>29</v>
      </c>
      <c r="V36" s="89">
        <f>SUM(W35:X35)</f>
        <v>31</v>
      </c>
    </row>
    <row r="38" spans="2:32" ht="22.5">
      <c r="B38" s="160">
        <f>D38</f>
        <v>45385</v>
      </c>
      <c r="C38" s="160"/>
      <c r="D38" s="161">
        <f>X13+DATE(0,1,31)</f>
        <v>45385</v>
      </c>
      <c r="E38" s="161"/>
      <c r="F38" s="161"/>
      <c r="G38" s="161"/>
      <c r="H38" s="161"/>
      <c r="L38" s="160">
        <f>N38</f>
        <v>45416</v>
      </c>
      <c r="M38" s="160"/>
      <c r="N38" s="161">
        <f>D38+DATE(0,1,31)</f>
        <v>45416</v>
      </c>
      <c r="O38" s="161"/>
      <c r="P38" s="161"/>
      <c r="Q38" s="161"/>
      <c r="R38" s="161"/>
      <c r="V38" s="160">
        <f>X38</f>
        <v>45447</v>
      </c>
      <c r="W38" s="160"/>
      <c r="X38" s="161">
        <f>N38+DATE(0,1,31)</f>
        <v>45447</v>
      </c>
      <c r="Y38" s="161"/>
      <c r="Z38" s="161"/>
      <c r="AA38" s="161"/>
      <c r="AB38" s="161"/>
    </row>
    <row r="39" spans="2:32" ht="19.5" thickBot="1">
      <c r="B39" s="82" t="s">
        <v>0</v>
      </c>
      <c r="C39" s="82" t="s">
        <v>1</v>
      </c>
      <c r="D39" s="82" t="s">
        <v>2</v>
      </c>
      <c r="E39" s="82" t="s">
        <v>3</v>
      </c>
      <c r="F39" s="82" t="s">
        <v>4</v>
      </c>
      <c r="G39" s="82" t="s">
        <v>5</v>
      </c>
      <c r="H39" s="82" t="s">
        <v>6</v>
      </c>
      <c r="I39" s="19" t="s">
        <v>28</v>
      </c>
      <c r="L39" s="82" t="s">
        <v>0</v>
      </c>
      <c r="M39" s="82" t="s">
        <v>1</v>
      </c>
      <c r="N39" s="82" t="s">
        <v>2</v>
      </c>
      <c r="O39" s="82" t="s">
        <v>3</v>
      </c>
      <c r="P39" s="82" t="s">
        <v>4</v>
      </c>
      <c r="Q39" s="82" t="s">
        <v>5</v>
      </c>
      <c r="R39" s="82" t="s">
        <v>6</v>
      </c>
      <c r="S39" s="19" t="s">
        <v>28</v>
      </c>
      <c r="V39" s="82" t="s">
        <v>0</v>
      </c>
      <c r="W39" s="82" t="s">
        <v>1</v>
      </c>
      <c r="X39" s="82" t="s">
        <v>2</v>
      </c>
      <c r="Y39" s="82" t="s">
        <v>3</v>
      </c>
      <c r="Z39" s="82" t="s">
        <v>4</v>
      </c>
      <c r="AA39" s="82" t="s">
        <v>5</v>
      </c>
      <c r="AB39" s="82" t="s">
        <v>6</v>
      </c>
      <c r="AC39" s="19" t="s">
        <v>28</v>
      </c>
    </row>
    <row r="40" spans="2:32" s="42" customFormat="1" ht="19.5">
      <c r="B40" s="45">
        <v>1</v>
      </c>
      <c r="C40" s="45">
        <v>2</v>
      </c>
      <c r="D40" s="45">
        <v>3</v>
      </c>
      <c r="E40" s="45">
        <v>4</v>
      </c>
      <c r="F40" s="45">
        <v>5</v>
      </c>
      <c r="G40" s="35">
        <v>6</v>
      </c>
      <c r="H40" s="36">
        <v>7</v>
      </c>
      <c r="I40" s="41"/>
      <c r="J40" s="59"/>
      <c r="K40" s="59"/>
      <c r="L40" s="37">
        <f>B52</f>
        <v>29</v>
      </c>
      <c r="M40" s="37">
        <f>C52</f>
        <v>30</v>
      </c>
      <c r="N40" s="34">
        <v>1</v>
      </c>
      <c r="O40" s="34">
        <v>2</v>
      </c>
      <c r="P40" s="34">
        <v>3</v>
      </c>
      <c r="Q40" s="35">
        <v>4</v>
      </c>
      <c r="R40" s="36">
        <v>5</v>
      </c>
      <c r="S40" s="41"/>
      <c r="T40" s="59"/>
      <c r="U40" s="59"/>
      <c r="V40" s="37">
        <f>L52</f>
        <v>27</v>
      </c>
      <c r="W40" s="37">
        <f>M52</f>
        <v>28</v>
      </c>
      <c r="X40" s="37">
        <f>N52</f>
        <v>29</v>
      </c>
      <c r="Y40" s="37">
        <f>O52</f>
        <v>30</v>
      </c>
      <c r="Z40" s="37">
        <f>P52</f>
        <v>31</v>
      </c>
      <c r="AA40" s="34">
        <v>1</v>
      </c>
      <c r="AB40" s="36">
        <v>2</v>
      </c>
      <c r="AC40" s="41"/>
      <c r="AD40" s="59"/>
      <c r="AE40" s="59"/>
      <c r="AF40" s="46"/>
    </row>
    <row r="41" spans="2:32" s="51" customFormat="1" ht="12">
      <c r="B41" s="65"/>
      <c r="C41" s="65"/>
      <c r="D41" s="65"/>
      <c r="E41" s="65"/>
      <c r="F41" s="65"/>
      <c r="G41" s="65"/>
      <c r="H41" s="65"/>
      <c r="I41" s="20"/>
      <c r="J41" s="60"/>
      <c r="K41" s="60"/>
      <c r="L41" s="83"/>
      <c r="M41" s="83"/>
      <c r="N41" s="65"/>
      <c r="O41" s="65"/>
      <c r="P41" s="65" t="s">
        <v>64</v>
      </c>
      <c r="Q41" s="65" t="s">
        <v>65</v>
      </c>
      <c r="R41" s="65" t="s">
        <v>66</v>
      </c>
      <c r="S41" s="20"/>
      <c r="T41" s="60"/>
      <c r="U41" s="60"/>
      <c r="V41" s="83"/>
      <c r="W41" s="83"/>
      <c r="X41" s="83"/>
      <c r="Y41" s="83"/>
      <c r="Z41" s="83"/>
      <c r="AA41" s="65"/>
      <c r="AB41" s="65"/>
      <c r="AC41" s="20"/>
      <c r="AD41" s="60"/>
      <c r="AE41" s="60"/>
    </row>
    <row r="42" spans="2:32" ht="14.25" thickBot="1">
      <c r="B42" s="66">
        <v>0.33333333333333331</v>
      </c>
      <c r="C42" s="66">
        <v>0.33333333333333331</v>
      </c>
      <c r="D42" s="66">
        <v>0.33333333333333331</v>
      </c>
      <c r="E42" s="66">
        <v>0.33333333333333331</v>
      </c>
      <c r="F42" s="66">
        <v>0.33333333333333331</v>
      </c>
      <c r="G42" s="66" t="s">
        <v>27</v>
      </c>
      <c r="H42" s="66" t="s">
        <v>27</v>
      </c>
      <c r="I42" s="18">
        <f>IF((B40)=1,SUM(B42:H42)," ")</f>
        <v>1.6666666666666665</v>
      </c>
      <c r="J42" s="57">
        <f>GESTEP(I42,2.000000001)</f>
        <v>0</v>
      </c>
      <c r="K42" s="57">
        <f>IF(J42=1,AE29+1,0)</f>
        <v>0</v>
      </c>
      <c r="L42" s="69"/>
      <c r="M42" s="69"/>
      <c r="N42" s="66">
        <v>0.33333333333333331</v>
      </c>
      <c r="O42" s="66">
        <v>0.33333333333333331</v>
      </c>
      <c r="P42" s="66" t="s">
        <v>63</v>
      </c>
      <c r="Q42" s="66" t="s">
        <v>63</v>
      </c>
      <c r="R42" s="66" t="s">
        <v>63</v>
      </c>
      <c r="S42" s="27" t="str">
        <f>IF((L40)=1,SUM(L42:R42)," ")</f>
        <v xml:space="preserve"> </v>
      </c>
      <c r="V42" s="69"/>
      <c r="W42" s="69"/>
      <c r="X42" s="69"/>
      <c r="Y42" s="69"/>
      <c r="Z42" s="69"/>
      <c r="AA42" s="66" t="s">
        <v>63</v>
      </c>
      <c r="AB42" s="66" t="s">
        <v>63</v>
      </c>
      <c r="AC42" s="27" t="str">
        <f>IF((V40)=1,SUM(V42:AB42)," ")</f>
        <v xml:space="preserve"> </v>
      </c>
    </row>
    <row r="43" spans="2:32" s="42" customFormat="1" ht="19.5">
      <c r="B43" s="34">
        <v>8</v>
      </c>
      <c r="C43" s="34">
        <v>9</v>
      </c>
      <c r="D43" s="34">
        <v>10</v>
      </c>
      <c r="E43" s="34">
        <v>11</v>
      </c>
      <c r="F43" s="34">
        <v>12</v>
      </c>
      <c r="G43" s="35">
        <v>13</v>
      </c>
      <c r="H43" s="36">
        <v>14</v>
      </c>
      <c r="I43" s="41"/>
      <c r="J43" s="57"/>
      <c r="K43" s="57"/>
      <c r="L43" s="34">
        <v>6</v>
      </c>
      <c r="M43" s="34">
        <v>7</v>
      </c>
      <c r="N43" s="34">
        <v>8</v>
      </c>
      <c r="O43" s="34">
        <v>9</v>
      </c>
      <c r="P43" s="34">
        <v>10</v>
      </c>
      <c r="Q43" s="35">
        <v>11</v>
      </c>
      <c r="R43" s="36">
        <v>12</v>
      </c>
      <c r="S43" s="41"/>
      <c r="T43" s="57"/>
      <c r="U43" s="59"/>
      <c r="V43" s="34">
        <v>3</v>
      </c>
      <c r="W43" s="34">
        <v>4</v>
      </c>
      <c r="X43" s="34">
        <v>5</v>
      </c>
      <c r="Y43" s="34">
        <v>6</v>
      </c>
      <c r="Z43" s="34">
        <v>7</v>
      </c>
      <c r="AA43" s="35">
        <v>8</v>
      </c>
      <c r="AB43" s="36">
        <v>9</v>
      </c>
      <c r="AC43" s="41"/>
      <c r="AD43" s="57"/>
      <c r="AE43" s="59"/>
    </row>
    <row r="44" spans="2:32" s="51" customFormat="1" ht="12">
      <c r="B44" s="65"/>
      <c r="C44" s="65"/>
      <c r="D44" s="65"/>
      <c r="E44" s="65"/>
      <c r="F44" s="65"/>
      <c r="G44" s="65"/>
      <c r="H44" s="65"/>
      <c r="I44" s="20"/>
      <c r="J44" s="60"/>
      <c r="K44" s="60"/>
      <c r="L44" s="65" t="s">
        <v>67</v>
      </c>
      <c r="M44" s="65"/>
      <c r="N44" s="65"/>
      <c r="O44" s="65"/>
      <c r="P44" s="65"/>
      <c r="Q44" s="65"/>
      <c r="R44" s="65"/>
      <c r="S44" s="20"/>
      <c r="T44" s="60"/>
      <c r="U44" s="60"/>
      <c r="V44" s="65"/>
      <c r="W44" s="65"/>
      <c r="X44" s="65"/>
      <c r="Y44" s="65"/>
      <c r="Z44" s="65"/>
      <c r="AA44" s="65"/>
      <c r="AB44" s="65"/>
      <c r="AC44" s="20"/>
      <c r="AD44" s="60"/>
      <c r="AE44" s="60"/>
    </row>
    <row r="45" spans="2:32" ht="14.25" thickBot="1">
      <c r="B45" s="66">
        <v>0.33333333333333331</v>
      </c>
      <c r="C45" s="66">
        <v>0.33333333333333331</v>
      </c>
      <c r="D45" s="66">
        <v>0.33333333333333331</v>
      </c>
      <c r="E45" s="66">
        <v>0.33333333333333331</v>
      </c>
      <c r="F45" s="66">
        <v>0.33333333333333331</v>
      </c>
      <c r="G45" s="66" t="s">
        <v>27</v>
      </c>
      <c r="H45" s="66" t="s">
        <v>27</v>
      </c>
      <c r="I45" s="18">
        <f>SUM(B45:H45)</f>
        <v>1.6666666666666665</v>
      </c>
      <c r="J45" s="57">
        <f>GESTEP(I45,2.000000001)</f>
        <v>0</v>
      </c>
      <c r="K45" s="57">
        <f>IF(J45=1,K42+1,0)</f>
        <v>0</v>
      </c>
      <c r="L45" s="66" t="s">
        <v>63</v>
      </c>
      <c r="M45" s="66">
        <v>0.35416666666666669</v>
      </c>
      <c r="N45" s="66">
        <v>0.35416666666666669</v>
      </c>
      <c r="O45" s="66">
        <v>0.35416666666666669</v>
      </c>
      <c r="P45" s="66">
        <v>0.35416666666666669</v>
      </c>
      <c r="Q45" s="66">
        <v>0.35416666666666669</v>
      </c>
      <c r="R45" s="66">
        <v>0.35416666666666669</v>
      </c>
      <c r="S45" s="18">
        <f>SUM(L45:R45)</f>
        <v>2.125</v>
      </c>
      <c r="T45" s="57">
        <f>GESTEP(S45,2.000000001)</f>
        <v>1</v>
      </c>
      <c r="U45" s="57">
        <f>IF(T45=1,K54+1,0)</f>
        <v>1</v>
      </c>
      <c r="V45" s="66">
        <v>0.33333333333333331</v>
      </c>
      <c r="W45" s="66">
        <v>0.33333333333333331</v>
      </c>
      <c r="X45" s="66">
        <v>0.33333333333333331</v>
      </c>
      <c r="Y45" s="66">
        <v>0.33333333333333331</v>
      </c>
      <c r="Z45" s="66">
        <v>0.33333333333333331</v>
      </c>
      <c r="AA45" s="66" t="s">
        <v>63</v>
      </c>
      <c r="AB45" s="66" t="s">
        <v>63</v>
      </c>
      <c r="AC45" s="18">
        <f>SUM(V45:AB45)</f>
        <v>1.6666666666666665</v>
      </c>
      <c r="AD45" s="57">
        <f>GESTEP(AC45,2.000000001)</f>
        <v>0</v>
      </c>
      <c r="AE45" s="57">
        <f>IF(AD45=1,U54+1,0)</f>
        <v>0</v>
      </c>
    </row>
    <row r="46" spans="2:32" s="42" customFormat="1" ht="19.5">
      <c r="B46" s="34">
        <v>15</v>
      </c>
      <c r="C46" s="34">
        <v>16</v>
      </c>
      <c r="D46" s="34">
        <v>17</v>
      </c>
      <c r="E46" s="34">
        <v>18</v>
      </c>
      <c r="F46" s="34">
        <v>19</v>
      </c>
      <c r="G46" s="35">
        <v>20</v>
      </c>
      <c r="H46" s="36">
        <v>21</v>
      </c>
      <c r="I46" s="41"/>
      <c r="J46" s="57"/>
      <c r="K46" s="57"/>
      <c r="L46" s="34">
        <v>13</v>
      </c>
      <c r="M46" s="34">
        <v>14</v>
      </c>
      <c r="N46" s="34">
        <v>15</v>
      </c>
      <c r="O46" s="34">
        <v>16</v>
      </c>
      <c r="P46" s="34">
        <v>17</v>
      </c>
      <c r="Q46" s="35">
        <v>18</v>
      </c>
      <c r="R46" s="36">
        <v>19</v>
      </c>
      <c r="S46" s="41"/>
      <c r="T46" s="57"/>
      <c r="U46" s="57"/>
      <c r="V46" s="34">
        <v>10</v>
      </c>
      <c r="W46" s="34">
        <v>11</v>
      </c>
      <c r="X46" s="34">
        <v>12</v>
      </c>
      <c r="Y46" s="34">
        <v>13</v>
      </c>
      <c r="Z46" s="34">
        <v>14</v>
      </c>
      <c r="AA46" s="35">
        <v>15</v>
      </c>
      <c r="AB46" s="36">
        <v>16</v>
      </c>
      <c r="AC46" s="41"/>
      <c r="AD46" s="57"/>
      <c r="AE46" s="57"/>
    </row>
    <row r="47" spans="2:32" s="51" customFormat="1" ht="12">
      <c r="B47" s="67"/>
      <c r="C47" s="65"/>
      <c r="D47" s="65"/>
      <c r="E47" s="65"/>
      <c r="F47" s="65"/>
      <c r="G47" s="65"/>
      <c r="H47" s="65"/>
      <c r="I47" s="20"/>
      <c r="J47" s="60"/>
      <c r="K47" s="60"/>
      <c r="L47" s="65"/>
      <c r="M47" s="65"/>
      <c r="N47" s="65"/>
      <c r="O47" s="65"/>
      <c r="P47" s="65"/>
      <c r="Q47" s="65"/>
      <c r="R47" s="65"/>
      <c r="S47" s="20"/>
      <c r="T47" s="60"/>
      <c r="U47" s="60"/>
      <c r="V47" s="65"/>
      <c r="W47" s="65"/>
      <c r="X47" s="65"/>
      <c r="Y47" s="65"/>
      <c r="Z47" s="65"/>
      <c r="AA47" s="65"/>
      <c r="AB47" s="65"/>
      <c r="AC47" s="20"/>
      <c r="AD47" s="60"/>
      <c r="AE47" s="60"/>
    </row>
    <row r="48" spans="2:32" ht="14.25" thickBot="1">
      <c r="B48" s="66">
        <v>0.33333333333333331</v>
      </c>
      <c r="C48" s="66">
        <v>0.33333333333333331</v>
      </c>
      <c r="D48" s="66">
        <v>0.33333333333333331</v>
      </c>
      <c r="E48" s="66">
        <v>0.33333333333333331</v>
      </c>
      <c r="F48" s="66">
        <v>0.33333333333333331</v>
      </c>
      <c r="G48" s="66">
        <v>0.32291666666666669</v>
      </c>
      <c r="H48" s="66" t="s">
        <v>27</v>
      </c>
      <c r="I48" s="18">
        <f>SUM(B48:H48)</f>
        <v>1.9895833333333333</v>
      </c>
      <c r="J48" s="57">
        <f>GESTEP(I48,2.000000001)</f>
        <v>0</v>
      </c>
      <c r="K48" s="57">
        <f>IF(J48=1,K45+1,0)</f>
        <v>0</v>
      </c>
      <c r="L48" s="66">
        <v>0.35416666666666669</v>
      </c>
      <c r="M48" s="66">
        <v>0.35416666666666669</v>
      </c>
      <c r="N48" s="66">
        <v>0.35416666666666669</v>
      </c>
      <c r="O48" s="66">
        <v>0.35416666666666669</v>
      </c>
      <c r="P48" s="66">
        <v>0.35416666666666669</v>
      </c>
      <c r="Q48" s="66" t="s">
        <v>63</v>
      </c>
      <c r="R48" s="66" t="s">
        <v>63</v>
      </c>
      <c r="S48" s="18">
        <f>SUM(L48:R48)</f>
        <v>1.7708333333333335</v>
      </c>
      <c r="T48" s="57">
        <f>GESTEP(S48,2.000000001)</f>
        <v>0</v>
      </c>
      <c r="U48" s="57">
        <f>IF(T48=1,U45+1,0)</f>
        <v>0</v>
      </c>
      <c r="V48" s="66">
        <v>0.33333333333333331</v>
      </c>
      <c r="W48" s="66">
        <v>0.33333333333333331</v>
      </c>
      <c r="X48" s="66">
        <v>0.33333333333333331</v>
      </c>
      <c r="Y48" s="66">
        <v>0.33333333333333331</v>
      </c>
      <c r="Z48" s="66">
        <v>0.33333333333333331</v>
      </c>
      <c r="AA48" s="66" t="s">
        <v>63</v>
      </c>
      <c r="AB48" s="66" t="s">
        <v>63</v>
      </c>
      <c r="AC48" s="18">
        <f>SUM(V48:AB48)</f>
        <v>1.6666666666666665</v>
      </c>
      <c r="AD48" s="57">
        <f>GESTEP(AC48,2.000000001)</f>
        <v>0</v>
      </c>
      <c r="AE48" s="57">
        <f>IF(AD48=1,AE45+1,0)</f>
        <v>0</v>
      </c>
    </row>
    <row r="49" spans="2:31" s="42" customFormat="1" ht="19.5">
      <c r="B49" s="34">
        <v>22</v>
      </c>
      <c r="C49" s="34">
        <v>23</v>
      </c>
      <c r="D49" s="34">
        <v>24</v>
      </c>
      <c r="E49" s="34">
        <v>25</v>
      </c>
      <c r="F49" s="34">
        <v>26</v>
      </c>
      <c r="G49" s="35">
        <v>27</v>
      </c>
      <c r="H49" s="36">
        <v>28</v>
      </c>
      <c r="I49" s="41"/>
      <c r="J49" s="57"/>
      <c r="K49" s="57"/>
      <c r="L49" s="34">
        <v>20</v>
      </c>
      <c r="M49" s="34">
        <v>21</v>
      </c>
      <c r="N49" s="34">
        <v>22</v>
      </c>
      <c r="O49" s="34">
        <v>23</v>
      </c>
      <c r="P49" s="34">
        <v>24</v>
      </c>
      <c r="Q49" s="35">
        <v>25</v>
      </c>
      <c r="R49" s="36">
        <v>26</v>
      </c>
      <c r="S49" s="41"/>
      <c r="T49" s="57"/>
      <c r="U49" s="57"/>
      <c r="V49" s="34">
        <v>17</v>
      </c>
      <c r="W49" s="34">
        <v>18</v>
      </c>
      <c r="X49" s="34">
        <v>19</v>
      </c>
      <c r="Y49" s="34">
        <v>20</v>
      </c>
      <c r="Z49" s="34">
        <v>21</v>
      </c>
      <c r="AA49" s="35">
        <v>22</v>
      </c>
      <c r="AB49" s="36">
        <v>23</v>
      </c>
      <c r="AC49" s="41"/>
      <c r="AD49" s="57"/>
      <c r="AE49" s="57"/>
    </row>
    <row r="50" spans="2:31" s="51" customFormat="1" ht="12">
      <c r="B50" s="65"/>
      <c r="C50" s="65"/>
      <c r="D50" s="65"/>
      <c r="E50" s="65"/>
      <c r="F50" s="65"/>
      <c r="G50" s="65"/>
      <c r="H50" s="65"/>
      <c r="I50" s="20"/>
      <c r="J50" s="60"/>
      <c r="K50" s="60"/>
      <c r="L50" s="65"/>
      <c r="M50" s="65"/>
      <c r="N50" s="65"/>
      <c r="O50" s="65"/>
      <c r="P50" s="65"/>
      <c r="Q50" s="65"/>
      <c r="R50" s="65"/>
      <c r="S50" s="20"/>
      <c r="T50" s="60"/>
      <c r="U50" s="60"/>
      <c r="V50" s="65"/>
      <c r="W50" s="65"/>
      <c r="X50" s="65"/>
      <c r="Y50" s="65"/>
      <c r="Z50" s="65"/>
      <c r="AA50" s="65"/>
      <c r="AB50" s="65"/>
      <c r="AC50" s="20"/>
      <c r="AD50" s="60"/>
      <c r="AE50" s="60"/>
    </row>
    <row r="51" spans="2:31" ht="14.25" thickBot="1">
      <c r="B51" s="66">
        <v>0.33333333333333331</v>
      </c>
      <c r="C51" s="66">
        <v>0.33333333333333331</v>
      </c>
      <c r="D51" s="66">
        <v>0.33333333333333331</v>
      </c>
      <c r="E51" s="66">
        <v>0.33333333333333331</v>
      </c>
      <c r="F51" s="66">
        <v>0.33333333333333331</v>
      </c>
      <c r="G51" s="66" t="s">
        <v>27</v>
      </c>
      <c r="H51" s="66" t="s">
        <v>27</v>
      </c>
      <c r="I51" s="18">
        <f>SUM(B51:H51)</f>
        <v>1.6666666666666665</v>
      </c>
      <c r="J51" s="57">
        <f>GESTEP(I51,2.000000001)</f>
        <v>0</v>
      </c>
      <c r="K51" s="57">
        <f>IF(J51=1,K48+1,0)</f>
        <v>0</v>
      </c>
      <c r="L51" s="66">
        <v>0.33333333333333331</v>
      </c>
      <c r="M51" s="66">
        <v>0.33333333333333331</v>
      </c>
      <c r="N51" s="66">
        <v>0.33333333333333331</v>
      </c>
      <c r="O51" s="66">
        <v>0.33333333333333331</v>
      </c>
      <c r="P51" s="66">
        <v>0.33333333333333331</v>
      </c>
      <c r="Q51" s="66" t="s">
        <v>63</v>
      </c>
      <c r="R51" s="66" t="s">
        <v>63</v>
      </c>
      <c r="S51" s="18">
        <f>SUM(L51:R51)</f>
        <v>1.6666666666666665</v>
      </c>
      <c r="T51" s="57">
        <f>GESTEP(S51,2.000000001)</f>
        <v>0</v>
      </c>
      <c r="U51" s="57">
        <f>IF(T51=1,U48+1,0)</f>
        <v>0</v>
      </c>
      <c r="V51" s="66">
        <v>0.33333333333333331</v>
      </c>
      <c r="W51" s="66">
        <v>0.33333333333333331</v>
      </c>
      <c r="X51" s="66">
        <v>0.33333333333333331</v>
      </c>
      <c r="Y51" s="66">
        <v>0.33333333333333331</v>
      </c>
      <c r="Z51" s="66">
        <v>0.33333333333333331</v>
      </c>
      <c r="AA51" s="66" t="s">
        <v>63</v>
      </c>
      <c r="AB51" s="66" t="s">
        <v>63</v>
      </c>
      <c r="AC51" s="18">
        <f>SUM(V51:AB51)</f>
        <v>1.6666666666666665</v>
      </c>
      <c r="AD51" s="57">
        <f>GESTEP(AC51,2.000000001)</f>
        <v>0</v>
      </c>
      <c r="AE51" s="57">
        <f>IF(AD51=1,AE48+1,0)</f>
        <v>0</v>
      </c>
    </row>
    <row r="52" spans="2:31" s="42" customFormat="1" ht="19.5">
      <c r="B52" s="34">
        <v>29</v>
      </c>
      <c r="C52" s="34">
        <v>30</v>
      </c>
      <c r="D52" s="48">
        <v>1</v>
      </c>
      <c r="E52" s="37">
        <v>2</v>
      </c>
      <c r="F52" s="37">
        <v>3</v>
      </c>
      <c r="G52" s="37">
        <v>4</v>
      </c>
      <c r="H52" s="37">
        <v>5</v>
      </c>
      <c r="I52" s="41"/>
      <c r="J52" s="57"/>
      <c r="K52" s="57"/>
      <c r="L52" s="34">
        <v>27</v>
      </c>
      <c r="M52" s="34">
        <v>28</v>
      </c>
      <c r="N52" s="34">
        <v>29</v>
      </c>
      <c r="O52" s="34">
        <v>30</v>
      </c>
      <c r="P52" s="34">
        <v>31</v>
      </c>
      <c r="Q52" s="48">
        <f>AA40</f>
        <v>1</v>
      </c>
      <c r="R52" s="37">
        <v>2</v>
      </c>
      <c r="S52" s="41"/>
      <c r="T52" s="57"/>
      <c r="U52" s="59"/>
      <c r="V52" s="34">
        <v>24</v>
      </c>
      <c r="W52" s="34">
        <v>25</v>
      </c>
      <c r="X52" s="34">
        <v>26</v>
      </c>
      <c r="Y52" s="34">
        <v>27</v>
      </c>
      <c r="Z52" s="34">
        <v>28</v>
      </c>
      <c r="AA52" s="35">
        <v>29</v>
      </c>
      <c r="AB52" s="36">
        <v>30</v>
      </c>
      <c r="AC52" s="41"/>
      <c r="AD52" s="57"/>
      <c r="AE52" s="59"/>
    </row>
    <row r="53" spans="2:31" s="51" customFormat="1" ht="12">
      <c r="B53" s="65" t="s">
        <v>16</v>
      </c>
      <c r="C53" s="65"/>
      <c r="D53" s="83"/>
      <c r="E53" s="83"/>
      <c r="F53" s="83"/>
      <c r="G53" s="83"/>
      <c r="H53" s="83"/>
      <c r="I53" s="20"/>
      <c r="J53" s="60"/>
      <c r="K53" s="60"/>
      <c r="L53" s="65"/>
      <c r="M53" s="65"/>
      <c r="N53" s="65"/>
      <c r="O53" s="65"/>
      <c r="P53" s="65"/>
      <c r="Q53" s="83"/>
      <c r="R53" s="83"/>
      <c r="S53" s="20"/>
      <c r="T53" s="60"/>
      <c r="U53" s="60"/>
      <c r="V53" s="65"/>
      <c r="W53" s="65"/>
      <c r="X53" s="65"/>
      <c r="Y53" s="65"/>
      <c r="Z53" s="65"/>
      <c r="AA53" s="65"/>
      <c r="AB53" s="65"/>
      <c r="AC53" s="20"/>
      <c r="AD53" s="60"/>
      <c r="AE53" s="60"/>
    </row>
    <row r="54" spans="2:31" ht="14.25" thickBot="1">
      <c r="B54" s="66" t="s">
        <v>27</v>
      </c>
      <c r="C54" s="66">
        <v>0.32291666666666669</v>
      </c>
      <c r="D54" s="69"/>
      <c r="E54" s="69"/>
      <c r="F54" s="69"/>
      <c r="G54" s="69"/>
      <c r="H54" s="69"/>
      <c r="I54" s="21">
        <f>IF((H52)=0," ",SUM(B54:H54)+SUM(L42:R42))</f>
        <v>0.98958333333333326</v>
      </c>
      <c r="J54" s="57">
        <f>GESTEP(I54,2.000000001)</f>
        <v>0</v>
      </c>
      <c r="K54" s="57">
        <f>IF(J54=1,K51+1,0)</f>
        <v>0</v>
      </c>
      <c r="L54" s="66">
        <v>0.33333333333333331</v>
      </c>
      <c r="M54" s="66">
        <v>0.33333333333333331</v>
      </c>
      <c r="N54" s="66">
        <v>0.33333333333333331</v>
      </c>
      <c r="O54" s="66">
        <v>0.33333333333333331</v>
      </c>
      <c r="P54" s="66">
        <v>0.33333333333333331</v>
      </c>
      <c r="Q54" s="69"/>
      <c r="R54" s="69"/>
      <c r="S54" s="21">
        <f>IF((R52)&gt;20,SUM(L54:R54),SUM(L54:R54)+SUM(V42:AB42))</f>
        <v>1.6666666666666665</v>
      </c>
      <c r="T54" s="57">
        <f>GESTEP(S54,2.000000001)</f>
        <v>0</v>
      </c>
      <c r="U54" s="57">
        <f>IF(T54=1,U51+1,0)</f>
        <v>0</v>
      </c>
      <c r="V54" s="66">
        <v>0.33333333333333331</v>
      </c>
      <c r="W54" s="66">
        <v>0.33333333333333331</v>
      </c>
      <c r="X54" s="66">
        <v>0.33333333333333331</v>
      </c>
      <c r="Y54" s="66">
        <v>0.33333333333333331</v>
      </c>
      <c r="Z54" s="66">
        <v>0.33333333333333331</v>
      </c>
      <c r="AA54" s="66" t="s">
        <v>63</v>
      </c>
      <c r="AB54" s="66" t="s">
        <v>63</v>
      </c>
      <c r="AC54" s="21">
        <f>IF((AB52)&gt;20,SUM(V54:AB54),SUM(V54:AB54)+SUM(B67:H67))</f>
        <v>1.6666666666666665</v>
      </c>
      <c r="AD54" s="57">
        <f>GESTEP(AC54,2.000000001)</f>
        <v>0</v>
      </c>
      <c r="AE54" s="57">
        <f>IF(AD54=1,AE51+1,0)</f>
        <v>0</v>
      </c>
    </row>
    <row r="55" spans="2:31" s="42" customFormat="1" ht="19.5">
      <c r="B55" s="38"/>
      <c r="C55" s="38"/>
      <c r="D55" s="38"/>
      <c r="E55" s="38"/>
      <c r="F55" s="38"/>
      <c r="G55" s="39"/>
      <c r="H55" s="40"/>
      <c r="I55" s="41"/>
      <c r="J55" s="59"/>
      <c r="K55" s="59"/>
      <c r="L55" s="38"/>
      <c r="M55" s="38"/>
      <c r="N55" s="38"/>
      <c r="O55" s="38"/>
      <c r="P55" s="38"/>
      <c r="Q55" s="39"/>
      <c r="R55" s="40"/>
      <c r="S55" s="41"/>
      <c r="T55" s="59"/>
      <c r="U55" s="59"/>
      <c r="V55" s="38"/>
      <c r="W55" s="37"/>
      <c r="X55" s="37"/>
      <c r="Y55" s="37"/>
      <c r="Z55" s="37"/>
      <c r="AA55" s="37"/>
      <c r="AB55" s="37"/>
      <c r="AC55" s="41"/>
      <c r="AD55" s="57"/>
      <c r="AE55" s="59"/>
    </row>
    <row r="56" spans="2:31" s="51" customFormat="1" ht="12">
      <c r="B56" s="83"/>
      <c r="C56" s="83"/>
      <c r="D56" s="83"/>
      <c r="E56" s="83"/>
      <c r="F56" s="83"/>
      <c r="G56" s="83"/>
      <c r="H56" s="83"/>
      <c r="I56" s="20"/>
      <c r="J56" s="60"/>
      <c r="K56" s="60"/>
      <c r="L56" s="83"/>
      <c r="M56" s="83"/>
      <c r="N56" s="83"/>
      <c r="O56" s="83"/>
      <c r="P56" s="83"/>
      <c r="Q56" s="83"/>
      <c r="R56" s="83"/>
      <c r="S56" s="20"/>
      <c r="T56" s="60"/>
      <c r="U56" s="60"/>
      <c r="V56" s="83"/>
      <c r="W56" s="83"/>
      <c r="X56" s="83"/>
      <c r="Y56" s="83"/>
      <c r="Z56" s="83"/>
      <c r="AA56" s="83"/>
      <c r="AB56" s="83"/>
      <c r="AC56" s="20"/>
      <c r="AD56" s="60"/>
      <c r="AE56" s="60"/>
    </row>
    <row r="57" spans="2:31" ht="14.25" thickBot="1">
      <c r="B57" s="69"/>
      <c r="C57" s="69"/>
      <c r="D57" s="69"/>
      <c r="E57" s="69"/>
      <c r="F57" s="69"/>
      <c r="G57" s="69"/>
      <c r="H57" s="69"/>
      <c r="I57" s="21"/>
      <c r="L57" s="69"/>
      <c r="M57" s="69"/>
      <c r="N57" s="69"/>
      <c r="O57" s="69"/>
      <c r="P57" s="69"/>
      <c r="Q57" s="69"/>
      <c r="R57" s="69"/>
      <c r="S57" s="21"/>
      <c r="V57" s="69"/>
      <c r="W57" s="69"/>
      <c r="X57" s="69"/>
      <c r="Y57" s="69"/>
      <c r="Z57" s="69"/>
      <c r="AA57" s="69"/>
      <c r="AB57" s="69"/>
      <c r="AC57" s="21"/>
    </row>
    <row r="59" spans="2:31" ht="18.75">
      <c r="B59" s="86" t="s">
        <v>39</v>
      </c>
      <c r="C59" s="86" t="s">
        <v>40</v>
      </c>
      <c r="D59" s="86" t="s">
        <v>41</v>
      </c>
      <c r="E59" s="157" t="s">
        <v>30</v>
      </c>
      <c r="F59" s="158"/>
      <c r="H59" s="87" t="s">
        <v>78</v>
      </c>
      <c r="L59" s="86" t="s">
        <v>39</v>
      </c>
      <c r="M59" s="86" t="s">
        <v>40</v>
      </c>
      <c r="N59" s="86" t="s">
        <v>41</v>
      </c>
      <c r="O59" s="157" t="s">
        <v>30</v>
      </c>
      <c r="P59" s="158"/>
      <c r="R59" s="87" t="s">
        <v>78</v>
      </c>
      <c r="V59" s="86" t="s">
        <v>39</v>
      </c>
      <c r="W59" s="86" t="s">
        <v>40</v>
      </c>
      <c r="X59" s="86" t="s">
        <v>41</v>
      </c>
      <c r="Y59" s="157" t="s">
        <v>30</v>
      </c>
      <c r="Z59" s="158"/>
      <c r="AA59" s="91"/>
      <c r="AB59" s="87" t="s">
        <v>78</v>
      </c>
    </row>
    <row r="60" spans="2:31">
      <c r="B60" s="2">
        <f>DAY(EOMONTH(D38,0))</f>
        <v>30</v>
      </c>
      <c r="C60" s="2">
        <f>COUNTIF(B42:H42,"休")+COUNTIF(B45:H45,"休")+COUNTIF(B48:H48,"休")+COUNTIF(B51:H51,"休")+COUNTIF(B54:H54,"休")+COUNTIF(B57:H57,"休")</f>
        <v>8</v>
      </c>
      <c r="D60" s="2">
        <f>B60-C60</f>
        <v>22</v>
      </c>
      <c r="E60" s="121">
        <f>SUM(B42:H42,B45:H45,B48:H48,B51:H51,B54:H54,B57:H57)</f>
        <v>7.3124999999999982</v>
      </c>
      <c r="F60" s="159"/>
      <c r="H60" s="88" t="str">
        <f>IF(AND((B42)&lt;&gt;"",(C42)&lt;&gt;"",(D42)&lt;&gt;"",(E42)&lt;&gt;"",(F42)&lt;&gt;"",(G42)&lt;&gt;"",(H42)&lt;&gt;"",(B45)&lt;&gt;"",(C45)&lt;&gt;"",(D45)&lt;&gt;"",(E45)&lt;&gt;"",(F45)&lt;&gt;"",(G45)&lt;&gt;"",H45&lt;&gt;"",B48&lt;&gt;"",C48&lt;&gt;"",D48&lt;&gt;"",E48&lt;&gt;"",F48&lt;&gt;"",G48&lt;&gt;"",H48&lt;&gt;"",B51&lt;&gt;"",C51&lt;&gt;"",D51&lt;&gt;"",E51&lt;&gt;"",F51&lt;&gt;"",G51&lt;&gt;"",H51&lt;&gt;"",B54&lt;&gt;"",C54&lt;&gt;""),"OK","入力不足")</f>
        <v>OK</v>
      </c>
      <c r="L60" s="2">
        <f>DAY(EOMONTH(N38,0))</f>
        <v>31</v>
      </c>
      <c r="M60" s="2">
        <f>COUNTIF(L42:R42,"休")+COUNTIF(L45:R45,"休")+COUNTIF(L48:R48,"休")+COUNTIF(L51:R51,"休")+COUNTIF(L54:R54,"休")+COUNTIF(L57:R57,"休")</f>
        <v>8</v>
      </c>
      <c r="N60" s="2">
        <f>L60-M60</f>
        <v>23</v>
      </c>
      <c r="O60" s="121">
        <f>SUM(L42:R42,L45:R45,L48:R48,L51:R51,L54:R54,L57:R57)</f>
        <v>7.8958333333333304</v>
      </c>
      <c r="P60" s="159"/>
      <c r="R60" s="88" t="str">
        <f>IF(AND((N42)&lt;&gt;"",(O42)&lt;&gt;"",(P42)&lt;&gt;"",(Q42)&lt;&gt;"",(R42)&lt;&gt;"",(L45)&lt;&gt;"",(M45)&lt;&gt;"",(N45)&lt;&gt;"",(O45)&lt;&gt;"",(P45)&lt;&gt;"",(Q45)&lt;&gt;"",R45&lt;&gt;"",L48&lt;&gt;"",M48&lt;&gt;"",N48&lt;&gt;"",O48&lt;&gt;"",P48&lt;&gt;"",Q48&lt;&gt;"",R48&lt;&gt;"",L51&lt;&gt;"",M51&lt;&gt;"",N51&lt;&gt;"",O51&lt;&gt;"",P51&lt;&gt;"",Q51&lt;&gt;"",R51&lt;&gt;"",L54&lt;&gt;"",M54&lt;&gt;"",N54&lt;&gt;"",O54&lt;&gt;"",P54&lt;&gt;""),"OK","入力不足")</f>
        <v>OK</v>
      </c>
      <c r="V60" s="2">
        <f>DAY(EOMONTH(X38,0))</f>
        <v>30</v>
      </c>
      <c r="W60" s="2">
        <f>COUNTIF(V42:AB42,"休")+COUNTIF(V45:AB45,"休")+COUNTIF(V48:AB48,"休")+COUNTIF(V51:AB51,"休")+COUNTIF(V54:AB54,"休")+COUNTIF(V57:AB57,"休")</f>
        <v>10</v>
      </c>
      <c r="X60" s="2">
        <f>V60-W60</f>
        <v>20</v>
      </c>
      <c r="Y60" s="121">
        <f>SUM(V42:AB42,V45:AB45,V48:AB48,V51:AB51,V54:AB54,V57:AB57)</f>
        <v>6.6666666666666643</v>
      </c>
      <c r="Z60" s="159"/>
      <c r="AA60" s="92"/>
      <c r="AB60" s="88" t="str">
        <f>IF(AND((AA42)&lt;&gt;"",(AB42)&lt;&gt;"",(V45)&lt;&gt;"",(W45)&lt;&gt;"",(X45)&lt;&gt;"",(Y45)&lt;&gt;"",(Z45)&lt;&gt;"",(AA45)&lt;&gt;"",AB45&lt;&gt;"",V48&lt;&gt;"",W48&lt;&gt;"",X48&lt;&gt;"",Y48&lt;&gt;"",Z48&lt;&gt;"",AA48&lt;&gt;"",AB48&lt;&gt;"",V51&lt;&gt;"",W51&lt;&gt;"",X51&lt;&gt;"",Y51&lt;&gt;"",Z51&lt;&gt;"",AA51&lt;&gt;"",AB51&lt;&gt;"",V54&lt;&gt;"",W54&lt;&gt;"",X54&lt;&gt;"",Y54&lt;&gt;"",Z54&lt;&gt;"",AA54&lt;&gt;"",AB54&lt;&gt;""),"OK","入力不足")</f>
        <v>OK</v>
      </c>
    </row>
    <row r="61" spans="2:31">
      <c r="B61" s="89">
        <f>SUM(C60:D60)</f>
        <v>30</v>
      </c>
      <c r="L61" s="89">
        <f>SUM(M60:N60)</f>
        <v>31</v>
      </c>
      <c r="V61" s="89">
        <f>SUM(W60:X60)</f>
        <v>30</v>
      </c>
    </row>
    <row r="63" spans="2:31" ht="22.5">
      <c r="B63" s="160">
        <f>D63</f>
        <v>45478</v>
      </c>
      <c r="C63" s="160"/>
      <c r="D63" s="161">
        <f>X38+DATE(0,1,31)</f>
        <v>45478</v>
      </c>
      <c r="E63" s="161"/>
      <c r="F63" s="161"/>
      <c r="G63" s="161"/>
      <c r="H63" s="161"/>
      <c r="L63" s="160">
        <f>N63</f>
        <v>45509</v>
      </c>
      <c r="M63" s="160"/>
      <c r="N63" s="161">
        <f>D63+DATE(0,1,31)</f>
        <v>45509</v>
      </c>
      <c r="O63" s="161"/>
      <c r="P63" s="161"/>
      <c r="Q63" s="161"/>
      <c r="R63" s="161"/>
      <c r="V63" s="160">
        <f>X63</f>
        <v>45540</v>
      </c>
      <c r="W63" s="160"/>
      <c r="X63" s="161">
        <f>N63+DATE(0,1,31)</f>
        <v>45540</v>
      </c>
      <c r="Y63" s="161"/>
      <c r="Z63" s="161"/>
      <c r="AA63" s="161"/>
      <c r="AB63" s="161"/>
    </row>
    <row r="64" spans="2:31" ht="19.5" thickBot="1">
      <c r="B64" s="82" t="s">
        <v>0</v>
      </c>
      <c r="C64" s="82" t="s">
        <v>1</v>
      </c>
      <c r="D64" s="82" t="s">
        <v>2</v>
      </c>
      <c r="E64" s="82" t="s">
        <v>3</v>
      </c>
      <c r="F64" s="82" t="s">
        <v>4</v>
      </c>
      <c r="G64" s="82" t="s">
        <v>5</v>
      </c>
      <c r="H64" s="82" t="s">
        <v>6</v>
      </c>
      <c r="I64" s="19" t="s">
        <v>28</v>
      </c>
      <c r="L64" s="82" t="s">
        <v>0</v>
      </c>
      <c r="M64" s="82" t="s">
        <v>1</v>
      </c>
      <c r="N64" s="82" t="s">
        <v>2</v>
      </c>
      <c r="O64" s="82" t="s">
        <v>3</v>
      </c>
      <c r="P64" s="82" t="s">
        <v>4</v>
      </c>
      <c r="Q64" s="82" t="s">
        <v>5</v>
      </c>
      <c r="R64" s="82" t="s">
        <v>6</v>
      </c>
      <c r="S64" s="19" t="s">
        <v>28</v>
      </c>
      <c r="V64" s="82" t="s">
        <v>0</v>
      </c>
      <c r="W64" s="82" t="s">
        <v>1</v>
      </c>
      <c r="X64" s="82" t="s">
        <v>2</v>
      </c>
      <c r="Y64" s="82" t="s">
        <v>3</v>
      </c>
      <c r="Z64" s="82" t="s">
        <v>4</v>
      </c>
      <c r="AA64" s="82" t="s">
        <v>5</v>
      </c>
      <c r="AB64" s="82" t="s">
        <v>6</v>
      </c>
      <c r="AC64" s="19" t="s">
        <v>28</v>
      </c>
    </row>
    <row r="65" spans="1:31" s="43" customFormat="1" ht="19.5"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4">
        <v>6</v>
      </c>
      <c r="H65" s="5">
        <v>7</v>
      </c>
      <c r="I65" s="41"/>
      <c r="J65" s="62"/>
      <c r="K65" s="62"/>
      <c r="L65" s="6">
        <f>B77</f>
        <v>29</v>
      </c>
      <c r="M65" s="6">
        <f>C77</f>
        <v>30</v>
      </c>
      <c r="N65" s="6">
        <f>D77</f>
        <v>31</v>
      </c>
      <c r="O65" s="3">
        <v>1</v>
      </c>
      <c r="P65" s="3">
        <v>2</v>
      </c>
      <c r="Q65" s="4">
        <v>3</v>
      </c>
      <c r="R65" s="5">
        <v>4</v>
      </c>
      <c r="S65" s="41"/>
      <c r="T65" s="62"/>
      <c r="U65" s="62"/>
      <c r="V65" s="6">
        <f t="shared" ref="V65:AA65" si="0">L77</f>
        <v>26</v>
      </c>
      <c r="W65" s="6">
        <f t="shared" si="0"/>
        <v>27</v>
      </c>
      <c r="X65" s="6">
        <f t="shared" si="0"/>
        <v>28</v>
      </c>
      <c r="Y65" s="6">
        <f t="shared" si="0"/>
        <v>29</v>
      </c>
      <c r="Z65" s="6">
        <f t="shared" si="0"/>
        <v>30</v>
      </c>
      <c r="AA65" s="6">
        <f t="shared" si="0"/>
        <v>31</v>
      </c>
      <c r="AB65" s="5">
        <v>1</v>
      </c>
      <c r="AC65" s="41"/>
      <c r="AD65" s="62"/>
      <c r="AE65" s="62"/>
    </row>
    <row r="66" spans="1:31" s="53" customFormat="1" ht="12">
      <c r="B66" s="70"/>
      <c r="C66" s="70"/>
      <c r="D66" s="70"/>
      <c r="E66" s="70"/>
      <c r="F66" s="70"/>
      <c r="G66" s="70"/>
      <c r="H66" s="70"/>
      <c r="I66" s="24"/>
      <c r="J66" s="60"/>
      <c r="K66" s="60"/>
      <c r="L66" s="93"/>
      <c r="M66" s="93"/>
      <c r="N66" s="93"/>
      <c r="O66" s="70"/>
      <c r="P66" s="70"/>
      <c r="Q66" s="70"/>
      <c r="R66" s="70"/>
      <c r="S66" s="24"/>
      <c r="T66" s="60"/>
      <c r="U66" s="60"/>
      <c r="V66" s="93"/>
      <c r="W66" s="93"/>
      <c r="X66" s="93"/>
      <c r="Y66" s="93"/>
      <c r="Z66" s="93"/>
      <c r="AA66" s="93"/>
      <c r="AB66" s="70"/>
      <c r="AC66" s="24"/>
      <c r="AD66" s="60"/>
      <c r="AE66" s="60"/>
    </row>
    <row r="67" spans="1:31" ht="14.25" thickBot="1">
      <c r="B67" s="66">
        <v>0.33333333333333331</v>
      </c>
      <c r="C67" s="66">
        <v>0.33333333333333331</v>
      </c>
      <c r="D67" s="66">
        <v>0.33333333333333331</v>
      </c>
      <c r="E67" s="66">
        <v>0.33333333333333331</v>
      </c>
      <c r="F67" s="66">
        <v>0.33333333333333331</v>
      </c>
      <c r="G67" s="66" t="s">
        <v>63</v>
      </c>
      <c r="H67" s="66" t="s">
        <v>63</v>
      </c>
      <c r="I67" s="25">
        <f>IF((B65)=1,SUM(B67:H67)," ")</f>
        <v>1.6666666666666665</v>
      </c>
      <c r="J67" s="57">
        <f>GESTEP(I67,2.000000001)</f>
        <v>0</v>
      </c>
      <c r="K67" s="57">
        <f>IF(J67=1,AE54+1,0)</f>
        <v>0</v>
      </c>
      <c r="L67" s="69"/>
      <c r="M67" s="69"/>
      <c r="N67" s="69"/>
      <c r="O67" s="66">
        <v>0.41666666666666669</v>
      </c>
      <c r="P67" s="66">
        <v>0.41666666666666669</v>
      </c>
      <c r="Q67" s="66">
        <v>0.33333333333333331</v>
      </c>
      <c r="R67" s="66" t="s">
        <v>63</v>
      </c>
      <c r="S67" s="27" t="str">
        <f>IF((L65)=1,SUM(L67:R67)," ")</f>
        <v xml:space="preserve"> </v>
      </c>
      <c r="V67" s="69"/>
      <c r="W67" s="69"/>
      <c r="X67" s="69"/>
      <c r="Y67" s="69"/>
      <c r="Z67" s="69"/>
      <c r="AA67" s="69"/>
      <c r="AB67" s="66" t="s">
        <v>63</v>
      </c>
      <c r="AC67" s="27" t="str">
        <f>IF((V65)=1,SUM(V67:AB67)," ")</f>
        <v xml:space="preserve"> </v>
      </c>
    </row>
    <row r="68" spans="1:31" s="43" customFormat="1" ht="19.5">
      <c r="B68" s="3">
        <v>8</v>
      </c>
      <c r="C68" s="3">
        <v>9</v>
      </c>
      <c r="D68" s="3">
        <v>10</v>
      </c>
      <c r="E68" s="3">
        <v>11</v>
      </c>
      <c r="F68" s="3">
        <v>12</v>
      </c>
      <c r="G68" s="4">
        <v>13</v>
      </c>
      <c r="H68" s="5">
        <v>14</v>
      </c>
      <c r="I68" s="41"/>
      <c r="J68" s="62"/>
      <c r="K68" s="57"/>
      <c r="L68" s="3">
        <v>5</v>
      </c>
      <c r="M68" s="3">
        <v>6</v>
      </c>
      <c r="N68" s="3">
        <v>7</v>
      </c>
      <c r="O68" s="3">
        <v>8</v>
      </c>
      <c r="P68" s="3">
        <v>9</v>
      </c>
      <c r="Q68" s="4">
        <v>10</v>
      </c>
      <c r="R68" s="5">
        <v>11</v>
      </c>
      <c r="S68" s="41"/>
      <c r="T68" s="62"/>
      <c r="U68" s="62"/>
      <c r="V68" s="3">
        <v>2</v>
      </c>
      <c r="W68" s="3">
        <v>3</v>
      </c>
      <c r="X68" s="3">
        <v>4</v>
      </c>
      <c r="Y68" s="3">
        <v>5</v>
      </c>
      <c r="Z68" s="3">
        <v>6</v>
      </c>
      <c r="AA68" s="4">
        <v>7</v>
      </c>
      <c r="AB68" s="5">
        <v>8</v>
      </c>
      <c r="AC68" s="41"/>
      <c r="AD68" s="62"/>
      <c r="AE68" s="62"/>
    </row>
    <row r="69" spans="1:31" s="53" customFormat="1" ht="12">
      <c r="B69" s="70"/>
      <c r="C69" s="70"/>
      <c r="D69" s="70"/>
      <c r="E69" s="70"/>
      <c r="F69" s="70"/>
      <c r="G69" s="70"/>
      <c r="H69" s="70"/>
      <c r="I69" s="24"/>
      <c r="J69" s="60"/>
      <c r="K69" s="60"/>
      <c r="L69" s="70"/>
      <c r="M69" s="70"/>
      <c r="N69" s="70"/>
      <c r="O69" s="70"/>
      <c r="P69" s="70"/>
      <c r="Q69" s="70"/>
      <c r="R69" s="70" t="s">
        <v>69</v>
      </c>
      <c r="S69" s="24"/>
      <c r="T69" s="60"/>
      <c r="U69" s="60"/>
      <c r="V69" s="70"/>
      <c r="W69" s="70"/>
      <c r="X69" s="70"/>
      <c r="Y69" s="70"/>
      <c r="Z69" s="70"/>
      <c r="AA69" s="70"/>
      <c r="AB69" s="70"/>
      <c r="AC69" s="24"/>
      <c r="AD69" s="60"/>
      <c r="AE69" s="60"/>
    </row>
    <row r="70" spans="1:31" ht="14.25" thickBot="1">
      <c r="B70" s="66">
        <v>0.33333333333333331</v>
      </c>
      <c r="C70" s="66">
        <v>0.33333333333333331</v>
      </c>
      <c r="D70" s="66">
        <v>0.33333333333333331</v>
      </c>
      <c r="E70" s="66">
        <v>0.33333333333333331</v>
      </c>
      <c r="F70" s="66">
        <v>0.33333333333333331</v>
      </c>
      <c r="G70" s="66" t="s">
        <v>63</v>
      </c>
      <c r="H70" s="66" t="s">
        <v>63</v>
      </c>
      <c r="I70" s="18">
        <f>SUM(B70:H70)</f>
        <v>1.6666666666666665</v>
      </c>
      <c r="J70" s="57">
        <f>GESTEP(I70,2.000000001)</f>
        <v>0</v>
      </c>
      <c r="K70" s="57">
        <f>IF(J70=1,AE57+1,0)</f>
        <v>0</v>
      </c>
      <c r="L70" s="66">
        <v>0.41666666666666669</v>
      </c>
      <c r="M70" s="66">
        <v>0.41666666666666669</v>
      </c>
      <c r="N70" s="66">
        <v>0.41666666666666669</v>
      </c>
      <c r="O70" s="66">
        <v>0.41666666666666669</v>
      </c>
      <c r="P70" s="66">
        <v>0.41666666666666669</v>
      </c>
      <c r="Q70" s="66" t="s">
        <v>63</v>
      </c>
      <c r="R70" s="66" t="s">
        <v>63</v>
      </c>
      <c r="S70" s="18">
        <f>SUM(L70:R70)</f>
        <v>2.0833333333333335</v>
      </c>
      <c r="T70" s="57">
        <f>GESTEP(S70,2.000000001)</f>
        <v>1</v>
      </c>
      <c r="U70" s="57">
        <f>IF(T70=1,K79+1,0)</f>
        <v>2</v>
      </c>
      <c r="V70" s="66">
        <v>0.33333333333333331</v>
      </c>
      <c r="W70" s="66">
        <v>0.33333333333333331</v>
      </c>
      <c r="X70" s="66">
        <v>0.33333333333333331</v>
      </c>
      <c r="Y70" s="66">
        <v>0.33333333333333331</v>
      </c>
      <c r="Z70" s="66">
        <v>0.33333333333333331</v>
      </c>
      <c r="AA70" s="66">
        <v>0.33333333333333331</v>
      </c>
      <c r="AB70" s="66" t="s">
        <v>63</v>
      </c>
      <c r="AC70" s="18">
        <f>SUM(V70:AB70)</f>
        <v>1.9999999999999998</v>
      </c>
      <c r="AD70" s="57">
        <f>GESTEP(AC70,2.000000001)</f>
        <v>0</v>
      </c>
      <c r="AE70" s="57">
        <f>IF(AD70=1,U79+1,0)</f>
        <v>0</v>
      </c>
    </row>
    <row r="71" spans="1:31" s="43" customFormat="1" ht="19.5">
      <c r="B71" s="3">
        <v>15</v>
      </c>
      <c r="C71" s="3">
        <v>16</v>
      </c>
      <c r="D71" s="3">
        <v>17</v>
      </c>
      <c r="E71" s="3">
        <v>18</v>
      </c>
      <c r="F71" s="3">
        <v>19</v>
      </c>
      <c r="G71" s="4">
        <v>20</v>
      </c>
      <c r="H71" s="5">
        <v>21</v>
      </c>
      <c r="I71" s="41"/>
      <c r="J71" s="62"/>
      <c r="K71" s="57"/>
      <c r="L71" s="3">
        <v>12</v>
      </c>
      <c r="M71" s="3">
        <v>13</v>
      </c>
      <c r="N71" s="3">
        <v>14</v>
      </c>
      <c r="O71" s="3">
        <v>15</v>
      </c>
      <c r="P71" s="3">
        <v>16</v>
      </c>
      <c r="Q71" s="4">
        <v>17</v>
      </c>
      <c r="R71" s="5">
        <v>18</v>
      </c>
      <c r="S71" s="41"/>
      <c r="T71" s="62"/>
      <c r="U71" s="57"/>
      <c r="V71" s="3">
        <v>9</v>
      </c>
      <c r="W71" s="3">
        <v>10</v>
      </c>
      <c r="X71" s="3">
        <v>11</v>
      </c>
      <c r="Y71" s="3">
        <v>12</v>
      </c>
      <c r="Z71" s="3">
        <v>13</v>
      </c>
      <c r="AA71" s="4">
        <v>14</v>
      </c>
      <c r="AB71" s="5">
        <v>15</v>
      </c>
      <c r="AC71" s="41"/>
      <c r="AD71" s="62"/>
      <c r="AE71" s="57"/>
    </row>
    <row r="72" spans="1:31" s="53" customFormat="1" ht="12">
      <c r="B72" s="71" t="s">
        <v>68</v>
      </c>
      <c r="C72" s="70"/>
      <c r="D72" s="70"/>
      <c r="E72" s="70"/>
      <c r="F72" s="70"/>
      <c r="G72" s="70"/>
      <c r="H72" s="70"/>
      <c r="I72" s="24"/>
      <c r="J72" s="60"/>
      <c r="K72" s="60"/>
      <c r="L72" s="71" t="s">
        <v>67</v>
      </c>
      <c r="M72" s="70" t="s">
        <v>95</v>
      </c>
      <c r="N72" s="70" t="s">
        <v>95</v>
      </c>
      <c r="O72" s="70" t="s">
        <v>95</v>
      </c>
      <c r="P72" s="70" t="s">
        <v>95</v>
      </c>
      <c r="Q72" s="70"/>
      <c r="R72" s="70"/>
      <c r="S72" s="24"/>
      <c r="T72" s="60"/>
      <c r="U72" s="60"/>
      <c r="V72" s="70"/>
      <c r="W72" s="70"/>
      <c r="X72" s="70"/>
      <c r="Y72" s="70"/>
      <c r="Z72" s="70"/>
      <c r="AA72" s="70"/>
      <c r="AB72" s="70"/>
      <c r="AC72" s="24"/>
      <c r="AD72" s="60"/>
      <c r="AE72" s="60"/>
    </row>
    <row r="73" spans="1:31" ht="14.25" thickBot="1">
      <c r="B73" s="66" t="s">
        <v>63</v>
      </c>
      <c r="C73" s="66">
        <v>0.33333333333333331</v>
      </c>
      <c r="D73" s="66">
        <v>0.33333333333333331</v>
      </c>
      <c r="E73" s="66">
        <v>0.33333333333333331</v>
      </c>
      <c r="F73" s="66">
        <v>0.33333333333333331</v>
      </c>
      <c r="G73" s="66">
        <v>0.33333333333333331</v>
      </c>
      <c r="H73" s="66" t="s">
        <v>63</v>
      </c>
      <c r="I73" s="18">
        <f>SUM(B73:H73)</f>
        <v>1.6666666666666665</v>
      </c>
      <c r="J73" s="57">
        <f>GESTEP(I73,2.000000001)</f>
        <v>0</v>
      </c>
      <c r="K73" s="57">
        <f>IF(J73=1,K70+1,0)</f>
        <v>0</v>
      </c>
      <c r="L73" s="66" t="s">
        <v>63</v>
      </c>
      <c r="M73" s="66" t="s">
        <v>63</v>
      </c>
      <c r="N73" s="66" t="s">
        <v>63</v>
      </c>
      <c r="O73" s="66" t="s">
        <v>63</v>
      </c>
      <c r="P73" s="66" t="s">
        <v>63</v>
      </c>
      <c r="Q73" s="66" t="s">
        <v>63</v>
      </c>
      <c r="R73" s="66" t="s">
        <v>63</v>
      </c>
      <c r="S73" s="18">
        <f>SUM(L73:R73)</f>
        <v>0</v>
      </c>
      <c r="T73" s="57">
        <f>GESTEP(S73,2.000000001)</f>
        <v>0</v>
      </c>
      <c r="U73" s="57">
        <f>IF(T73=1,U70+1,0)</f>
        <v>0</v>
      </c>
      <c r="V73" s="66">
        <v>0.33333333333333331</v>
      </c>
      <c r="W73" s="66">
        <v>0.33333333333333331</v>
      </c>
      <c r="X73" s="66">
        <v>0.33333333333333331</v>
      </c>
      <c r="Y73" s="66">
        <v>0.33333333333333331</v>
      </c>
      <c r="Z73" s="66">
        <v>0.33333333333333331</v>
      </c>
      <c r="AA73" s="66" t="s">
        <v>63</v>
      </c>
      <c r="AB73" s="66" t="s">
        <v>63</v>
      </c>
      <c r="AC73" s="18">
        <f>SUM(V73:AB73)</f>
        <v>1.6666666666666665</v>
      </c>
      <c r="AD73" s="57">
        <f>GESTEP(AC73,2.000000001)</f>
        <v>0</v>
      </c>
      <c r="AE73" s="57">
        <f>IF(AD73=1,AE70+1,0)</f>
        <v>0</v>
      </c>
    </row>
    <row r="74" spans="1:31" s="43" customFormat="1" ht="19.5">
      <c r="B74" s="3">
        <v>22</v>
      </c>
      <c r="C74" s="3">
        <v>23</v>
      </c>
      <c r="D74" s="3">
        <v>24</v>
      </c>
      <c r="E74" s="3">
        <v>25</v>
      </c>
      <c r="F74" s="3">
        <v>26</v>
      </c>
      <c r="G74" s="4">
        <v>27</v>
      </c>
      <c r="H74" s="5">
        <v>28</v>
      </c>
      <c r="I74" s="41"/>
      <c r="J74" s="62"/>
      <c r="K74" s="57"/>
      <c r="L74" s="3">
        <v>19</v>
      </c>
      <c r="M74" s="3">
        <v>20</v>
      </c>
      <c r="N74" s="3">
        <v>21</v>
      </c>
      <c r="O74" s="3">
        <v>22</v>
      </c>
      <c r="P74" s="3">
        <v>23</v>
      </c>
      <c r="Q74" s="4">
        <v>24</v>
      </c>
      <c r="R74" s="5">
        <v>25</v>
      </c>
      <c r="S74" s="41"/>
      <c r="T74" s="62"/>
      <c r="U74" s="57"/>
      <c r="V74" s="3">
        <v>16</v>
      </c>
      <c r="W74" s="3">
        <v>17</v>
      </c>
      <c r="X74" s="3">
        <v>18</v>
      </c>
      <c r="Y74" s="3">
        <v>19</v>
      </c>
      <c r="Z74" s="3">
        <v>20</v>
      </c>
      <c r="AA74" s="4">
        <v>21</v>
      </c>
      <c r="AB74" s="5">
        <v>22</v>
      </c>
      <c r="AC74" s="41"/>
      <c r="AD74" s="62"/>
      <c r="AE74" s="57"/>
    </row>
    <row r="75" spans="1:31" s="53" customFormat="1" ht="12">
      <c r="B75" s="70"/>
      <c r="C75" s="70"/>
      <c r="D75" s="70"/>
      <c r="E75" s="70"/>
      <c r="F75" s="70"/>
      <c r="G75" s="70"/>
      <c r="H75" s="70"/>
      <c r="I75" s="24"/>
      <c r="J75" s="60"/>
      <c r="K75" s="60"/>
      <c r="L75" s="70"/>
      <c r="M75" s="70"/>
      <c r="N75" s="70"/>
      <c r="O75" s="70"/>
      <c r="P75" s="70"/>
      <c r="Q75" s="70"/>
      <c r="R75" s="70"/>
      <c r="S75" s="24"/>
      <c r="T75" s="60"/>
      <c r="U75" s="60"/>
      <c r="V75" s="70" t="s">
        <v>73</v>
      </c>
      <c r="W75" s="70"/>
      <c r="X75" s="70"/>
      <c r="Y75" s="70"/>
      <c r="Z75" s="70"/>
      <c r="AA75" s="70"/>
      <c r="AB75" s="70" t="s">
        <v>74</v>
      </c>
      <c r="AC75" s="24"/>
      <c r="AD75" s="60"/>
      <c r="AE75" s="60"/>
    </row>
    <row r="76" spans="1:31" ht="14.25" thickBot="1">
      <c r="B76" s="66">
        <v>0.33333333333333331</v>
      </c>
      <c r="C76" s="66">
        <v>0.33333333333333331</v>
      </c>
      <c r="D76" s="66">
        <v>0.33333333333333331</v>
      </c>
      <c r="E76" s="66">
        <v>0.33333333333333331</v>
      </c>
      <c r="F76" s="66">
        <v>0.33333333333333331</v>
      </c>
      <c r="G76" s="66" t="s">
        <v>63</v>
      </c>
      <c r="H76" s="66" t="s">
        <v>63</v>
      </c>
      <c r="I76" s="18">
        <f>SUM(B76:H76)</f>
        <v>1.6666666666666665</v>
      </c>
      <c r="J76" s="57">
        <f>GESTEP(I76,2.000000001)</f>
        <v>0</v>
      </c>
      <c r="K76" s="57">
        <f>IF(J76=1,K73+1,0)</f>
        <v>0</v>
      </c>
      <c r="L76" s="66">
        <v>0.33333333333333331</v>
      </c>
      <c r="M76" s="66">
        <v>0.33333333333333331</v>
      </c>
      <c r="N76" s="66">
        <v>0.33333333333333331</v>
      </c>
      <c r="O76" s="66">
        <v>0.33333333333333331</v>
      </c>
      <c r="P76" s="66">
        <v>0.33333333333333331</v>
      </c>
      <c r="Q76" s="66" t="s">
        <v>63</v>
      </c>
      <c r="R76" s="66" t="s">
        <v>63</v>
      </c>
      <c r="S76" s="18">
        <f>SUM(L76:R76)</f>
        <v>1.6666666666666665</v>
      </c>
      <c r="T76" s="57">
        <f>GESTEP(S76,2.000000001)</f>
        <v>0</v>
      </c>
      <c r="U76" s="57">
        <f>IF(T76=1,U73+1,0)</f>
        <v>0</v>
      </c>
      <c r="V76" s="66" t="s">
        <v>63</v>
      </c>
      <c r="W76" s="66">
        <v>0.33333333333333331</v>
      </c>
      <c r="X76" s="66">
        <v>0.33333333333333331</v>
      </c>
      <c r="Y76" s="66">
        <v>0.33333333333333331</v>
      </c>
      <c r="Z76" s="66">
        <v>0.33333333333333331</v>
      </c>
      <c r="AA76" s="66" t="s">
        <v>63</v>
      </c>
      <c r="AB76" s="66" t="s">
        <v>63</v>
      </c>
      <c r="AC76" s="18">
        <f>SUM(V76:AB76)</f>
        <v>1.3333333333333333</v>
      </c>
      <c r="AD76" s="57">
        <f>GESTEP(AC76,2.000000001)</f>
        <v>0</v>
      </c>
      <c r="AE76" s="57">
        <f>IF(AD76=1,AE73+1,0)</f>
        <v>0</v>
      </c>
    </row>
    <row r="77" spans="1:31" s="43" customFormat="1" ht="19.5">
      <c r="B77" s="3">
        <v>29</v>
      </c>
      <c r="C77" s="3">
        <v>30</v>
      </c>
      <c r="D77" s="3">
        <v>31</v>
      </c>
      <c r="E77" s="49">
        <f>O65</f>
        <v>1</v>
      </c>
      <c r="F77" s="6">
        <f>P65</f>
        <v>2</v>
      </c>
      <c r="G77" s="6">
        <f>Q65</f>
        <v>3</v>
      </c>
      <c r="H77" s="6">
        <f>R65</f>
        <v>4</v>
      </c>
      <c r="I77" s="41"/>
      <c r="J77" s="62"/>
      <c r="K77" s="57"/>
      <c r="L77" s="3">
        <v>26</v>
      </c>
      <c r="M77" s="3">
        <v>27</v>
      </c>
      <c r="N77" s="3">
        <v>28</v>
      </c>
      <c r="O77" s="3">
        <v>29</v>
      </c>
      <c r="P77" s="3">
        <v>30</v>
      </c>
      <c r="Q77" s="4">
        <v>31</v>
      </c>
      <c r="R77" s="6">
        <f>AB65</f>
        <v>1</v>
      </c>
      <c r="S77" s="41"/>
      <c r="T77" s="62"/>
      <c r="U77" s="59"/>
      <c r="V77" s="3">
        <v>23</v>
      </c>
      <c r="W77" s="3">
        <v>24</v>
      </c>
      <c r="X77" s="3">
        <v>25</v>
      </c>
      <c r="Y77" s="3">
        <v>26</v>
      </c>
      <c r="Z77" s="3">
        <v>27</v>
      </c>
      <c r="AA77" s="4">
        <v>28</v>
      </c>
      <c r="AB77" s="5">
        <v>29</v>
      </c>
      <c r="AC77" s="41"/>
      <c r="AD77" s="62"/>
      <c r="AE77" s="59"/>
    </row>
    <row r="78" spans="1:31" s="53" customFormat="1" ht="12">
      <c r="B78" s="70"/>
      <c r="C78" s="70"/>
      <c r="D78" s="70"/>
      <c r="E78" s="93"/>
      <c r="F78" s="93"/>
      <c r="G78" s="93"/>
      <c r="H78" s="93"/>
      <c r="I78" s="24"/>
      <c r="J78" s="60"/>
      <c r="K78" s="60"/>
      <c r="L78" s="70"/>
      <c r="M78" s="70"/>
      <c r="N78" s="70"/>
      <c r="O78" s="70"/>
      <c r="P78" s="70"/>
      <c r="Q78" s="70"/>
      <c r="R78" s="93"/>
      <c r="S78" s="24"/>
      <c r="T78" s="60"/>
      <c r="U78" s="60"/>
      <c r="V78" s="70" t="s">
        <v>67</v>
      </c>
      <c r="W78" s="70"/>
      <c r="X78" s="70"/>
      <c r="Y78" s="70"/>
      <c r="Z78" s="70"/>
      <c r="AA78" s="70"/>
      <c r="AB78" s="70"/>
      <c r="AC78" s="24"/>
      <c r="AD78" s="60"/>
      <c r="AE78" s="60"/>
    </row>
    <row r="79" spans="1:31" ht="14.25" thickBot="1">
      <c r="B79" s="66">
        <v>0.33333333333333331</v>
      </c>
      <c r="C79" s="66">
        <v>0.33333333333333331</v>
      </c>
      <c r="D79" s="66">
        <v>0.33333333333333331</v>
      </c>
      <c r="E79" s="69"/>
      <c r="F79" s="69"/>
      <c r="G79" s="69"/>
      <c r="H79" s="69"/>
      <c r="I79" s="21">
        <f>IF((B77)=1,SUM(B79:H79),SUM(B79:H79)+SUM(L67:R67))</f>
        <v>2.166666666666667</v>
      </c>
      <c r="J79" s="57">
        <f>GESTEP(I79,2.000000001)</f>
        <v>1</v>
      </c>
      <c r="K79" s="57">
        <f>IF(J79=1,K76+1,0)</f>
        <v>1</v>
      </c>
      <c r="L79" s="66">
        <v>0.33333333333333331</v>
      </c>
      <c r="M79" s="66">
        <v>0.33333333333333331</v>
      </c>
      <c r="N79" s="66">
        <v>0.33333333333333331</v>
      </c>
      <c r="O79" s="66">
        <v>0.33333333333333331</v>
      </c>
      <c r="P79" s="66">
        <v>0.33333333333333331</v>
      </c>
      <c r="Q79" s="66" t="s">
        <v>63</v>
      </c>
      <c r="R79" s="69"/>
      <c r="S79" s="21">
        <f>SUM(L79:R79)+SUM(V67:AB67)</f>
        <v>1.6666666666666665</v>
      </c>
      <c r="T79" s="57">
        <f>GESTEP(S79,2.000000001)</f>
        <v>0</v>
      </c>
      <c r="U79" s="57">
        <f>IF(T79=1,U76+1,0)</f>
        <v>0</v>
      </c>
      <c r="V79" s="66" t="s">
        <v>63</v>
      </c>
      <c r="W79" s="66">
        <v>0.33333333333333331</v>
      </c>
      <c r="X79" s="66">
        <v>0.33333333333333331</v>
      </c>
      <c r="Y79" s="66">
        <v>0.33333333333333331</v>
      </c>
      <c r="Z79" s="66">
        <v>0.33333333333333331</v>
      </c>
      <c r="AA79" s="66">
        <v>0.33333333333333331</v>
      </c>
      <c r="AB79" s="66" t="s">
        <v>63</v>
      </c>
      <c r="AC79" s="18">
        <f>SUM(V79:AB79)</f>
        <v>1.6666666666666665</v>
      </c>
      <c r="AD79" s="57">
        <f>GESTEP(AC79,2.000000001)</f>
        <v>0</v>
      </c>
      <c r="AE79" s="57">
        <f>IF(AD79=1,AE76+1,0)</f>
        <v>0</v>
      </c>
    </row>
    <row r="80" spans="1:31" s="43" customFormat="1" ht="19.5">
      <c r="A80" s="44"/>
      <c r="B80" s="7"/>
      <c r="C80" s="7"/>
      <c r="D80" s="7"/>
      <c r="E80" s="7"/>
      <c r="F80" s="7"/>
      <c r="G80" s="8"/>
      <c r="H80" s="9"/>
      <c r="I80" s="41"/>
      <c r="J80" s="62"/>
      <c r="K80" s="62"/>
      <c r="L80" s="7"/>
      <c r="M80" s="7"/>
      <c r="N80" s="7"/>
      <c r="O80" s="7"/>
      <c r="P80" s="7"/>
      <c r="Q80" s="8"/>
      <c r="R80" s="9"/>
      <c r="S80" s="41"/>
      <c r="T80" s="62"/>
      <c r="U80" s="62"/>
      <c r="V80" s="3">
        <v>30</v>
      </c>
      <c r="W80" s="49">
        <f>C90</f>
        <v>1</v>
      </c>
      <c r="X80" s="49">
        <f>D90</f>
        <v>2</v>
      </c>
      <c r="Y80" s="49">
        <f>E90</f>
        <v>3</v>
      </c>
      <c r="Z80" s="49">
        <f>F90</f>
        <v>4</v>
      </c>
      <c r="AA80" s="49">
        <f>G90</f>
        <v>5</v>
      </c>
      <c r="AB80" s="49">
        <v>6</v>
      </c>
      <c r="AC80" s="41"/>
      <c r="AD80" s="62"/>
      <c r="AE80" s="59"/>
    </row>
    <row r="81" spans="1:31" s="53" customFormat="1" ht="12">
      <c r="A81" s="55"/>
      <c r="B81" s="93"/>
      <c r="C81" s="93"/>
      <c r="D81" s="93"/>
      <c r="E81" s="93"/>
      <c r="F81" s="93"/>
      <c r="G81" s="93"/>
      <c r="H81" s="93"/>
      <c r="I81" s="24"/>
      <c r="J81" s="60"/>
      <c r="K81" s="60"/>
      <c r="L81" s="93"/>
      <c r="M81" s="93"/>
      <c r="N81" s="93"/>
      <c r="O81" s="93"/>
      <c r="P81" s="93"/>
      <c r="Q81" s="93"/>
      <c r="R81" s="93"/>
      <c r="S81" s="24"/>
      <c r="T81" s="60"/>
      <c r="U81" s="60"/>
      <c r="V81" s="70"/>
      <c r="W81" s="93"/>
      <c r="X81" s="93"/>
      <c r="Y81" s="93"/>
      <c r="Z81" s="93"/>
      <c r="AA81" s="93"/>
      <c r="AB81" s="93"/>
      <c r="AC81" s="24"/>
      <c r="AD81" s="60"/>
      <c r="AE81" s="60"/>
    </row>
    <row r="82" spans="1:31" ht="14.25" thickBot="1">
      <c r="A82" s="56"/>
      <c r="B82" s="69"/>
      <c r="C82" s="69"/>
      <c r="D82" s="69"/>
      <c r="E82" s="69"/>
      <c r="F82" s="69"/>
      <c r="G82" s="69"/>
      <c r="H82" s="69"/>
      <c r="I82" s="21"/>
      <c r="L82" s="69"/>
      <c r="M82" s="69"/>
      <c r="N82" s="69"/>
      <c r="O82" s="69"/>
      <c r="P82" s="69"/>
      <c r="Q82" s="69"/>
      <c r="R82" s="69"/>
      <c r="S82" s="21"/>
      <c r="V82" s="66">
        <v>0.33333333333333331</v>
      </c>
      <c r="W82" s="69"/>
      <c r="X82" s="69"/>
      <c r="Y82" s="69"/>
      <c r="Z82" s="69"/>
      <c r="AA82" s="69"/>
      <c r="AB82" s="69"/>
      <c r="AC82" s="21">
        <f>IF((AB80)=0," ",SUM(V82:AB82)+SUM(B92:H92))</f>
        <v>1.6666666666666665</v>
      </c>
      <c r="AD82" s="57">
        <f>GESTEP(AC82,2.000000001)</f>
        <v>0</v>
      </c>
      <c r="AE82" s="57">
        <f>IF(AD82=1,AE79+1,0)</f>
        <v>0</v>
      </c>
    </row>
    <row r="84" spans="1:31" ht="18.75">
      <c r="B84" s="86" t="s">
        <v>39</v>
      </c>
      <c r="C84" s="86" t="s">
        <v>40</v>
      </c>
      <c r="D84" s="86" t="s">
        <v>41</v>
      </c>
      <c r="E84" s="157" t="s">
        <v>30</v>
      </c>
      <c r="F84" s="158"/>
      <c r="H84" s="87" t="s">
        <v>78</v>
      </c>
      <c r="L84" s="86" t="s">
        <v>39</v>
      </c>
      <c r="M84" s="86" t="s">
        <v>40</v>
      </c>
      <c r="N84" s="86" t="s">
        <v>41</v>
      </c>
      <c r="O84" s="157" t="s">
        <v>30</v>
      </c>
      <c r="P84" s="158"/>
      <c r="R84" s="87" t="s">
        <v>78</v>
      </c>
      <c r="V84" s="86" t="s">
        <v>39</v>
      </c>
      <c r="W84" s="86" t="s">
        <v>40</v>
      </c>
      <c r="X84" s="86" t="s">
        <v>41</v>
      </c>
      <c r="Y84" s="157" t="s">
        <v>30</v>
      </c>
      <c r="Z84" s="158"/>
      <c r="AB84" s="87" t="s">
        <v>78</v>
      </c>
    </row>
    <row r="85" spans="1:31">
      <c r="B85" s="2">
        <f>DAY(EOMONTH(D63,0))</f>
        <v>31</v>
      </c>
      <c r="C85" s="2">
        <f>COUNTIF(B67:H67,"休")+COUNTIF(B70:H70,"休")+COUNTIF(B73:H73,"休")+COUNTIF(B76:H76,"休")+COUNTIF(B79:H79,"休")+COUNTIF(B82:H82,"休")</f>
        <v>8</v>
      </c>
      <c r="D85" s="2">
        <f>B85-C85</f>
        <v>23</v>
      </c>
      <c r="E85" s="121">
        <f>SUM(B67:H67,B70:H70,B73:H73,B76:H76,B79:H79,B82:H82)</f>
        <v>7.6666666666666634</v>
      </c>
      <c r="F85" s="159"/>
      <c r="H85" s="88" t="str">
        <f>IF(AND((B67)&lt;&gt;"",(C67)&lt;&gt;"",(D67)&lt;&gt;"",(E67)&lt;&gt;"",(F67)&lt;&gt;"",(G67)&lt;&gt;"",(H67)&lt;&gt;"",(B70)&lt;&gt;"",(C70)&lt;&gt;"",(D70)&lt;&gt;"",(E70)&lt;&gt;"",(F70)&lt;&gt;"",(G70)&lt;&gt;"",H70&lt;&gt;"",B73&lt;&gt;"",C73&lt;&gt;"",D73&lt;&gt;"",E73&lt;&gt;"",F73&lt;&gt;"",G73&lt;&gt;"",H73&lt;&gt;"",B76&lt;&gt;"",C76&lt;&gt;"",D76&lt;&gt;"",E76&lt;&gt;"",F76&lt;&gt;"",G76&lt;&gt;"",H76&lt;&gt;"",B79&lt;&gt;"",C79&lt;&gt;"",D79&lt;&gt;""),"OK","入力不足")</f>
        <v>OK</v>
      </c>
      <c r="L85" s="2">
        <f>DAY(EOMONTH(N63,0))</f>
        <v>31</v>
      </c>
      <c r="M85" s="2">
        <f>COUNTIF(L67:R67,"休")+COUNTIF(L70:R70,"休")+COUNTIF(L73:R73,"休")+COUNTIF(L76:R76,"休")+COUNTIF(L79:R79,"休")+COUNTIF(L82:R82,"休")</f>
        <v>13</v>
      </c>
      <c r="N85" s="2">
        <f>L85-M85</f>
        <v>18</v>
      </c>
      <c r="O85" s="121">
        <f>SUM(L67:R67,L70:R70,L73:R73,L76:R76,L79:R79,L82:R82)</f>
        <v>6.5833333333333313</v>
      </c>
      <c r="P85" s="159"/>
      <c r="R85" s="88" t="str">
        <f>IF(AND((O67)&lt;&gt;"",(P67)&lt;&gt;"",(Q67)&lt;&gt;"",(R67)&lt;&gt;"",(L70)&lt;&gt;"",(M70)&lt;&gt;"",(N70)&lt;&gt;"",(O70)&lt;&gt;"",(P70)&lt;&gt;"",(Q70)&lt;&gt;"",R70&lt;&gt;"",L73&lt;&gt;"",M73&lt;&gt;"",N73&lt;&gt;"",O73&lt;&gt;"",P73&lt;&gt;"",Q73&lt;&gt;"",R73&lt;&gt;"",L76&lt;&gt;"",M76&lt;&gt;"",N76&lt;&gt;"",O76&lt;&gt;"",P76&lt;&gt;"",Q76&lt;&gt;"",R76&lt;&gt;"",L79&lt;&gt;"",M79&lt;&gt;"",N79&lt;&gt;"",O79&lt;&gt;"",P79&lt;&gt;"",Q79&lt;&gt;""),"OK","入力不足")</f>
        <v>OK</v>
      </c>
      <c r="V85" s="2">
        <f>DAY(EOMONTH(X63,0))</f>
        <v>30</v>
      </c>
      <c r="W85" s="2">
        <f>COUNTIF(V67:AB67,"休")+COUNTIF(V70:AB70,"休")+COUNTIF(V73:AB73,"休")+COUNTIF(V76:AB76,"休")+COUNTIF(V79:AB79,"休")+COUNTIF(V82:AB82,"休")</f>
        <v>9</v>
      </c>
      <c r="X85" s="2">
        <f>V85-W85</f>
        <v>21</v>
      </c>
      <c r="Y85" s="121">
        <f>SUM(V67:AB67,V70:AB70,V73:AB73,V76:AB76,V79:AB79,V82:AB82)</f>
        <v>6.9999999999999973</v>
      </c>
      <c r="Z85" s="159"/>
      <c r="AB85" s="88" t="str">
        <f>IF(AND((AB67)&lt;&gt;"",(V70)&lt;&gt;"",(W70)&lt;&gt;"",(X70)&lt;&gt;"",(Y70)&lt;&gt;"",(Z70)&lt;&gt;"",(AA70)&lt;&gt;"",AB70&lt;&gt;"",V73&lt;&gt;"",W73&lt;&gt;"",X73&lt;&gt;"",Y73&lt;&gt;"",Z73&lt;&gt;"",AA73&lt;&gt;"",AB73&lt;&gt;"",V76&lt;&gt;"",W76&lt;&gt;"",X76&lt;&gt;"",Y76&lt;&gt;"",Z76&lt;&gt;"",AA76&lt;&gt;"",AB76&lt;&gt;"",V79&lt;&gt;"",W79&lt;&gt;"",X79&lt;&gt;"",Y79&lt;&gt;"",Z79&lt;&gt;"",AA79&lt;&gt;"",AB79&lt;&gt;"",V82&lt;&gt;""),"OK","入力不足")</f>
        <v>OK</v>
      </c>
    </row>
    <row r="86" spans="1:31">
      <c r="B86" s="89">
        <f>SUM(C85:D85)</f>
        <v>31</v>
      </c>
      <c r="L86" s="89">
        <f>SUM(M85:N85)</f>
        <v>31</v>
      </c>
      <c r="V86" s="89">
        <f>SUM(W85:X85)</f>
        <v>30</v>
      </c>
    </row>
    <row r="88" spans="1:31" ht="22.5">
      <c r="B88" s="160">
        <f>D88</f>
        <v>45571</v>
      </c>
      <c r="C88" s="160"/>
      <c r="D88" s="161">
        <f>X63+DATE(0,1,31)</f>
        <v>45571</v>
      </c>
      <c r="E88" s="161"/>
      <c r="F88" s="161"/>
      <c r="G88" s="161"/>
      <c r="H88" s="161"/>
      <c r="L88" s="160">
        <f>N88</f>
        <v>45602</v>
      </c>
      <c r="M88" s="160"/>
      <c r="N88" s="161">
        <f>D88+DATE(0,1,31)</f>
        <v>45602</v>
      </c>
      <c r="O88" s="161"/>
      <c r="P88" s="161"/>
      <c r="Q88" s="161"/>
      <c r="R88" s="161"/>
      <c r="V88" s="160">
        <f>X88</f>
        <v>45633</v>
      </c>
      <c r="W88" s="160"/>
      <c r="X88" s="161">
        <f>N88+DATE(0,1,31)</f>
        <v>45633</v>
      </c>
      <c r="Y88" s="161"/>
      <c r="Z88" s="161"/>
      <c r="AA88" s="161"/>
      <c r="AB88" s="161"/>
    </row>
    <row r="89" spans="1:31" ht="19.5" thickBot="1">
      <c r="B89" s="82" t="s">
        <v>0</v>
      </c>
      <c r="C89" s="82" t="s">
        <v>1</v>
      </c>
      <c r="D89" s="82" t="s">
        <v>2</v>
      </c>
      <c r="E89" s="82" t="s">
        <v>3</v>
      </c>
      <c r="F89" s="82" t="s">
        <v>4</v>
      </c>
      <c r="G89" s="82" t="s">
        <v>5</v>
      </c>
      <c r="H89" s="82" t="s">
        <v>6</v>
      </c>
      <c r="I89" s="19" t="s">
        <v>28</v>
      </c>
      <c r="L89" s="82" t="s">
        <v>0</v>
      </c>
      <c r="M89" s="82" t="s">
        <v>1</v>
      </c>
      <c r="N89" s="82" t="s">
        <v>2</v>
      </c>
      <c r="O89" s="82" t="s">
        <v>3</v>
      </c>
      <c r="P89" s="82" t="s">
        <v>4</v>
      </c>
      <c r="Q89" s="82" t="s">
        <v>5</v>
      </c>
      <c r="R89" s="82" t="s">
        <v>6</v>
      </c>
      <c r="S89" s="19" t="s">
        <v>28</v>
      </c>
      <c r="V89" s="82" t="s">
        <v>0</v>
      </c>
      <c r="W89" s="82" t="s">
        <v>1</v>
      </c>
      <c r="X89" s="82" t="s">
        <v>2</v>
      </c>
      <c r="Y89" s="82" t="s">
        <v>3</v>
      </c>
      <c r="Z89" s="82" t="s">
        <v>4</v>
      </c>
      <c r="AA89" s="82" t="s">
        <v>5</v>
      </c>
      <c r="AB89" s="82" t="s">
        <v>6</v>
      </c>
      <c r="AC89" s="19" t="s">
        <v>28</v>
      </c>
    </row>
    <row r="90" spans="1:31" s="42" customFormat="1" ht="19.5">
      <c r="B90" s="37">
        <f>V80</f>
        <v>30</v>
      </c>
      <c r="C90" s="34">
        <v>1</v>
      </c>
      <c r="D90" s="34">
        <v>2</v>
      </c>
      <c r="E90" s="34">
        <v>3</v>
      </c>
      <c r="F90" s="34">
        <v>4</v>
      </c>
      <c r="G90" s="35">
        <v>5</v>
      </c>
      <c r="H90" s="36">
        <v>6</v>
      </c>
      <c r="I90" s="41"/>
      <c r="J90" s="59"/>
      <c r="K90" s="59"/>
      <c r="L90" s="37">
        <f>B102</f>
        <v>28</v>
      </c>
      <c r="M90" s="37">
        <f>C102</f>
        <v>29</v>
      </c>
      <c r="N90" s="37">
        <f>D102</f>
        <v>30</v>
      </c>
      <c r="O90" s="37">
        <f>E102</f>
        <v>31</v>
      </c>
      <c r="P90" s="34">
        <v>1</v>
      </c>
      <c r="Q90" s="35">
        <v>2</v>
      </c>
      <c r="R90" s="36">
        <v>3</v>
      </c>
      <c r="S90" s="41"/>
      <c r="T90" s="59"/>
      <c r="U90" s="59"/>
      <c r="V90" s="37">
        <f t="shared" ref="V90:AA90" si="1">L102</f>
        <v>25</v>
      </c>
      <c r="W90" s="37">
        <f t="shared" si="1"/>
        <v>26</v>
      </c>
      <c r="X90" s="37">
        <f t="shared" si="1"/>
        <v>27</v>
      </c>
      <c r="Y90" s="37">
        <f t="shared" si="1"/>
        <v>28</v>
      </c>
      <c r="Z90" s="37">
        <f t="shared" si="1"/>
        <v>29</v>
      </c>
      <c r="AA90" s="48">
        <f t="shared" si="1"/>
        <v>30</v>
      </c>
      <c r="AB90" s="36">
        <v>1</v>
      </c>
      <c r="AC90" s="41"/>
      <c r="AD90" s="59"/>
      <c r="AE90" s="59"/>
    </row>
    <row r="91" spans="1:31" s="53" customFormat="1" ht="12">
      <c r="B91" s="93"/>
      <c r="C91" s="70"/>
      <c r="D91" s="70"/>
      <c r="E91" s="70"/>
      <c r="F91" s="70"/>
      <c r="G91" s="70"/>
      <c r="H91" s="70"/>
      <c r="I91" s="26"/>
      <c r="J91" s="60"/>
      <c r="K91" s="60"/>
      <c r="L91" s="93"/>
      <c r="M91" s="93"/>
      <c r="N91" s="93"/>
      <c r="O91" s="93"/>
      <c r="P91" s="70"/>
      <c r="Q91" s="70"/>
      <c r="R91" s="71" t="s">
        <v>70</v>
      </c>
      <c r="S91" s="26"/>
      <c r="T91" s="60"/>
      <c r="U91" s="60"/>
      <c r="V91" s="93"/>
      <c r="W91" s="93"/>
      <c r="X91" s="93"/>
      <c r="Y91" s="93"/>
      <c r="Z91" s="93"/>
      <c r="AA91" s="93"/>
      <c r="AB91" s="70"/>
      <c r="AC91" s="26"/>
      <c r="AD91" s="60"/>
      <c r="AE91" s="60"/>
    </row>
    <row r="92" spans="1:31" ht="14.25" thickBot="1">
      <c r="B92" s="69"/>
      <c r="C92" s="66">
        <v>0.33333333333333331</v>
      </c>
      <c r="D92" s="66">
        <v>0.33333333333333331</v>
      </c>
      <c r="E92" s="66">
        <v>0.33333333333333331</v>
      </c>
      <c r="F92" s="66">
        <v>0.33333333333333331</v>
      </c>
      <c r="G92" s="66" t="s">
        <v>63</v>
      </c>
      <c r="H92" s="66" t="s">
        <v>63</v>
      </c>
      <c r="I92" s="27" t="str">
        <f>IF((B90)=1,SUM(B92:H92)," ")</f>
        <v xml:space="preserve"> </v>
      </c>
      <c r="L92" s="69"/>
      <c r="M92" s="69"/>
      <c r="N92" s="69"/>
      <c r="O92" s="69"/>
      <c r="P92" s="66">
        <v>0.33333333333333331</v>
      </c>
      <c r="Q92" s="66" t="s">
        <v>63</v>
      </c>
      <c r="R92" s="66" t="s">
        <v>63</v>
      </c>
      <c r="S92" s="27" t="str">
        <f>IF((L90)=1,SUM(L92:R92)," ")</f>
        <v xml:space="preserve"> </v>
      </c>
      <c r="V92" s="69"/>
      <c r="W92" s="69"/>
      <c r="X92" s="69"/>
      <c r="Y92" s="69"/>
      <c r="Z92" s="69"/>
      <c r="AA92" s="69"/>
      <c r="AB92" s="66" t="s">
        <v>63</v>
      </c>
      <c r="AC92" s="27" t="str">
        <f>IF((V90)=1,SUM(V92:AB92)," ")</f>
        <v xml:space="preserve"> </v>
      </c>
    </row>
    <row r="93" spans="1:31" s="42" customFormat="1" ht="19.5">
      <c r="B93" s="34">
        <v>7</v>
      </c>
      <c r="C93" s="34">
        <v>8</v>
      </c>
      <c r="D93" s="34">
        <v>9</v>
      </c>
      <c r="E93" s="34">
        <v>10</v>
      </c>
      <c r="F93" s="34">
        <v>11</v>
      </c>
      <c r="G93" s="35">
        <v>12</v>
      </c>
      <c r="H93" s="36">
        <v>13</v>
      </c>
      <c r="I93" s="41"/>
      <c r="J93" s="59"/>
      <c r="K93" s="59"/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5">
        <v>9</v>
      </c>
      <c r="R93" s="36">
        <v>10</v>
      </c>
      <c r="S93" s="41"/>
      <c r="T93" s="59"/>
      <c r="U93" s="59"/>
      <c r="V93" s="34">
        <v>2</v>
      </c>
      <c r="W93" s="34">
        <v>3</v>
      </c>
      <c r="X93" s="34">
        <v>4</v>
      </c>
      <c r="Y93" s="34">
        <v>5</v>
      </c>
      <c r="Z93" s="34">
        <v>6</v>
      </c>
      <c r="AA93" s="35">
        <v>7</v>
      </c>
      <c r="AB93" s="36">
        <v>8</v>
      </c>
      <c r="AC93" s="41"/>
      <c r="AD93" s="59"/>
      <c r="AE93" s="59"/>
    </row>
    <row r="94" spans="1:31" s="53" customFormat="1" ht="12">
      <c r="B94" s="70"/>
      <c r="C94" s="70"/>
      <c r="D94" s="70"/>
      <c r="E94" s="70"/>
      <c r="F94" s="70"/>
      <c r="G94" s="70"/>
      <c r="H94" s="70"/>
      <c r="I94" s="26"/>
      <c r="J94" s="60"/>
      <c r="K94" s="60"/>
      <c r="L94" s="71" t="s">
        <v>67</v>
      </c>
      <c r="M94" s="70"/>
      <c r="N94" s="70"/>
      <c r="O94" s="70"/>
      <c r="P94" s="70"/>
      <c r="Q94" s="70"/>
      <c r="R94" s="70"/>
      <c r="S94" s="26"/>
      <c r="T94" s="60"/>
      <c r="U94" s="60"/>
      <c r="V94" s="70"/>
      <c r="W94" s="70"/>
      <c r="X94" s="70"/>
      <c r="Y94" s="70"/>
      <c r="Z94" s="70"/>
      <c r="AA94" s="70"/>
      <c r="AB94" s="70"/>
      <c r="AC94" s="26"/>
      <c r="AD94" s="60"/>
      <c r="AE94" s="60"/>
    </row>
    <row r="95" spans="1:31" ht="14.25" thickBot="1">
      <c r="B95" s="66">
        <v>0.33333333333333331</v>
      </c>
      <c r="C95" s="66">
        <v>0.33333333333333331</v>
      </c>
      <c r="D95" s="66">
        <v>0.33333333333333331</v>
      </c>
      <c r="E95" s="66">
        <v>0.33333333333333331</v>
      </c>
      <c r="F95" s="66">
        <v>0.33333333333333331</v>
      </c>
      <c r="G95" s="66" t="s">
        <v>63</v>
      </c>
      <c r="H95" s="66" t="s">
        <v>63</v>
      </c>
      <c r="I95" s="18">
        <f>SUM(B95:H95)</f>
        <v>1.6666666666666665</v>
      </c>
      <c r="J95" s="57">
        <f>GESTEP(I95,2.000000001)</f>
        <v>0</v>
      </c>
      <c r="K95" s="57">
        <f>IF(J95=1,AE82+1,0)</f>
        <v>0</v>
      </c>
      <c r="L95" s="66" t="s">
        <v>63</v>
      </c>
      <c r="M95" s="66">
        <v>0.33333333333333331</v>
      </c>
      <c r="N95" s="66">
        <v>0.33333333333333331</v>
      </c>
      <c r="O95" s="66">
        <v>0.33333333333333331</v>
      </c>
      <c r="P95" s="66">
        <v>0.33333333333333331</v>
      </c>
      <c r="Q95" s="66">
        <v>0.33333333333333331</v>
      </c>
      <c r="R95" s="66" t="s">
        <v>63</v>
      </c>
      <c r="S95" s="18">
        <f>SUM(L95:R95)</f>
        <v>1.6666666666666665</v>
      </c>
      <c r="T95" s="57">
        <f>GESTEP(S95,2.000000001)</f>
        <v>0</v>
      </c>
      <c r="U95" s="57">
        <f>IF(T95=1,K104+1,0)</f>
        <v>0</v>
      </c>
      <c r="V95" s="66">
        <v>0.33333333333333331</v>
      </c>
      <c r="W95" s="66">
        <v>0.33333333333333331</v>
      </c>
      <c r="X95" s="66">
        <v>0.33333333333333331</v>
      </c>
      <c r="Y95" s="66">
        <v>0.33333333333333331</v>
      </c>
      <c r="Z95" s="66">
        <v>0.33333333333333331</v>
      </c>
      <c r="AA95" s="66" t="s">
        <v>63</v>
      </c>
      <c r="AB95" s="66" t="s">
        <v>63</v>
      </c>
      <c r="AC95" s="18">
        <f>SUM(V95:AB95)</f>
        <v>1.6666666666666665</v>
      </c>
      <c r="AD95" s="57">
        <f>GESTEP(AC95,2.000000001)</f>
        <v>0</v>
      </c>
      <c r="AE95" s="57">
        <f>IF(AD95=1,U104+1,0)</f>
        <v>0</v>
      </c>
    </row>
    <row r="96" spans="1:31" s="42" customFormat="1" ht="19.5">
      <c r="B96" s="34">
        <v>14</v>
      </c>
      <c r="C96" s="34">
        <v>15</v>
      </c>
      <c r="D96" s="34">
        <v>16</v>
      </c>
      <c r="E96" s="34">
        <v>17</v>
      </c>
      <c r="F96" s="34">
        <v>18</v>
      </c>
      <c r="G96" s="35">
        <v>19</v>
      </c>
      <c r="H96" s="36">
        <v>20</v>
      </c>
      <c r="I96" s="41"/>
      <c r="J96" s="62"/>
      <c r="K96" s="57"/>
      <c r="L96" s="34">
        <v>11</v>
      </c>
      <c r="M96" s="34">
        <v>12</v>
      </c>
      <c r="N96" s="34">
        <v>13</v>
      </c>
      <c r="O96" s="34">
        <v>14</v>
      </c>
      <c r="P96" s="34">
        <v>15</v>
      </c>
      <c r="Q96" s="35">
        <v>16</v>
      </c>
      <c r="R96" s="36">
        <v>17</v>
      </c>
      <c r="S96" s="41"/>
      <c r="T96" s="62"/>
      <c r="U96" s="57"/>
      <c r="V96" s="34">
        <v>9</v>
      </c>
      <c r="W96" s="34">
        <v>10</v>
      </c>
      <c r="X96" s="34">
        <v>11</v>
      </c>
      <c r="Y96" s="34">
        <v>12</v>
      </c>
      <c r="Z96" s="34">
        <v>13</v>
      </c>
      <c r="AA96" s="35">
        <v>14</v>
      </c>
      <c r="AB96" s="36">
        <v>15</v>
      </c>
      <c r="AC96" s="41"/>
      <c r="AD96" s="62"/>
      <c r="AE96" s="57"/>
    </row>
    <row r="97" spans="2:31" s="53" customFormat="1" ht="12">
      <c r="B97" s="71" t="s">
        <v>72</v>
      </c>
      <c r="C97" s="70"/>
      <c r="D97" s="70"/>
      <c r="E97" s="70"/>
      <c r="F97" s="70"/>
      <c r="G97" s="70"/>
      <c r="H97" s="70"/>
      <c r="I97" s="26"/>
      <c r="J97" s="60"/>
      <c r="K97" s="60"/>
      <c r="L97" s="71"/>
      <c r="M97" s="70"/>
      <c r="N97" s="70"/>
      <c r="O97" s="70"/>
      <c r="P97" s="70"/>
      <c r="Q97" s="70"/>
      <c r="R97" s="70"/>
      <c r="S97" s="26"/>
      <c r="T97" s="60"/>
      <c r="U97" s="60"/>
      <c r="V97" s="70"/>
      <c r="W97" s="70"/>
      <c r="X97" s="70"/>
      <c r="Y97" s="70"/>
      <c r="Z97" s="70"/>
      <c r="AA97" s="70"/>
      <c r="AB97" s="70"/>
      <c r="AC97" s="26"/>
      <c r="AD97" s="60"/>
      <c r="AE97" s="60"/>
    </row>
    <row r="98" spans="2:31" ht="14.25" thickBot="1">
      <c r="B98" s="66" t="s">
        <v>63</v>
      </c>
      <c r="C98" s="66">
        <v>0.33333333333333331</v>
      </c>
      <c r="D98" s="66">
        <v>0.33333333333333331</v>
      </c>
      <c r="E98" s="66">
        <v>0.33333333333333331</v>
      </c>
      <c r="F98" s="66">
        <v>0.33333333333333331</v>
      </c>
      <c r="G98" s="66">
        <v>0.33333333333333331</v>
      </c>
      <c r="H98" s="66" t="s">
        <v>63</v>
      </c>
      <c r="I98" s="18">
        <f>SUM(B98:H98)</f>
        <v>1.6666666666666665</v>
      </c>
      <c r="J98" s="57">
        <f>GESTEP(I98,2.000000001)</f>
        <v>0</v>
      </c>
      <c r="K98" s="57">
        <f>IF(J98=1,K95+1,0)</f>
        <v>0</v>
      </c>
      <c r="L98" s="66">
        <v>0.33333333333333331</v>
      </c>
      <c r="M98" s="66">
        <v>0.33333333333333331</v>
      </c>
      <c r="N98" s="66">
        <v>0.33333333333333331</v>
      </c>
      <c r="O98" s="66">
        <v>0.33333333333333331</v>
      </c>
      <c r="P98" s="66">
        <v>0.33333333333333331</v>
      </c>
      <c r="Q98" s="66" t="s">
        <v>63</v>
      </c>
      <c r="R98" s="66" t="s">
        <v>63</v>
      </c>
      <c r="S98" s="18">
        <f>SUM(L98:R98)</f>
        <v>1.6666666666666665</v>
      </c>
      <c r="T98" s="57">
        <f>GESTEP(S98,2.000000001)</f>
        <v>0</v>
      </c>
      <c r="U98" s="57">
        <f>IF(T98=1,U95+1,0)</f>
        <v>0</v>
      </c>
      <c r="V98" s="66">
        <v>0.33333333333333331</v>
      </c>
      <c r="W98" s="66">
        <v>0.33333333333333331</v>
      </c>
      <c r="X98" s="66">
        <v>0.33333333333333331</v>
      </c>
      <c r="Y98" s="66">
        <v>0.33333333333333331</v>
      </c>
      <c r="Z98" s="66">
        <v>0.33333333333333331</v>
      </c>
      <c r="AA98" s="66" t="s">
        <v>63</v>
      </c>
      <c r="AB98" s="66" t="s">
        <v>63</v>
      </c>
      <c r="AC98" s="18">
        <f>SUM(V98:AB98)</f>
        <v>1.6666666666666665</v>
      </c>
      <c r="AD98" s="57">
        <f>GESTEP(AC98,2.000000001)</f>
        <v>0</v>
      </c>
      <c r="AE98" s="57">
        <f>IF(AD98=1,AE95+1,0)</f>
        <v>0</v>
      </c>
    </row>
    <row r="99" spans="2:31" s="42" customFormat="1" ht="19.5">
      <c r="B99" s="34">
        <v>21</v>
      </c>
      <c r="C99" s="34">
        <v>22</v>
      </c>
      <c r="D99" s="34">
        <v>23</v>
      </c>
      <c r="E99" s="34">
        <v>24</v>
      </c>
      <c r="F99" s="34">
        <v>25</v>
      </c>
      <c r="G99" s="35">
        <v>26</v>
      </c>
      <c r="H99" s="36">
        <v>27</v>
      </c>
      <c r="I99" s="41"/>
      <c r="J99" s="62"/>
      <c r="K99" s="57"/>
      <c r="L99" s="34">
        <v>18</v>
      </c>
      <c r="M99" s="34">
        <v>19</v>
      </c>
      <c r="N99" s="34">
        <v>20</v>
      </c>
      <c r="O99" s="34">
        <v>21</v>
      </c>
      <c r="P99" s="34">
        <v>22</v>
      </c>
      <c r="Q99" s="35">
        <v>23</v>
      </c>
      <c r="R99" s="36">
        <v>24</v>
      </c>
      <c r="S99" s="41"/>
      <c r="T99" s="62"/>
      <c r="U99" s="57"/>
      <c r="V99" s="34">
        <v>16</v>
      </c>
      <c r="W99" s="34">
        <v>17</v>
      </c>
      <c r="X99" s="34">
        <v>18</v>
      </c>
      <c r="Y99" s="34">
        <v>19</v>
      </c>
      <c r="Z99" s="34">
        <v>20</v>
      </c>
      <c r="AA99" s="35">
        <v>21</v>
      </c>
      <c r="AB99" s="36">
        <v>22</v>
      </c>
      <c r="AC99" s="41"/>
      <c r="AD99" s="62"/>
      <c r="AE99" s="57"/>
    </row>
    <row r="100" spans="2:31" s="53" customFormat="1" ht="12">
      <c r="B100" s="70"/>
      <c r="C100" s="70"/>
      <c r="D100" s="70"/>
      <c r="E100" s="70"/>
      <c r="F100" s="70"/>
      <c r="G100" s="70"/>
      <c r="H100" s="70"/>
      <c r="I100" s="26"/>
      <c r="J100" s="60"/>
      <c r="K100" s="60"/>
      <c r="L100" s="70"/>
      <c r="M100" s="70"/>
      <c r="N100" s="70"/>
      <c r="O100" s="70"/>
      <c r="P100" s="70"/>
      <c r="Q100" s="71" t="s">
        <v>71</v>
      </c>
      <c r="R100" s="70"/>
      <c r="S100" s="26"/>
      <c r="T100" s="60"/>
      <c r="U100" s="60"/>
      <c r="V100" s="70"/>
      <c r="W100" s="70"/>
      <c r="X100" s="70"/>
      <c r="Y100" s="70"/>
      <c r="Z100" s="70"/>
      <c r="AA100" s="70"/>
      <c r="AB100" s="70"/>
      <c r="AC100" s="26"/>
      <c r="AD100" s="60"/>
      <c r="AE100" s="60"/>
    </row>
    <row r="101" spans="2:31" ht="14.25" thickBot="1">
      <c r="B101" s="66">
        <v>0.33333333333333331</v>
      </c>
      <c r="C101" s="66">
        <v>0.33333333333333331</v>
      </c>
      <c r="D101" s="66">
        <v>0.33333333333333331</v>
      </c>
      <c r="E101" s="66">
        <v>0.33333333333333331</v>
      </c>
      <c r="F101" s="66">
        <v>0.33333333333333331</v>
      </c>
      <c r="G101" s="66" t="s">
        <v>63</v>
      </c>
      <c r="H101" s="66" t="s">
        <v>63</v>
      </c>
      <c r="I101" s="18">
        <f>SUM(B101:H101)</f>
        <v>1.6666666666666665</v>
      </c>
      <c r="J101" s="57">
        <f>GESTEP(I101,2.000000001)</f>
        <v>0</v>
      </c>
      <c r="K101" s="57">
        <f>IF(J101=1,K98+1,0)</f>
        <v>0</v>
      </c>
      <c r="L101" s="66">
        <v>0.33333333333333331</v>
      </c>
      <c r="M101" s="66">
        <v>0.33333333333333331</v>
      </c>
      <c r="N101" s="66">
        <v>0.33333333333333331</v>
      </c>
      <c r="O101" s="66">
        <v>0.33333333333333331</v>
      </c>
      <c r="P101" s="66">
        <v>0.33333333333333331</v>
      </c>
      <c r="Q101" s="66" t="s">
        <v>63</v>
      </c>
      <c r="R101" s="66" t="s">
        <v>63</v>
      </c>
      <c r="S101" s="18">
        <f>SUM(L101:R101)</f>
        <v>1.6666666666666665</v>
      </c>
      <c r="T101" s="57">
        <f>GESTEP(S101,2.000000001)</f>
        <v>0</v>
      </c>
      <c r="U101" s="57">
        <f>IF(T101=1,U98+1,0)</f>
        <v>0</v>
      </c>
      <c r="V101" s="66">
        <v>0.33333333333333331</v>
      </c>
      <c r="W101" s="66">
        <v>0.33333333333333331</v>
      </c>
      <c r="X101" s="66">
        <v>0.33333333333333331</v>
      </c>
      <c r="Y101" s="66">
        <v>0.33333333333333331</v>
      </c>
      <c r="Z101" s="66">
        <v>0.33333333333333331</v>
      </c>
      <c r="AA101" s="66" t="s">
        <v>63</v>
      </c>
      <c r="AB101" s="66" t="s">
        <v>63</v>
      </c>
      <c r="AC101" s="18">
        <f>SUM(V101:AB101)</f>
        <v>1.6666666666666665</v>
      </c>
      <c r="AD101" s="57">
        <f>GESTEP(AC101,2.000000001)</f>
        <v>0</v>
      </c>
      <c r="AE101" s="57">
        <f>IF(AD101=1,AE98+1,0)</f>
        <v>0</v>
      </c>
    </row>
    <row r="102" spans="2:31" s="42" customFormat="1" ht="19.5">
      <c r="B102" s="34">
        <v>28</v>
      </c>
      <c r="C102" s="34">
        <v>29</v>
      </c>
      <c r="D102" s="34">
        <v>30</v>
      </c>
      <c r="E102" s="34">
        <v>31</v>
      </c>
      <c r="F102" s="37">
        <f>P90</f>
        <v>1</v>
      </c>
      <c r="G102" s="37">
        <f>Q90</f>
        <v>2</v>
      </c>
      <c r="H102" s="37">
        <f>R90</f>
        <v>3</v>
      </c>
      <c r="I102" s="41"/>
      <c r="J102" s="62"/>
      <c r="K102" s="57"/>
      <c r="L102" s="34">
        <v>25</v>
      </c>
      <c r="M102" s="34">
        <v>26</v>
      </c>
      <c r="N102" s="34">
        <v>27</v>
      </c>
      <c r="O102" s="34">
        <v>28</v>
      </c>
      <c r="P102" s="34">
        <v>29</v>
      </c>
      <c r="Q102" s="35">
        <v>30</v>
      </c>
      <c r="R102" s="48">
        <f>AB90</f>
        <v>1</v>
      </c>
      <c r="S102" s="41"/>
      <c r="T102" s="62"/>
      <c r="U102" s="59"/>
      <c r="V102" s="34">
        <v>23</v>
      </c>
      <c r="W102" s="34">
        <v>24</v>
      </c>
      <c r="X102" s="34">
        <v>25</v>
      </c>
      <c r="Y102" s="34">
        <v>26</v>
      </c>
      <c r="Z102" s="34">
        <v>27</v>
      </c>
      <c r="AA102" s="35">
        <v>28</v>
      </c>
      <c r="AB102" s="36">
        <v>29</v>
      </c>
      <c r="AC102" s="41"/>
      <c r="AD102" s="62"/>
      <c r="AE102" s="59"/>
    </row>
    <row r="103" spans="2:31" s="53" customFormat="1" ht="12">
      <c r="B103" s="70"/>
      <c r="C103" s="70"/>
      <c r="D103" s="70"/>
      <c r="E103" s="70"/>
      <c r="F103" s="93"/>
      <c r="G103" s="93"/>
      <c r="H103" s="93"/>
      <c r="I103" s="26"/>
      <c r="J103" s="60"/>
      <c r="K103" s="60"/>
      <c r="L103" s="70"/>
      <c r="M103" s="70"/>
      <c r="N103" s="70"/>
      <c r="O103" s="70"/>
      <c r="P103" s="70"/>
      <c r="Q103" s="70"/>
      <c r="R103" s="93"/>
      <c r="S103" s="26"/>
      <c r="T103" s="60"/>
      <c r="U103" s="60"/>
      <c r="V103" s="70"/>
      <c r="W103" s="70"/>
      <c r="X103" s="70"/>
      <c r="Y103" s="70"/>
      <c r="Z103" s="70"/>
      <c r="AA103" s="70"/>
      <c r="AB103" s="70"/>
      <c r="AC103" s="26"/>
      <c r="AD103" s="60"/>
      <c r="AE103" s="60"/>
    </row>
    <row r="104" spans="2:31" ht="14.25" thickBot="1">
      <c r="B104" s="66">
        <v>0.33333333333333331</v>
      </c>
      <c r="C104" s="66">
        <v>0.33333333333333331</v>
      </c>
      <c r="D104" s="66">
        <v>0.33333333333333331</v>
      </c>
      <c r="E104" s="66">
        <v>0.33333333333333331</v>
      </c>
      <c r="F104" s="69"/>
      <c r="G104" s="69"/>
      <c r="H104" s="69"/>
      <c r="I104" s="21">
        <f>IF((B102)=1,SUM(B104:H104),SUM(B104:H104)+SUM(L92:R92))</f>
        <v>1.6666666666666665</v>
      </c>
      <c r="J104" s="57">
        <f>GESTEP(I104,2.000000001)</f>
        <v>0</v>
      </c>
      <c r="K104" s="57">
        <f>IF(J104=1,K101+1,0)</f>
        <v>0</v>
      </c>
      <c r="L104" s="66">
        <v>0.33333333333333331</v>
      </c>
      <c r="M104" s="66">
        <v>0.33333333333333331</v>
      </c>
      <c r="N104" s="66">
        <v>0.33333333333333331</v>
      </c>
      <c r="O104" s="66">
        <v>0.33333333333333331</v>
      </c>
      <c r="P104" s="66" t="s">
        <v>63</v>
      </c>
      <c r="Q104" s="66" t="s">
        <v>63</v>
      </c>
      <c r="R104" s="69"/>
      <c r="S104" s="21">
        <f>IF((L102)=1,SUM(L104:R104),SUM(L104:R104)+SUM(V92:AB92))</f>
        <v>1.3333333333333333</v>
      </c>
      <c r="T104" s="57">
        <f>GESTEP(S104,2.000000001)</f>
        <v>0</v>
      </c>
      <c r="U104" s="57">
        <f>IF(T104=1,U101+1,0)</f>
        <v>0</v>
      </c>
      <c r="V104" s="66">
        <v>0.33333333333333331</v>
      </c>
      <c r="W104" s="66">
        <v>0.33333333333333331</v>
      </c>
      <c r="X104" s="66">
        <v>0.33333333333333331</v>
      </c>
      <c r="Y104" s="66">
        <v>0.33333333333333331</v>
      </c>
      <c r="Z104" s="66">
        <v>0.33333333333333331</v>
      </c>
      <c r="AA104" s="66" t="s">
        <v>63</v>
      </c>
      <c r="AB104" s="66" t="s">
        <v>63</v>
      </c>
      <c r="AC104" s="18">
        <f>SUM(V104:AB104)</f>
        <v>1.6666666666666665</v>
      </c>
      <c r="AD104" s="57">
        <f>GESTEP(AC104,2.000000001)</f>
        <v>0</v>
      </c>
      <c r="AE104" s="57">
        <f>IF(AD104=1,AE101+1,0)</f>
        <v>0</v>
      </c>
    </row>
    <row r="105" spans="2:31" s="42" customFormat="1" ht="19.5">
      <c r="B105" s="38"/>
      <c r="C105" s="38"/>
      <c r="D105" s="38"/>
      <c r="E105" s="38"/>
      <c r="F105" s="38"/>
      <c r="G105" s="39"/>
      <c r="H105" s="40"/>
      <c r="I105" s="41"/>
      <c r="J105" s="59"/>
      <c r="K105" s="59"/>
      <c r="L105" s="38"/>
      <c r="M105" s="38"/>
      <c r="N105" s="38"/>
      <c r="O105" s="38"/>
      <c r="P105" s="38"/>
      <c r="Q105" s="39"/>
      <c r="R105" s="40"/>
      <c r="S105" s="41"/>
      <c r="T105" s="59"/>
      <c r="U105" s="59"/>
      <c r="V105" s="34">
        <v>30</v>
      </c>
      <c r="W105" s="34">
        <v>31</v>
      </c>
      <c r="X105" s="48">
        <v>1</v>
      </c>
      <c r="Y105" s="48">
        <v>2</v>
      </c>
      <c r="Z105" s="48">
        <v>3</v>
      </c>
      <c r="AA105" s="48">
        <v>4</v>
      </c>
      <c r="AB105" s="48">
        <v>5</v>
      </c>
      <c r="AC105" s="41"/>
      <c r="AD105" s="59"/>
      <c r="AE105" s="59"/>
    </row>
    <row r="106" spans="2:31" s="53" customFormat="1" ht="12">
      <c r="B106" s="93"/>
      <c r="C106" s="93"/>
      <c r="D106" s="93"/>
      <c r="E106" s="93"/>
      <c r="F106" s="93"/>
      <c r="G106" s="93"/>
      <c r="H106" s="93"/>
      <c r="I106" s="26"/>
      <c r="J106" s="60"/>
      <c r="K106" s="60"/>
      <c r="L106" s="93"/>
      <c r="M106" s="93"/>
      <c r="N106" s="93"/>
      <c r="O106" s="93"/>
      <c r="P106" s="93"/>
      <c r="Q106" s="93"/>
      <c r="R106" s="93"/>
      <c r="S106" s="26"/>
      <c r="T106" s="60"/>
      <c r="U106" s="60"/>
      <c r="V106" s="70" t="s">
        <v>96</v>
      </c>
      <c r="W106" s="70" t="s">
        <v>96</v>
      </c>
      <c r="X106" s="93"/>
      <c r="Y106" s="93"/>
      <c r="Z106" s="93"/>
      <c r="AA106" s="93"/>
      <c r="AB106" s="93"/>
      <c r="AC106" s="26"/>
      <c r="AD106" s="60"/>
      <c r="AE106" s="60"/>
    </row>
    <row r="107" spans="2:31" ht="14.25" thickBot="1">
      <c r="B107" s="69"/>
      <c r="C107" s="69"/>
      <c r="D107" s="69"/>
      <c r="E107" s="69"/>
      <c r="F107" s="69"/>
      <c r="G107" s="69"/>
      <c r="H107" s="69"/>
      <c r="I107" s="21"/>
      <c r="L107" s="69"/>
      <c r="M107" s="69"/>
      <c r="N107" s="69"/>
      <c r="O107" s="69"/>
      <c r="P107" s="69"/>
      <c r="Q107" s="69"/>
      <c r="R107" s="69"/>
      <c r="S107" s="21"/>
      <c r="V107" s="66" t="s">
        <v>63</v>
      </c>
      <c r="W107" s="66" t="s">
        <v>63</v>
      </c>
      <c r="X107" s="69"/>
      <c r="Y107" s="69"/>
      <c r="Z107" s="69"/>
      <c r="AA107" s="69"/>
      <c r="AB107" s="69"/>
      <c r="AC107" s="21">
        <f>SUM(V107:AB107)</f>
        <v>0</v>
      </c>
      <c r="AD107" s="57">
        <f>GESTEP(AC107,2.000000001)</f>
        <v>0</v>
      </c>
      <c r="AE107" s="57">
        <f>IF(AD107=1,AE104+1,0)</f>
        <v>0</v>
      </c>
    </row>
    <row r="109" spans="2:31" ht="18.75">
      <c r="B109" s="86" t="s">
        <v>39</v>
      </c>
      <c r="C109" s="86" t="s">
        <v>40</v>
      </c>
      <c r="D109" s="86" t="s">
        <v>41</v>
      </c>
      <c r="E109" s="157" t="s">
        <v>30</v>
      </c>
      <c r="F109" s="158"/>
      <c r="H109" s="87" t="s">
        <v>78</v>
      </c>
      <c r="L109" s="86" t="s">
        <v>39</v>
      </c>
      <c r="M109" s="86" t="s">
        <v>40</v>
      </c>
      <c r="N109" s="86" t="s">
        <v>41</v>
      </c>
      <c r="O109" s="157" t="s">
        <v>30</v>
      </c>
      <c r="P109" s="158"/>
      <c r="R109" s="87" t="s">
        <v>78</v>
      </c>
      <c r="V109" s="86" t="s">
        <v>39</v>
      </c>
      <c r="W109" s="86" t="s">
        <v>40</v>
      </c>
      <c r="X109" s="86" t="s">
        <v>41</v>
      </c>
      <c r="Y109" s="157" t="s">
        <v>30</v>
      </c>
      <c r="Z109" s="158"/>
      <c r="AB109" s="87" t="s">
        <v>78</v>
      </c>
    </row>
    <row r="110" spans="2:31">
      <c r="B110" s="2">
        <f>DAY(EOMONTH(D88,0))</f>
        <v>31</v>
      </c>
      <c r="C110" s="2">
        <f>COUNTIF(B92:H92,"休")+COUNTIF(B95:H95,"休")+COUNTIF(B98:H98,"休")+COUNTIF(B101:H101,"休")+COUNTIF(B104:H104,"休")+COUNTIF(B107:H107,"休")</f>
        <v>8</v>
      </c>
      <c r="D110" s="2">
        <f>B110-C110</f>
        <v>23</v>
      </c>
      <c r="E110" s="121">
        <f>SUM(B92:H92,B95:H95,B98:H98,B101:H101,B104:H104,B107:H107)</f>
        <v>7.6666666666666634</v>
      </c>
      <c r="F110" s="159"/>
      <c r="H110" s="88" t="str">
        <f>IF(AND(C92&lt;&gt;"",D92&lt;&gt;"",E92&lt;&gt;"",(F92)&lt;&gt;"",(G92)&lt;&gt;"",(H92)&lt;&gt;"",(B95)&lt;&gt;"",(C95)&lt;&gt;"",(D95)&lt;&gt;"",(E95)&lt;&gt;"",(F95)&lt;&gt;"",(G95)&lt;&gt;"",H95&lt;&gt;"",B98&lt;&gt;"",C98&lt;&gt;"",D98&lt;&gt;"",E98&lt;&gt;"",F98&lt;&gt;"",G98&lt;&gt;"",H98&lt;&gt;"",B101&lt;&gt;"",C101&lt;&gt;"",D101&lt;&gt;"",E101&lt;&gt;"",F101&lt;&gt;"",G101&lt;&gt;"",H101&lt;&gt;"",B104&lt;&gt;"",C104&lt;&gt;"",D104&lt;&gt;"",E104&lt;&gt;""),"OK","入力不足")</f>
        <v>OK</v>
      </c>
      <c r="L110" s="2">
        <f>DAY(EOMONTH(N88,0))</f>
        <v>30</v>
      </c>
      <c r="M110" s="2">
        <f>COUNTIF(L92:R92,"休")+COUNTIF(L95:R95,"休")+COUNTIF(L98:R98,"休")+COUNTIF(L101:R101,"休")+COUNTIF(L104:R104,"休")+COUNTIF(L107:R107,"休")</f>
        <v>10</v>
      </c>
      <c r="N110" s="2">
        <f>L110-M110</f>
        <v>20</v>
      </c>
      <c r="O110" s="121">
        <f>SUM(L92:R92,L95:R95,L98:R98,L101:R101,L104:R104,L107:R107)</f>
        <v>6.6666666666666643</v>
      </c>
      <c r="P110" s="159"/>
      <c r="R110" s="88" t="str">
        <f>IF(AND((P92)&lt;&gt;"",(Q92)&lt;&gt;"",(R92)&lt;&gt;"",(L95)&lt;&gt;"",(M95)&lt;&gt;"",(N95)&lt;&gt;"",(O95)&lt;&gt;"",(P95)&lt;&gt;"",(Q95)&lt;&gt;"",R95&lt;&gt;"",L98&lt;&gt;"",M98&lt;&gt;"",N98&lt;&gt;"",O98&lt;&gt;"",P98&lt;&gt;"",Q98&lt;&gt;"",R98&lt;&gt;"",L101&lt;&gt;"",M101&lt;&gt;"",N101&lt;&gt;"",O101&lt;&gt;"",P101&lt;&gt;"",Q101&lt;&gt;"",R101&lt;&gt;"",L104&lt;&gt;"",M104&lt;&gt;"",N104&lt;&gt;"",O104&lt;&gt;"",P104&lt;&gt;"",Q104&lt;&gt;""),"OK","入力不足")</f>
        <v>OK</v>
      </c>
      <c r="V110" s="2">
        <f>DAY(EOMONTH(X88,0))</f>
        <v>31</v>
      </c>
      <c r="W110" s="2">
        <f>COUNTIF(V92:AB92,"休")+COUNTIF(V95:AB95,"休")+COUNTIF(V98:AB98,"休")+COUNTIF(V101:AB101,"休")+COUNTIF(V104:AB104,"休")+COUNTIF(V107:AB107,"休")</f>
        <v>11</v>
      </c>
      <c r="X110" s="2">
        <f>V110-W110</f>
        <v>20</v>
      </c>
      <c r="Y110" s="121">
        <f>SUM(V92:AB92,V95:AB95,V98:AB98,V101:AB101,V104:AB104,V107:AB107)</f>
        <v>6.6666666666666643</v>
      </c>
      <c r="Z110" s="159"/>
      <c r="AB110" s="88" t="str">
        <f>IF(AND(AB92&lt;&gt;"",(V95)&lt;&gt;"",(W95)&lt;&gt;"",(X95)&lt;&gt;"",(Y95)&lt;&gt;"",(Z95)&lt;&gt;"",(AA95)&lt;&gt;"",AB95&lt;&gt;"",V98&lt;&gt;"",W98&lt;&gt;"",X98&lt;&gt;"",Y98&lt;&gt;"",Z98&lt;&gt;"",AA98&lt;&gt;"",AB98&lt;&gt;"",V101&lt;&gt;"",W101&lt;&gt;"",X101&lt;&gt;"",Y101&lt;&gt;"",Z101&lt;&gt;"",AA101&lt;&gt;"",AB101&lt;&gt;"",V104&lt;&gt;"",W104&lt;&gt;"",X104&lt;&gt;"",Y104&lt;&gt;"",Z104&lt;&gt;"",AA104&lt;&gt;"",AB104&lt;&gt;"",V107&lt;&gt;"",W107&lt;&gt;""),"OK","入力不足")</f>
        <v>OK</v>
      </c>
    </row>
    <row r="111" spans="2:31" s="54" customFormat="1">
      <c r="B111" s="89">
        <f>SUM(C110:D110)</f>
        <v>31</v>
      </c>
      <c r="I111" s="47"/>
      <c r="J111" s="63"/>
      <c r="K111" s="63"/>
      <c r="L111" s="89">
        <f>SUM(M110:N110)</f>
        <v>30</v>
      </c>
      <c r="N111" s="89"/>
      <c r="S111" s="47"/>
      <c r="T111" s="63"/>
      <c r="U111" s="63"/>
      <c r="V111" s="89">
        <f>SUM(W110:X110)</f>
        <v>31</v>
      </c>
      <c r="X111" s="89"/>
      <c r="AC111" s="47"/>
      <c r="AD111" s="63"/>
      <c r="AE111" s="63"/>
    </row>
    <row r="112" spans="2:31" ht="19.5" thickBot="1">
      <c r="L112" s="74" t="s">
        <v>53</v>
      </c>
    </row>
    <row r="113" spans="3:29" ht="19.5" customHeight="1" thickBot="1">
      <c r="C113" s="94" t="s">
        <v>8</v>
      </c>
      <c r="D113" s="95" t="s">
        <v>9</v>
      </c>
      <c r="E113" s="97" t="s">
        <v>7</v>
      </c>
      <c r="F113" s="97" t="s">
        <v>34</v>
      </c>
      <c r="G113" s="149" t="s">
        <v>30</v>
      </c>
      <c r="H113" s="150"/>
      <c r="L113" s="133" t="s">
        <v>47</v>
      </c>
      <c r="M113" s="134"/>
      <c r="N113" s="134"/>
      <c r="O113" s="134"/>
      <c r="P113" s="134"/>
      <c r="Q113" s="134"/>
      <c r="R113" s="135"/>
      <c r="S113" s="30" t="s">
        <v>46</v>
      </c>
      <c r="T113" s="64"/>
      <c r="U113" s="64"/>
      <c r="V113" s="98"/>
      <c r="W113" s="98"/>
      <c r="X113" s="98"/>
      <c r="Y113" s="98"/>
      <c r="Z113" s="98"/>
      <c r="AA113" s="98"/>
      <c r="AB113" s="98"/>
      <c r="AC113" s="33"/>
    </row>
    <row r="114" spans="3:29" ht="19.5" customHeight="1">
      <c r="C114" s="99">
        <f>$D$13</f>
        <v>45292</v>
      </c>
      <c r="D114" s="100">
        <f>B35</f>
        <v>31</v>
      </c>
      <c r="E114" s="101">
        <f>C35</f>
        <v>12</v>
      </c>
      <c r="F114" s="101">
        <f>D35</f>
        <v>19</v>
      </c>
      <c r="G114" s="151">
        <f>E35</f>
        <v>6.3333333333333313</v>
      </c>
      <c r="H114" s="152"/>
      <c r="L114" s="153">
        <v>45418</v>
      </c>
      <c r="M114" s="154"/>
      <c r="N114" s="102" t="s">
        <v>10</v>
      </c>
      <c r="O114" s="154">
        <v>45431</v>
      </c>
      <c r="P114" s="154"/>
      <c r="Q114" s="155">
        <f>O114-L114+1</f>
        <v>14</v>
      </c>
      <c r="R114" s="156"/>
      <c r="S114" s="30" t="s">
        <v>42</v>
      </c>
      <c r="T114" s="64"/>
      <c r="U114" s="64"/>
      <c r="V114" s="98"/>
      <c r="W114" s="98"/>
      <c r="X114" s="98"/>
      <c r="Y114" s="98"/>
      <c r="Z114" s="98"/>
      <c r="AA114" s="98"/>
      <c r="AB114" s="98"/>
      <c r="AC114" s="33"/>
    </row>
    <row r="115" spans="3:29" ht="19.5" customHeight="1">
      <c r="C115" s="103">
        <f>$N$13</f>
        <v>45323</v>
      </c>
      <c r="D115" s="104">
        <f>L35</f>
        <v>29</v>
      </c>
      <c r="E115" s="75">
        <f>M35</f>
        <v>10</v>
      </c>
      <c r="F115" s="75">
        <f>N35</f>
        <v>19</v>
      </c>
      <c r="G115" s="121">
        <f>O35</f>
        <v>6.3333333333333313</v>
      </c>
      <c r="H115" s="122"/>
      <c r="L115" s="133" t="s">
        <v>33</v>
      </c>
      <c r="M115" s="134"/>
      <c r="N115" s="134"/>
      <c r="O115" s="134"/>
      <c r="P115" s="135"/>
      <c r="Q115" s="146">
        <f>SUM(E114:E125)</f>
        <v>118</v>
      </c>
      <c r="R115" s="147"/>
      <c r="S115" s="31"/>
    </row>
    <row r="116" spans="3:29" ht="19.5" customHeight="1">
      <c r="C116" s="103">
        <f>$X$13</f>
        <v>45354</v>
      </c>
      <c r="D116" s="104">
        <f>V35</f>
        <v>31</v>
      </c>
      <c r="E116" s="75">
        <f>W35</f>
        <v>11</v>
      </c>
      <c r="F116" s="75">
        <f>X35</f>
        <v>20</v>
      </c>
      <c r="G116" s="121">
        <f>Y35</f>
        <v>6.6666666666666643</v>
      </c>
      <c r="H116" s="122"/>
      <c r="L116" s="143" t="s">
        <v>37</v>
      </c>
      <c r="M116" s="143"/>
      <c r="N116" s="143"/>
      <c r="O116" s="143"/>
      <c r="P116" s="143"/>
      <c r="Q116" s="148">
        <f>IF(SUM(F114:F125)&lt;281,SUM(F114:F125),"上限超え")</f>
        <v>248</v>
      </c>
      <c r="R116" s="148"/>
      <c r="S116" s="30" t="s">
        <v>43</v>
      </c>
      <c r="T116" s="64"/>
      <c r="U116" s="64"/>
      <c r="V116" s="98"/>
      <c r="W116" s="98"/>
      <c r="X116" s="98"/>
      <c r="Y116" s="98"/>
      <c r="Z116" s="98"/>
      <c r="AA116" s="98"/>
      <c r="AB116" s="98"/>
      <c r="AC116" s="33"/>
    </row>
    <row r="117" spans="3:29" ht="19.5" customHeight="1">
      <c r="C117" s="103">
        <f>$D$38</f>
        <v>45385</v>
      </c>
      <c r="D117" s="104">
        <f>B60</f>
        <v>30</v>
      </c>
      <c r="E117" s="75">
        <f>C60</f>
        <v>8</v>
      </c>
      <c r="F117" s="75">
        <f>D60</f>
        <v>22</v>
      </c>
      <c r="G117" s="121">
        <f>E60</f>
        <v>7.3124999999999982</v>
      </c>
      <c r="H117" s="122"/>
      <c r="L117" s="133" t="s">
        <v>49</v>
      </c>
      <c r="M117" s="134"/>
      <c r="N117" s="134"/>
      <c r="O117" s="134"/>
      <c r="P117" s="135"/>
      <c r="Q117" s="144">
        <f>SUM($G$114:$H$125)</f>
        <v>83.458333333333286</v>
      </c>
      <c r="R117" s="144"/>
      <c r="S117" s="30" t="s">
        <v>88</v>
      </c>
      <c r="T117" s="64"/>
      <c r="U117" s="64"/>
      <c r="V117" s="98"/>
      <c r="W117" s="98"/>
      <c r="X117" s="98"/>
      <c r="Y117" s="98"/>
      <c r="Z117" s="98"/>
      <c r="AA117" s="98"/>
      <c r="AB117" s="98"/>
      <c r="AC117" s="33"/>
    </row>
    <row r="118" spans="3:29" ht="19.5" customHeight="1">
      <c r="C118" s="103">
        <f>$N$38</f>
        <v>45416</v>
      </c>
      <c r="D118" s="104">
        <f>L60</f>
        <v>31</v>
      </c>
      <c r="E118" s="75">
        <f>M60</f>
        <v>8</v>
      </c>
      <c r="F118" s="75">
        <f>N60</f>
        <v>23</v>
      </c>
      <c r="G118" s="121">
        <f>O60</f>
        <v>7.8958333333333304</v>
      </c>
      <c r="H118" s="122"/>
      <c r="L118" s="133" t="s">
        <v>36</v>
      </c>
      <c r="M118" s="134"/>
      <c r="N118" s="134"/>
      <c r="O118" s="134"/>
      <c r="P118" s="135"/>
      <c r="Q118" s="144">
        <f>IF(Q117/(SUM(Q115:R116)/7)&lt;1.666667,Q117/(SUM(Q115:R116)/7),"上限超え")</f>
        <v>1.5961976320582869</v>
      </c>
      <c r="R118" s="144"/>
      <c r="S118" s="30" t="s">
        <v>52</v>
      </c>
      <c r="T118" s="64"/>
      <c r="U118" s="64"/>
      <c r="V118" s="98"/>
      <c r="W118" s="98"/>
      <c r="X118" s="98"/>
      <c r="Y118" s="98"/>
      <c r="Z118" s="98"/>
      <c r="AA118" s="98"/>
      <c r="AB118" s="98"/>
      <c r="AC118" s="33"/>
    </row>
    <row r="119" spans="3:29" ht="19.5" customHeight="1">
      <c r="C119" s="103">
        <f>$X$38</f>
        <v>45447</v>
      </c>
      <c r="D119" s="104">
        <f>V60</f>
        <v>30</v>
      </c>
      <c r="E119" s="75">
        <f>W60</f>
        <v>10</v>
      </c>
      <c r="F119" s="75">
        <f>X60</f>
        <v>20</v>
      </c>
      <c r="G119" s="121">
        <f>Y60</f>
        <v>6.6666666666666643</v>
      </c>
      <c r="H119" s="122"/>
      <c r="L119" s="143" t="s">
        <v>56</v>
      </c>
      <c r="M119" s="143"/>
      <c r="N119" s="143"/>
      <c r="O119" s="143"/>
      <c r="P119" s="143"/>
      <c r="Q119" s="144">
        <f>MAX(B17:H17,B20:H20,B23:H23,B26:H26,B29:H29,L17:R17,L20:R20,L23:R23,L26:R26,L29:R29,V17:AB17,V20:AB20,V23:AB23,V26:AB26,V29:AB29,B42:H42,B45:H45,B48:H48,B51:H51,B54:H54,B57:H57,L42:R42,L45:R45,L48:R48,L51:R51,L54:R54,L57:R57,V42:AB42,V45:AB45,V48:AB48,V51:AB51,V54:AB54,V57:AB57,B67:H67,B70:H70,B73:H73,B76:H76,B79:H79,B82:H82,L67:R67,L70:R70,L73:R73,L76:R76,L79:R79,L82:R82,V67:AB67,V70:AB70,V73:AB73,V76:AB76,V79:AB79,V82:AB82,B92:H92,B95:H95,B98:H98,B101:H101,B104:H104,L92:R92,L95:R95,L98:R98,L101:R101,L104:R104,L107:R107,B107:H107,V92:AB92,V95:AB95,V98:AB98,V101:AB101,V104:AB104,V107:AB107)</f>
        <v>0.41666666666666669</v>
      </c>
      <c r="R119" s="144"/>
      <c r="S119" s="31"/>
    </row>
    <row r="120" spans="3:29" ht="19.5" customHeight="1">
      <c r="C120" s="103">
        <f>$D$63</f>
        <v>45478</v>
      </c>
      <c r="D120" s="104">
        <f>B85</f>
        <v>31</v>
      </c>
      <c r="E120" s="75">
        <f>C85</f>
        <v>8</v>
      </c>
      <c r="F120" s="75">
        <f>D85</f>
        <v>23</v>
      </c>
      <c r="G120" s="121">
        <f>E85</f>
        <v>7.6666666666666634</v>
      </c>
      <c r="H120" s="122"/>
      <c r="L120" s="145" t="s">
        <v>57</v>
      </c>
      <c r="M120" s="145"/>
      <c r="N120" s="145"/>
      <c r="O120" s="145"/>
      <c r="P120" s="145"/>
      <c r="Q120" s="144">
        <f>MAX(I15:I107,S15:S107,AC15:AC107)</f>
        <v>2.166666666666667</v>
      </c>
      <c r="R120" s="144"/>
      <c r="S120" s="31"/>
    </row>
    <row r="121" spans="3:29" ht="19.5" customHeight="1">
      <c r="C121" s="103">
        <f>$N$63</f>
        <v>45509</v>
      </c>
      <c r="D121" s="104">
        <f>L85</f>
        <v>31</v>
      </c>
      <c r="E121" s="75">
        <f>M85</f>
        <v>13</v>
      </c>
      <c r="F121" s="75">
        <f>N85</f>
        <v>18</v>
      </c>
      <c r="G121" s="121">
        <f>O85</f>
        <v>6.5833333333333313</v>
      </c>
      <c r="H121" s="122"/>
      <c r="L121" s="133" t="s">
        <v>35</v>
      </c>
      <c r="M121" s="134"/>
      <c r="N121" s="134"/>
      <c r="O121" s="134"/>
      <c r="P121" s="135"/>
      <c r="Q121" s="136">
        <f>Q117/Q116</f>
        <v>0.3365255376344084</v>
      </c>
      <c r="R121" s="137"/>
      <c r="S121" s="31"/>
    </row>
    <row r="122" spans="3:29" ht="19.5" customHeight="1">
      <c r="C122" s="103">
        <f>$X$63</f>
        <v>45540</v>
      </c>
      <c r="D122" s="104">
        <f>V85</f>
        <v>30</v>
      </c>
      <c r="E122" s="75">
        <f>W85</f>
        <v>9</v>
      </c>
      <c r="F122" s="75">
        <f>X85</f>
        <v>21</v>
      </c>
      <c r="G122" s="121">
        <f>Y85</f>
        <v>6.9999999999999973</v>
      </c>
      <c r="H122" s="122"/>
      <c r="L122" s="74" t="s">
        <v>51</v>
      </c>
      <c r="S122" s="31"/>
    </row>
    <row r="123" spans="3:29" ht="19.5" customHeight="1">
      <c r="C123" s="103">
        <f>$D$88</f>
        <v>45571</v>
      </c>
      <c r="D123" s="104">
        <f>B110</f>
        <v>31</v>
      </c>
      <c r="E123" s="75">
        <f>C110</f>
        <v>8</v>
      </c>
      <c r="F123" s="75">
        <f>D110</f>
        <v>23</v>
      </c>
      <c r="G123" s="121">
        <f>E110</f>
        <v>7.6666666666666634</v>
      </c>
      <c r="H123" s="122"/>
      <c r="L123" s="138" t="s">
        <v>48</v>
      </c>
      <c r="M123" s="139"/>
      <c r="N123" s="139"/>
      <c r="O123" s="139"/>
      <c r="P123" s="140"/>
      <c r="Q123" s="141">
        <f>MAX(K16:K108,U15:U107,AE15:AE107)</f>
        <v>2</v>
      </c>
      <c r="R123" s="142"/>
      <c r="S123" s="30" t="s">
        <v>58</v>
      </c>
      <c r="T123" s="64"/>
      <c r="U123" s="64"/>
      <c r="V123" s="98"/>
      <c r="W123" s="98"/>
      <c r="X123" s="98"/>
      <c r="Y123" s="98"/>
      <c r="Z123" s="98"/>
      <c r="AA123" s="98"/>
      <c r="AB123" s="98"/>
      <c r="AC123" s="33"/>
    </row>
    <row r="124" spans="3:29" ht="19.5" customHeight="1">
      <c r="C124" s="103">
        <f>$N$88</f>
        <v>45602</v>
      </c>
      <c r="D124" s="104">
        <f>L110</f>
        <v>30</v>
      </c>
      <c r="E124" s="75">
        <f>M110</f>
        <v>10</v>
      </c>
      <c r="F124" s="75">
        <f>N110</f>
        <v>20</v>
      </c>
      <c r="G124" s="121">
        <f>O110</f>
        <v>6.6666666666666643</v>
      </c>
      <c r="H124" s="122"/>
      <c r="L124" s="123" t="s">
        <v>50</v>
      </c>
      <c r="M124" s="124"/>
      <c r="N124" s="124"/>
      <c r="O124" s="124"/>
      <c r="P124" s="125"/>
      <c r="Q124" s="15" t="str">
        <f>MONTH($D$13)&amp;"月～"&amp;MONTH($X$13)&amp;"月"</f>
        <v>1月～3月</v>
      </c>
      <c r="R124" s="105">
        <f>COUNTIF($I$15:$I$32,"&gt;2")+COUNTIF($S$15:$S$32,"&gt;2")+COUNTIF($AC$15:$AC$32,"&gt;2")</f>
        <v>0</v>
      </c>
      <c r="S124" s="30" t="s">
        <v>59</v>
      </c>
      <c r="T124" s="64"/>
      <c r="U124" s="64"/>
      <c r="V124" s="98"/>
      <c r="W124" s="98"/>
      <c r="X124" s="98"/>
      <c r="Y124" s="98"/>
      <c r="Z124" s="98"/>
      <c r="AA124" s="98"/>
      <c r="AB124" s="98"/>
      <c r="AC124" s="33"/>
    </row>
    <row r="125" spans="3:29" ht="19.5" customHeight="1" thickBot="1">
      <c r="C125" s="106">
        <f>$X$88</f>
        <v>45633</v>
      </c>
      <c r="D125" s="107">
        <f>V110</f>
        <v>31</v>
      </c>
      <c r="E125" s="108">
        <f>W110</f>
        <v>11</v>
      </c>
      <c r="F125" s="108">
        <f>X110</f>
        <v>20</v>
      </c>
      <c r="G125" s="129">
        <f>Y110</f>
        <v>6.6666666666666643</v>
      </c>
      <c r="H125" s="130"/>
      <c r="L125" s="123"/>
      <c r="M125" s="124"/>
      <c r="N125" s="124"/>
      <c r="O125" s="124"/>
      <c r="P125" s="125"/>
      <c r="Q125" s="16" t="str">
        <f>MONTH($D$38)&amp;"月～"&amp;MONTH($X$38)&amp;"月"</f>
        <v>4月～6月</v>
      </c>
      <c r="R125" s="109">
        <f>COUNTIF($I$40:$I$57,"&gt;2")+COUNTIF($S$40:$S$57,"&gt;2")+COUNTIF($AC$40:$AC$57,"&gt;2")</f>
        <v>1</v>
      </c>
      <c r="S125" s="30" t="s">
        <v>54</v>
      </c>
      <c r="T125" s="64"/>
      <c r="U125" s="64"/>
      <c r="V125" s="98"/>
      <c r="W125" s="98"/>
      <c r="X125" s="98"/>
      <c r="Y125" s="98"/>
      <c r="Z125" s="98"/>
      <c r="AA125" s="98"/>
      <c r="AB125" s="98"/>
      <c r="AC125" s="33"/>
    </row>
    <row r="126" spans="3:29" ht="19.5" customHeight="1" thickBot="1">
      <c r="C126" s="110" t="s">
        <v>29</v>
      </c>
      <c r="D126" s="111">
        <f>SUM(D114:D125)</f>
        <v>366</v>
      </c>
      <c r="E126" s="112">
        <f>SUM(E114:E125)</f>
        <v>118</v>
      </c>
      <c r="F126" s="112">
        <f>SUM(F114:F125)</f>
        <v>248</v>
      </c>
      <c r="G126" s="131">
        <f>SUM($G$114:$H$125)</f>
        <v>83.458333333333286</v>
      </c>
      <c r="H126" s="132"/>
      <c r="L126" s="123"/>
      <c r="M126" s="124"/>
      <c r="N126" s="124"/>
      <c r="O126" s="124"/>
      <c r="P126" s="125"/>
      <c r="Q126" s="16" t="str">
        <f>MONTH($D$63)&amp;"月～"&amp;MONTH($X$63)&amp;"月"</f>
        <v>7月～9月</v>
      </c>
      <c r="R126" s="109">
        <f>COUNTIF($I$65:$I$82,"&gt;2")+COUNTIF($S$65:$S$82,"&gt;2")+COUNTIF($AC$65:$AC$82,"&gt;2")</f>
        <v>2</v>
      </c>
      <c r="S126" s="30" t="s">
        <v>55</v>
      </c>
      <c r="T126" s="64"/>
      <c r="U126" s="64"/>
      <c r="V126" s="98"/>
      <c r="W126" s="98"/>
      <c r="X126" s="98"/>
      <c r="Y126" s="98"/>
      <c r="Z126" s="98"/>
      <c r="AA126" s="98"/>
      <c r="AB126" s="98"/>
      <c r="AC126" s="33"/>
    </row>
    <row r="127" spans="3:29" ht="19.5" customHeight="1">
      <c r="L127" s="126"/>
      <c r="M127" s="127"/>
      <c r="N127" s="127"/>
      <c r="O127" s="127"/>
      <c r="P127" s="128"/>
      <c r="Q127" s="17" t="str">
        <f>MONTH($D$88)&amp;"月～"&amp;MONTH($X$88)&amp;"月"</f>
        <v>10月～12月</v>
      </c>
      <c r="R127" s="113">
        <f>COUNTIF($I$90:$I$107,"&gt;2")+COUNTIF($S$90:$S$107,"&gt;2")+COUNTIF($AC$90:$AC$107,"&gt;2")</f>
        <v>0</v>
      </c>
      <c r="S127" s="31"/>
    </row>
    <row r="129" spans="4:26">
      <c r="R129" s="114"/>
    </row>
    <row r="131" spans="4:26">
      <c r="D131" s="115"/>
      <c r="V131" s="14"/>
      <c r="W131" s="12"/>
      <c r="X131" s="10"/>
      <c r="Y131" s="13"/>
      <c r="Z131" s="11"/>
    </row>
    <row r="135" spans="4:26">
      <c r="D135" s="116"/>
    </row>
  </sheetData>
  <sheetProtection sheet="1" objects="1" scenarios="1"/>
  <mergeCells count="88">
    <mergeCell ref="B10:C10"/>
    <mergeCell ref="D10:H10"/>
    <mergeCell ref="B11:C11"/>
    <mergeCell ref="D11:E11"/>
    <mergeCell ref="G11:H11"/>
    <mergeCell ref="B13:C13"/>
    <mergeCell ref="D13:H13"/>
    <mergeCell ref="N13:R13"/>
    <mergeCell ref="V13:W13"/>
    <mergeCell ref="X13:AB13"/>
    <mergeCell ref="E34:F34"/>
    <mergeCell ref="O34:P34"/>
    <mergeCell ref="Y34:Z34"/>
    <mergeCell ref="L13:M13"/>
    <mergeCell ref="E35:F35"/>
    <mergeCell ref="O35:P35"/>
    <mergeCell ref="Y35:Z35"/>
    <mergeCell ref="B38:C38"/>
    <mergeCell ref="D38:H38"/>
    <mergeCell ref="L38:M38"/>
    <mergeCell ref="N38:R38"/>
    <mergeCell ref="V38:W38"/>
    <mergeCell ref="X38:AB38"/>
    <mergeCell ref="X63:AB63"/>
    <mergeCell ref="E59:F59"/>
    <mergeCell ref="O59:P59"/>
    <mergeCell ref="Y59:Z59"/>
    <mergeCell ref="E60:F60"/>
    <mergeCell ref="O60:P60"/>
    <mergeCell ref="Y60:Z60"/>
    <mergeCell ref="B63:C63"/>
    <mergeCell ref="D63:H63"/>
    <mergeCell ref="L63:M63"/>
    <mergeCell ref="N63:R63"/>
    <mergeCell ref="V63:W63"/>
    <mergeCell ref="X88:AB88"/>
    <mergeCell ref="E84:F84"/>
    <mergeCell ref="O84:P84"/>
    <mergeCell ref="Y84:Z84"/>
    <mergeCell ref="E85:F85"/>
    <mergeCell ref="O85:P85"/>
    <mergeCell ref="Y85:Z85"/>
    <mergeCell ref="B88:C88"/>
    <mergeCell ref="D88:H88"/>
    <mergeCell ref="L88:M88"/>
    <mergeCell ref="N88:R88"/>
    <mergeCell ref="V88:W88"/>
    <mergeCell ref="E109:F109"/>
    <mergeCell ref="O109:P109"/>
    <mergeCell ref="Y109:Z109"/>
    <mergeCell ref="E110:F110"/>
    <mergeCell ref="O110:P110"/>
    <mergeCell ref="Y110:Z110"/>
    <mergeCell ref="G113:H113"/>
    <mergeCell ref="L113:R113"/>
    <mergeCell ref="G114:H114"/>
    <mergeCell ref="L114:M114"/>
    <mergeCell ref="O114:P114"/>
    <mergeCell ref="Q114:R114"/>
    <mergeCell ref="G115:H115"/>
    <mergeCell ref="L115:P115"/>
    <mergeCell ref="Q115:R115"/>
    <mergeCell ref="G116:H116"/>
    <mergeCell ref="L116:P116"/>
    <mergeCell ref="Q116:R116"/>
    <mergeCell ref="G117:H117"/>
    <mergeCell ref="L117:P117"/>
    <mergeCell ref="Q117:R117"/>
    <mergeCell ref="G118:H118"/>
    <mergeCell ref="L118:P118"/>
    <mergeCell ref="Q118:R118"/>
    <mergeCell ref="G119:H119"/>
    <mergeCell ref="L119:P119"/>
    <mergeCell ref="Q119:R119"/>
    <mergeCell ref="G120:H120"/>
    <mergeCell ref="L120:P120"/>
    <mergeCell ref="Q120:R120"/>
    <mergeCell ref="Q121:R121"/>
    <mergeCell ref="G122:H122"/>
    <mergeCell ref="G123:H123"/>
    <mergeCell ref="L123:P123"/>
    <mergeCell ref="Q123:R123"/>
    <mergeCell ref="G124:H124"/>
    <mergeCell ref="L124:P127"/>
    <mergeCell ref="G125:H125"/>
    <mergeCell ref="G126:H126"/>
    <mergeCell ref="G121:H121"/>
    <mergeCell ref="L121:P121"/>
  </mergeCells>
  <phoneticPr fontId="1"/>
  <conditionalFormatting sqref="Q116:R116">
    <cfRule type="cellIs" dxfId="14" priority="30" operator="greaterThan">
      <formula>280</formula>
    </cfRule>
  </conditionalFormatting>
  <conditionalFormatting sqref="Q117:R117 G126">
    <cfRule type="cellIs" dxfId="13" priority="31" operator="greaterThan">
      <formula>((SUM($D$114:$D$125)/7)*40)/24</formula>
    </cfRule>
  </conditionalFormatting>
  <conditionalFormatting sqref="Q114:R114">
    <cfRule type="cellIs" dxfId="12" priority="28" operator="lessThan">
      <formula>0</formula>
    </cfRule>
    <cfRule type="cellIs" dxfId="11" priority="29" operator="equal">
      <formula>1</formula>
    </cfRule>
  </conditionalFormatting>
  <conditionalFormatting sqref="I17 S17 AC17 I42 AC42 I67 S67 AC67 S42 AC92 S92 I92">
    <cfRule type="cellIs" dxfId="10" priority="24" operator="equal">
      <formula>" "</formula>
    </cfRule>
  </conditionalFormatting>
  <conditionalFormatting sqref="A32:I32 AC32 A20:I20 A23:I23 A26:I26 A29:I29 A42:I42 A45:I45 A51:I51 A54:I54 A48:I48 A70:I70 A67:I67 A73:I73 A76:I76 A82:I82 A92:I92 A101:I101 A107:I107 A104:I104 A57:I57 A17:I17 A95:I95 A79:I79 A98:I98 L98:S98 L79:S79 L95:S95 L17:S17 L57:S57 L104:S104 L107:S107 L101:S101 L92:S92 L82:S82 L76:S76 L73:S73 L67:S67 L70:S70 L48:S48 L54:S54 L51:S51 L45:S45 L42:S42 L29:S29 L26:S26 L23:S23 L20:S20 L32:S32 V20:AC20 V23:AC23 V26:AC26 V29:AC29 V42:AC42 V45:AC45 V51:AC51 V54:AC54 V48:AC48 V70:AC70 V67:AC67 V73:AC73 V76:AC76 V82:AC82 V92:AC92 V101:AC101 V107:AC107 V104:AC104 V57:AC57 V17:AC17 V95:AC95 V79:AC79 V98:AC98 AF98:XFD98 AF79:XFD79 AF95:XFD95 AF17:XFD17 AF57:XFD57 AF104:XFD104 AF107:XFD107 AF101:XFD101 AF92:XFD92 AF82:XFD82 AF76:XFD76 AF73:XFD73 AF67:XFD67 AF70:XFD70 AF48:XFD48 AF54:XFD54 AF51:XFD51 AF45:XFD45 AF42:XFD42 AF29:XFD29 AF26:XFD26 AF23:XFD23 AF20:XFD20 AF32:XFD32">
    <cfRule type="containsText" dxfId="9" priority="20" operator="containsText" text="休">
      <formula>NOT(ISERROR(SEARCH("休",A17)))</formula>
    </cfRule>
  </conditionalFormatting>
  <conditionalFormatting sqref="Q118:R118">
    <cfRule type="containsText" dxfId="8" priority="32" operator="containsText" text="上限">
      <formula>NOT(ISERROR(SEARCH("上限",Q118)))</formula>
    </cfRule>
  </conditionalFormatting>
  <conditionalFormatting sqref="R124:R127 Q123">
    <cfRule type="cellIs" dxfId="7" priority="33" operator="greaterThan">
      <formula>3</formula>
    </cfRule>
  </conditionalFormatting>
  <conditionalFormatting sqref="B20:H20 B23:H23 B26:H26 B29:H29 B32:H32 L17:R17 L20:R20 L23:R23 L26:R26 L29:R29 L32:R32 V17:AB17 V20:AB20 V23:AB23 V26:AB26 V29:AB29 B42:H42 B45:H45 B48:H48 B51:H51 B54:H54 B57:H57 L42:R42 L45:R45 L48:R48 L51:R51 L54:R54 L57:R57 V42:AB42 V45:AB45 V48:AB48 V51:AB51 V54:AB54 V57:AB57 B17:H17">
    <cfRule type="cellIs" dxfId="6" priority="21" operator="greaterThan">
      <formula>0.416666666666667</formula>
    </cfRule>
  </conditionalFormatting>
  <conditionalFormatting sqref="I15:I32 S15:S32 AC15:AC32 I40:I57 AC65:AC82 I90:I107 AC90:AC107 S40:S57 I65:I82 S65:S82 S90:S107 AC40:AC57">
    <cfRule type="cellIs" dxfId="5" priority="25" operator="greaterThan">
      <formula>2.166666666667</formula>
    </cfRule>
    <cfRule type="cellIs" dxfId="4" priority="26" operator="between">
      <formula>2.00000000001</formula>
      <formula>2.166666666667</formula>
    </cfRule>
  </conditionalFormatting>
  <conditionalFormatting sqref="B67:H67 B70:H70 B73:H73 B76:H76 B79:H79 B82:H82 L67:R67 L70:R70 L73:R73 L76:R76 L79:R79 L82:R82 V67:AB67 V70:AB70 V73:AB73 V76:AB76 V82:AB82 B92:H92 B95:H95 B101:H101 B104:H104 B107:H107 L92:R92 L98:R98 L101:R101 L104:R104 L107:R107 V92:AB92 V95:AB95 V98:AB98 V101:AB101 V104:AB104 V107:AB107 L95:R95 V79:AB79 B98:H98">
    <cfRule type="cellIs" dxfId="3" priority="22" operator="greaterThan">
      <formula>0.416666666666667</formula>
    </cfRule>
  </conditionalFormatting>
  <conditionalFormatting sqref="R35 AB35 H60 R60 AB60 H85 R85 AB85 H110 R110 AB110">
    <cfRule type="cellIs" dxfId="2" priority="5" operator="equal">
      <formula>"入力不足"</formula>
    </cfRule>
  </conditionalFormatting>
  <conditionalFormatting sqref="Q114:R121">
    <cfRule type="containsErrors" dxfId="1" priority="27">
      <formula>ISERROR(Q114)</formula>
    </cfRule>
  </conditionalFormatting>
  <conditionalFormatting sqref="H35">
    <cfRule type="cellIs" dxfId="0" priority="1" operator="equal">
      <formula>"入力不足"</formula>
    </cfRule>
  </conditionalFormatting>
  <dataValidations count="1">
    <dataValidation type="list" allowBlank="1" showInputMessage="1" sqref="A17:XFD17 A20:XFD20 A23:XFD23 A26:XFD26 A29:XFD29 A42:XFD42 A45:XFD45 A48:XFD48 A51:XFD51 A54:XFD54 A32:XFD32 A57:XFD57 A67:XFD67 A70:XFD70 A73:XFD73 A76:XFD76 A79:XFD79 A82:XFD82 A92:XFD92 A95:XFD95 A98:XFD98 A101:XFD101 A104:XFD104 A107:XFD107">
      <formula1>$AF$1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4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①令和6年4月1日ｽﾀｰﾄ</vt:lpstr>
      <vt:lpstr>（※入力例）①令和6年4月1日ｽﾀｰﾄ</vt:lpstr>
      <vt:lpstr>②令和6年1月1日ｽﾀｰﾄ </vt:lpstr>
      <vt:lpstr>（※入力例）②令和6年1月1日ｽﾀｰﾄ</vt:lpstr>
      <vt:lpstr>'（※入力例）①令和6年4月1日ｽﾀｰﾄ'!Print_Area</vt:lpstr>
      <vt:lpstr>'（※入力例）②令和6年1月1日ｽﾀｰﾄ'!Print_Area</vt:lpstr>
      <vt:lpstr>①令和6年4月1日ｽﾀｰﾄ!Print_Area</vt:lpstr>
      <vt:lpstr>'②令和6年1月1日ｽﾀｰﾄ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山口宏治</dc:creator>
  <cp:lastModifiedBy>南川萌菜</cp:lastModifiedBy>
  <cp:lastPrinted>2023-12-25T05:33:46Z</cp:lastPrinted>
  <dcterms:created xsi:type="dcterms:W3CDTF">2023-11-01T05:49:36Z</dcterms:created>
  <dcterms:modified xsi:type="dcterms:W3CDTF">2023-12-25T05:37:58Z</dcterms:modified>
</cp:coreProperties>
</file>