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平成19年" sheetId="1" r:id="rId1"/>
  </sheets>
  <definedNames>
    <definedName name="_xlnm.Print_Area" localSheetId="0">'平成19年'!$E$1:$O$43</definedName>
  </definedNames>
  <calcPr fullCalcOnLoad="1"/>
</workbook>
</file>

<file path=xl/sharedStrings.xml><?xml version="1.0" encoding="utf-8"?>
<sst xmlns="http://schemas.openxmlformats.org/spreadsheetml/2006/main" count="190" uniqueCount="181">
  <si>
    <t>紙製造・印刷製本業</t>
  </si>
  <si>
    <t>化学工業</t>
  </si>
  <si>
    <t>その他の製造業</t>
  </si>
  <si>
    <t>製造業</t>
  </si>
  <si>
    <t>食料品製造業</t>
  </si>
  <si>
    <t>繊維・繊維製品製造業</t>
  </si>
  <si>
    <t>窯業・土石製品製造業</t>
  </si>
  <si>
    <t>鉄鋼・非鉄金属製造業</t>
  </si>
  <si>
    <t>金属製品製造業</t>
  </si>
  <si>
    <t>一般機械器具製造業</t>
  </si>
  <si>
    <t>電気機械器具製造業</t>
  </si>
  <si>
    <t>輸送用機械器具製造業</t>
  </si>
  <si>
    <t>電気・ガス・水道業</t>
  </si>
  <si>
    <t>建設業</t>
  </si>
  <si>
    <t>土木工事業</t>
  </si>
  <si>
    <t>建築工事業</t>
  </si>
  <si>
    <t>その他の建設業</t>
  </si>
  <si>
    <t>運輸交通業</t>
  </si>
  <si>
    <t>陸上貨物取扱業</t>
  </si>
  <si>
    <t>港湾荷役業</t>
  </si>
  <si>
    <t>その他の事業</t>
  </si>
  <si>
    <t>卸・小売業</t>
  </si>
  <si>
    <t>ビルメンテナンス業</t>
  </si>
  <si>
    <t>旅館業</t>
  </si>
  <si>
    <t>ゴルフ場の事業</t>
  </si>
  <si>
    <t>上記以外の事業</t>
  </si>
  <si>
    <t>取扱業    運輸貨物</t>
  </si>
  <si>
    <t>小          計</t>
  </si>
  <si>
    <t>鉱            業</t>
  </si>
  <si>
    <t>林            業</t>
  </si>
  <si>
    <t>漁            業</t>
  </si>
  <si>
    <t>合            計</t>
  </si>
  <si>
    <t>対前年</t>
  </si>
  <si>
    <t>増減率</t>
  </si>
  <si>
    <t>％</t>
  </si>
  <si>
    <t>増  減</t>
  </si>
  <si>
    <t xml:space="preserve">                  区    分              業    種</t>
  </si>
  <si>
    <r>
      <t>木造家屋建設業</t>
    </r>
    <r>
      <rPr>
        <sz val="10"/>
        <rFont val="ＭＳ 明朝"/>
        <family val="1"/>
      </rPr>
      <t>(内数)</t>
    </r>
  </si>
  <si>
    <t>増減率</t>
  </si>
  <si>
    <t>木材・木製品・家具製造業</t>
  </si>
  <si>
    <t>業種</t>
  </si>
  <si>
    <t>番号</t>
  </si>
  <si>
    <t>林業</t>
  </si>
  <si>
    <t>0200</t>
  </si>
  <si>
    <t>0300</t>
  </si>
  <si>
    <t>漁業</t>
  </si>
  <si>
    <t>1100</t>
  </si>
  <si>
    <t>1200</t>
  </si>
  <si>
    <t>鉱業</t>
  </si>
  <si>
    <t>2100</t>
  </si>
  <si>
    <t>2300</t>
  </si>
  <si>
    <t>2400</t>
  </si>
  <si>
    <t>2500</t>
  </si>
  <si>
    <t>2502</t>
  </si>
  <si>
    <t>2600</t>
  </si>
  <si>
    <t>2601</t>
  </si>
  <si>
    <t>建設事業</t>
  </si>
  <si>
    <t>3101</t>
  </si>
  <si>
    <t>3102</t>
  </si>
  <si>
    <t>3103</t>
  </si>
  <si>
    <t>3200</t>
  </si>
  <si>
    <t>3300</t>
  </si>
  <si>
    <t>3401</t>
  </si>
  <si>
    <t>3402</t>
  </si>
  <si>
    <t>3501</t>
  </si>
  <si>
    <t>3502</t>
  </si>
  <si>
    <t>3503</t>
  </si>
  <si>
    <t>3504</t>
  </si>
  <si>
    <t>3506</t>
  </si>
  <si>
    <t>3507</t>
  </si>
  <si>
    <t>3508</t>
  </si>
  <si>
    <t>3600</t>
  </si>
  <si>
    <t>3705</t>
  </si>
  <si>
    <t>3709</t>
  </si>
  <si>
    <t>3710</t>
  </si>
  <si>
    <t>3712</t>
  </si>
  <si>
    <t>3713</t>
  </si>
  <si>
    <t>3801</t>
  </si>
  <si>
    <t>3802</t>
  </si>
  <si>
    <t>3803</t>
  </si>
  <si>
    <t>製造業</t>
  </si>
  <si>
    <t>4100</t>
  </si>
  <si>
    <t>4200</t>
  </si>
  <si>
    <t>4202</t>
  </si>
  <si>
    <t>4209</t>
  </si>
  <si>
    <t>4400</t>
  </si>
  <si>
    <t>4401</t>
  </si>
  <si>
    <t>4402</t>
  </si>
  <si>
    <t>4403</t>
  </si>
  <si>
    <t>4500</t>
  </si>
  <si>
    <t>4600</t>
  </si>
  <si>
    <t>4702</t>
  </si>
  <si>
    <t>4703</t>
  </si>
  <si>
    <t>4708</t>
  </si>
  <si>
    <t>4710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</si>
  <si>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</si>
  <si>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</si>
  <si>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</si>
  <si>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</si>
  <si>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</si>
  <si>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</si>
  <si>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</si>
  <si>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</si>
  <si>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</si>
  <si>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</si>
  <si>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</si>
  <si>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</si>
  <si>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5901</t>
  </si>
  <si>
    <t>6000</t>
  </si>
  <si>
    <t>6100</t>
  </si>
  <si>
    <t>6200</t>
  </si>
  <si>
    <t>6300</t>
  </si>
  <si>
    <t>6400</t>
  </si>
  <si>
    <t>6501</t>
  </si>
  <si>
    <t>6502</t>
  </si>
  <si>
    <t>6600</t>
  </si>
  <si>
    <t>運輸業</t>
  </si>
  <si>
    <t>7100</t>
  </si>
  <si>
    <t>7101</t>
  </si>
  <si>
    <t>7102</t>
  </si>
  <si>
    <t>7200</t>
  </si>
  <si>
    <t>7203</t>
  </si>
  <si>
    <t>7300</t>
  </si>
  <si>
    <t>7401</t>
  </si>
  <si>
    <t>7402</t>
  </si>
  <si>
    <t>電気ガス水道</t>
  </si>
  <si>
    <t>8101</t>
  </si>
  <si>
    <t>8102</t>
  </si>
  <si>
    <t>8104</t>
  </si>
  <si>
    <t>8106</t>
  </si>
  <si>
    <t>その他の事業</t>
  </si>
  <si>
    <t>9100</t>
  </si>
  <si>
    <t>9101</t>
  </si>
  <si>
    <t>9300</t>
  </si>
  <si>
    <t>9501</t>
  </si>
  <si>
    <t>9502</t>
  </si>
  <si>
    <t>9503</t>
  </si>
  <si>
    <t>9599</t>
  </si>
  <si>
    <t>9601</t>
  </si>
  <si>
    <t>9602</t>
  </si>
  <si>
    <t>9603</t>
  </si>
  <si>
    <t>9606</t>
  </si>
  <si>
    <t>9699</t>
  </si>
  <si>
    <t>労災非適事業</t>
  </si>
  <si>
    <t>業種別労働災害発生状況（休業4日以上）</t>
  </si>
  <si>
    <t>千葉労働局</t>
  </si>
  <si>
    <t>清掃・と畜業</t>
  </si>
  <si>
    <t>9411</t>
  </si>
  <si>
    <t>9412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</si>
  <si>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</si>
  <si>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</si>
  <si>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</si>
  <si>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</si>
  <si>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</si>
  <si>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</si>
  <si>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</si>
  <si>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</si>
  <si>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</si>
  <si>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9416</t>
  </si>
  <si>
    <t>9491</t>
  </si>
  <si>
    <t>9701</t>
  </si>
  <si>
    <t>9702</t>
  </si>
  <si>
    <t>9703</t>
  </si>
  <si>
    <t>9791</t>
  </si>
  <si>
    <t>9801</t>
  </si>
  <si>
    <t>9802</t>
  </si>
  <si>
    <t>9803</t>
  </si>
  <si>
    <t>9891</t>
  </si>
  <si>
    <t>9901</t>
  </si>
  <si>
    <t>9902</t>
  </si>
  <si>
    <t>9903</t>
  </si>
  <si>
    <t>9991</t>
  </si>
  <si>
    <t>　　　２．陸上貨物取扱業には道路貨物運送事業を含む。</t>
  </si>
  <si>
    <t>　　　３．木造家屋建設業は建築工事業の内数である。</t>
  </si>
  <si>
    <t>　　　４．労災給付データに基づく統計である。</t>
  </si>
  <si>
    <t>平成17年・18年の災害（確定）</t>
  </si>
  <si>
    <t>17年</t>
  </si>
  <si>
    <t>18年</t>
  </si>
  <si>
    <t>19年</t>
  </si>
  <si>
    <t>　注）１．平成19年発生件数は平成20年3月末日（年度末）をもって確定とする。</t>
  </si>
  <si>
    <t>平成18年・19年比較（3月末確定）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</si>
</sst>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ashDot"/>
      <right style="medium"/>
      <top style="dashDot"/>
      <bottom style="thin"/>
    </border>
    <border>
      <left style="thin"/>
      <right style="dashDot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ashDot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Dot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7" fillId="0" borderId="2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49" fontId="7" fillId="0" borderId="1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49" fontId="7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9" fontId="7" fillId="0" borderId="26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7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vertical="distributed"/>
    </xf>
    <xf numFmtId="0" fontId="2" fillId="0" borderId="35" xfId="0" applyFont="1" applyBorder="1" applyAlignment="1">
      <alignment vertical="distributed"/>
    </xf>
    <xf numFmtId="0" fontId="2" fillId="0" borderId="36" xfId="0" applyFont="1" applyBorder="1" applyAlignment="1">
      <alignment vertical="distributed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vertical="distributed"/>
    </xf>
    <xf numFmtId="0" fontId="2" fillId="0" borderId="39" xfId="0" applyFont="1" applyBorder="1" applyAlignment="1">
      <alignment vertical="distributed"/>
    </xf>
    <xf numFmtId="0" fontId="2" fillId="0" borderId="40" xfId="0" applyFont="1" applyBorder="1" applyAlignment="1">
      <alignment vertical="distributed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distributed"/>
    </xf>
    <xf numFmtId="0" fontId="2" fillId="0" borderId="51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1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distributed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0" fillId="0" borderId="5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vertical="distributed" textRotation="255" wrapText="1"/>
    </xf>
    <xf numFmtId="0" fontId="3" fillId="0" borderId="51" xfId="0" applyFont="1" applyBorder="1" applyAlignment="1">
      <alignment vertical="distributed" textRotation="255" wrapText="1"/>
    </xf>
    <xf numFmtId="0" fontId="3" fillId="0" borderId="31" xfId="0" applyFont="1" applyBorder="1" applyAlignment="1">
      <alignment vertical="distributed" textRotation="255" wrapText="1"/>
    </xf>
    <xf numFmtId="0" fontId="0" fillId="0" borderId="22" xfId="0" applyBorder="1" applyAlignment="1">
      <alignment vertical="top" textRotation="255"/>
    </xf>
    <xf numFmtId="0" fontId="0" fillId="0" borderId="54" xfId="0" applyBorder="1" applyAlignment="1">
      <alignment vertical="top" textRotation="255"/>
    </xf>
    <xf numFmtId="0" fontId="0" fillId="0" borderId="46" xfId="0" applyBorder="1" applyAlignment="1">
      <alignment vertical="top" textRotation="255"/>
    </xf>
    <xf numFmtId="0" fontId="0" fillId="0" borderId="54" xfId="0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 vertical="top" textRotation="255" shrinkToFit="1"/>
    </xf>
    <xf numFmtId="0" fontId="0" fillId="0" borderId="54" xfId="0" applyBorder="1" applyAlignment="1">
      <alignment vertical="top" textRotation="255" shrinkToFit="1"/>
    </xf>
    <xf numFmtId="0" fontId="0" fillId="0" borderId="46" xfId="0" applyBorder="1" applyAlignment="1">
      <alignment vertical="top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C1">
      <selection activeCell="L3" sqref="L3:O3"/>
    </sheetView>
  </sheetViews>
  <sheetFormatPr defaultColWidth="9.00390625" defaultRowHeight="13.5"/>
  <cols>
    <col min="1" max="4" width="9.00390625" style="1" customWidth="1"/>
    <col min="5" max="5" width="4.125" style="1" customWidth="1"/>
    <col min="6" max="6" width="2.875" style="1" customWidth="1"/>
    <col min="7" max="7" width="20.00390625" style="1" customWidth="1"/>
    <col min="8" max="15" width="7.375" style="1" customWidth="1"/>
    <col min="16" max="16384" width="9.00390625" style="1" customWidth="1"/>
  </cols>
  <sheetData>
    <row r="1" spans="1:15" ht="30.75" customHeight="1" thickBot="1">
      <c r="A1" s="26" t="s">
        <v>40</v>
      </c>
      <c r="B1" s="27" t="s">
        <v>41</v>
      </c>
      <c r="C1" s="28"/>
      <c r="E1" s="52" t="s">
        <v>144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customHeight="1" thickBot="1">
      <c r="A2" s="91" t="s">
        <v>42</v>
      </c>
      <c r="B2" s="29" t="s">
        <v>43</v>
      </c>
      <c r="C2" s="30">
        <v>8</v>
      </c>
      <c r="E2" s="53" t="s">
        <v>145</v>
      </c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0.25" customHeight="1">
      <c r="A3" s="92"/>
      <c r="B3" s="31" t="s">
        <v>44</v>
      </c>
      <c r="C3" s="32">
        <v>3</v>
      </c>
      <c r="E3" s="54" t="s">
        <v>36</v>
      </c>
      <c r="F3" s="55"/>
      <c r="G3" s="46"/>
      <c r="H3" s="57" t="s">
        <v>175</v>
      </c>
      <c r="I3" s="58"/>
      <c r="J3" s="58"/>
      <c r="K3" s="59"/>
      <c r="L3" s="60" t="s">
        <v>180</v>
      </c>
      <c r="M3" s="61"/>
      <c r="N3" s="61"/>
      <c r="O3" s="62"/>
    </row>
    <row r="4" spans="1:15" ht="18" customHeight="1" thickBot="1">
      <c r="A4" s="93"/>
      <c r="B4" s="33"/>
      <c r="C4" s="34"/>
      <c r="E4" s="54"/>
      <c r="F4" s="55"/>
      <c r="G4" s="46"/>
      <c r="H4" s="63" t="s">
        <v>176</v>
      </c>
      <c r="I4" s="65" t="s">
        <v>177</v>
      </c>
      <c r="J4" s="2" t="s">
        <v>32</v>
      </c>
      <c r="K4" s="3" t="s">
        <v>33</v>
      </c>
      <c r="L4" s="65" t="s">
        <v>177</v>
      </c>
      <c r="M4" s="65" t="s">
        <v>178</v>
      </c>
      <c r="N4" s="2" t="s">
        <v>32</v>
      </c>
      <c r="O4" s="3" t="s">
        <v>33</v>
      </c>
    </row>
    <row r="5" spans="1:21" ht="18" customHeight="1" thickBot="1">
      <c r="A5" s="92" t="s">
        <v>45</v>
      </c>
      <c r="B5" s="35" t="s">
        <v>46</v>
      </c>
      <c r="C5" s="36">
        <v>38</v>
      </c>
      <c r="E5" s="47"/>
      <c r="F5" s="48"/>
      <c r="G5" s="56"/>
      <c r="H5" s="64"/>
      <c r="I5" s="66"/>
      <c r="J5" s="4" t="s">
        <v>35</v>
      </c>
      <c r="K5" s="5" t="s">
        <v>34</v>
      </c>
      <c r="L5" s="66"/>
      <c r="M5" s="66"/>
      <c r="N5" s="25" t="s">
        <v>35</v>
      </c>
      <c r="O5" s="5" t="s">
        <v>34</v>
      </c>
      <c r="Q5" s="16" t="s">
        <v>38</v>
      </c>
      <c r="U5" s="16" t="s">
        <v>38</v>
      </c>
    </row>
    <row r="6" spans="1:21" ht="18" customHeight="1">
      <c r="A6" s="92"/>
      <c r="B6" s="31" t="s">
        <v>47</v>
      </c>
      <c r="C6" s="32">
        <v>4</v>
      </c>
      <c r="E6" s="74" t="s">
        <v>3</v>
      </c>
      <c r="F6" s="77" t="s">
        <v>4</v>
      </c>
      <c r="G6" s="78"/>
      <c r="H6" s="17">
        <v>203</v>
      </c>
      <c r="I6" s="17">
        <v>240</v>
      </c>
      <c r="J6" s="17">
        <f aca="true" t="shared" si="0" ref="J6:J39">I6-H6</f>
        <v>37</v>
      </c>
      <c r="K6" s="13">
        <f>ROUND(Q6,1)</f>
        <v>18.2</v>
      </c>
      <c r="L6" s="17">
        <v>240</v>
      </c>
      <c r="M6" s="17">
        <f>C46</f>
        <v>245</v>
      </c>
      <c r="N6" s="17">
        <f aca="true" t="shared" si="1" ref="N6:N39">M6-L6</f>
        <v>5</v>
      </c>
      <c r="O6" s="8">
        <f>ROUND(U6,1)</f>
        <v>2.1</v>
      </c>
      <c r="Q6" s="1">
        <f aca="true" t="shared" si="2" ref="Q6:Q39">IF(H6=0,,J6/H6*100)</f>
        <v>18.226600985221676</v>
      </c>
      <c r="U6" s="1">
        <f>IF(L6=0,,N6/L6*100)</f>
        <v>2.083333333333333</v>
      </c>
    </row>
    <row r="7" spans="1:21" ht="18" customHeight="1" thickBot="1">
      <c r="A7" s="94"/>
      <c r="B7" s="37"/>
      <c r="C7" s="38"/>
      <c r="E7" s="75"/>
      <c r="F7" s="50" t="s">
        <v>5</v>
      </c>
      <c r="G7" s="51"/>
      <c r="H7" s="18">
        <v>12</v>
      </c>
      <c r="I7" s="18">
        <v>5</v>
      </c>
      <c r="J7" s="18">
        <f t="shared" si="0"/>
        <v>-7</v>
      </c>
      <c r="K7" s="6">
        <f>ROUND(Q7,1)</f>
        <v>-58.3</v>
      </c>
      <c r="L7" s="18">
        <v>5</v>
      </c>
      <c r="M7" s="18">
        <f>SUM(C47:C49)</f>
        <v>12</v>
      </c>
      <c r="N7" s="18">
        <f t="shared" si="1"/>
        <v>7</v>
      </c>
      <c r="O7" s="6">
        <f>ROUND(U7,1)</f>
        <v>140</v>
      </c>
      <c r="Q7" s="1">
        <f t="shared" si="2"/>
        <v>-58.333333333333336</v>
      </c>
      <c r="U7" s="1">
        <f aca="true" t="shared" si="3" ref="U7:U39">IF(L7=0,,N7/L7*100)</f>
        <v>140</v>
      </c>
    </row>
    <row r="8" spans="1:21" ht="18" customHeight="1">
      <c r="A8" s="91" t="s">
        <v>48</v>
      </c>
      <c r="B8" s="29" t="s">
        <v>49</v>
      </c>
      <c r="C8" s="30">
        <v>0</v>
      </c>
      <c r="E8" s="75"/>
      <c r="F8" s="67" t="s">
        <v>39</v>
      </c>
      <c r="G8" s="68"/>
      <c r="H8" s="18">
        <v>50</v>
      </c>
      <c r="I8" s="18">
        <v>43</v>
      </c>
      <c r="J8" s="18">
        <f t="shared" si="0"/>
        <v>-7</v>
      </c>
      <c r="K8" s="6">
        <f aca="true" t="shared" si="4" ref="K8:K39">ROUND(Q8,1)</f>
        <v>-14</v>
      </c>
      <c r="L8" s="18">
        <v>43</v>
      </c>
      <c r="M8" s="18">
        <f>SUM(C51:C54)</f>
        <v>35</v>
      </c>
      <c r="N8" s="18">
        <f t="shared" si="1"/>
        <v>-8</v>
      </c>
      <c r="O8" s="6">
        <f aca="true" t="shared" si="5" ref="O8:O39">ROUND(U8,1)</f>
        <v>-18.6</v>
      </c>
      <c r="Q8" s="1">
        <f t="shared" si="2"/>
        <v>-14.000000000000002</v>
      </c>
      <c r="U8" s="1">
        <f t="shared" si="3"/>
        <v>-18.6046511627907</v>
      </c>
    </row>
    <row r="9" spans="1:21" ht="18" customHeight="1">
      <c r="A9" s="92"/>
      <c r="B9" s="31" t="s">
        <v>50</v>
      </c>
      <c r="C9" s="32">
        <v>0</v>
      </c>
      <c r="E9" s="75"/>
      <c r="F9" s="50" t="s">
        <v>0</v>
      </c>
      <c r="G9" s="51"/>
      <c r="H9" s="18">
        <v>24</v>
      </c>
      <c r="I9" s="18">
        <v>23</v>
      </c>
      <c r="J9" s="18">
        <f t="shared" si="0"/>
        <v>-1</v>
      </c>
      <c r="K9" s="6">
        <f t="shared" si="4"/>
        <v>-4.2</v>
      </c>
      <c r="L9" s="18">
        <v>23</v>
      </c>
      <c r="M9" s="18">
        <f>SUM(C56:C57)</f>
        <v>17</v>
      </c>
      <c r="N9" s="18">
        <f t="shared" si="1"/>
        <v>-6</v>
      </c>
      <c r="O9" s="6">
        <f t="shared" si="5"/>
        <v>-26.1</v>
      </c>
      <c r="Q9" s="1">
        <f t="shared" si="2"/>
        <v>-4.166666666666666</v>
      </c>
      <c r="U9" s="1">
        <f t="shared" si="3"/>
        <v>-26.08695652173913</v>
      </c>
    </row>
    <row r="10" spans="1:21" ht="18" customHeight="1">
      <c r="A10" s="92"/>
      <c r="B10" s="31" t="s">
        <v>51</v>
      </c>
      <c r="C10" s="32">
        <v>0</v>
      </c>
      <c r="E10" s="75"/>
      <c r="F10" s="50" t="s">
        <v>1</v>
      </c>
      <c r="G10" s="51"/>
      <c r="H10" s="18">
        <v>54</v>
      </c>
      <c r="I10" s="18">
        <v>43</v>
      </c>
      <c r="J10" s="18">
        <f t="shared" si="0"/>
        <v>-11</v>
      </c>
      <c r="K10" s="6">
        <f t="shared" si="4"/>
        <v>-20.4</v>
      </c>
      <c r="L10" s="18">
        <v>43</v>
      </c>
      <c r="M10" s="18">
        <f>SUM(C58:C61)</f>
        <v>59</v>
      </c>
      <c r="N10" s="18">
        <f t="shared" si="1"/>
        <v>16</v>
      </c>
      <c r="O10" s="6">
        <f t="shared" si="5"/>
        <v>37.2</v>
      </c>
      <c r="Q10" s="1">
        <f t="shared" si="2"/>
        <v>-20.37037037037037</v>
      </c>
      <c r="U10" s="1">
        <f t="shared" si="3"/>
        <v>37.2093023255814</v>
      </c>
    </row>
    <row r="11" spans="1:21" ht="18" customHeight="1">
      <c r="A11" s="92"/>
      <c r="B11" s="31" t="s">
        <v>52</v>
      </c>
      <c r="C11" s="32">
        <v>0</v>
      </c>
      <c r="E11" s="75"/>
      <c r="F11" s="50" t="s">
        <v>6</v>
      </c>
      <c r="G11" s="51"/>
      <c r="H11" s="18">
        <v>43</v>
      </c>
      <c r="I11" s="18">
        <v>38</v>
      </c>
      <c r="J11" s="18">
        <f t="shared" si="0"/>
        <v>-5</v>
      </c>
      <c r="K11" s="6">
        <f t="shared" si="4"/>
        <v>-11.6</v>
      </c>
      <c r="L11" s="18">
        <v>38</v>
      </c>
      <c r="M11" s="18">
        <f>SUM(C63:C64)+C85</f>
        <v>43</v>
      </c>
      <c r="N11" s="18">
        <f t="shared" si="1"/>
        <v>5</v>
      </c>
      <c r="O11" s="6">
        <f t="shared" si="5"/>
        <v>13.2</v>
      </c>
      <c r="Q11" s="1">
        <f t="shared" si="2"/>
        <v>-11.627906976744185</v>
      </c>
      <c r="U11" s="1">
        <f t="shared" si="3"/>
        <v>13.157894736842104</v>
      </c>
    </row>
    <row r="12" spans="1:21" ht="18" customHeight="1">
      <c r="A12" s="92"/>
      <c r="B12" s="31" t="s">
        <v>53</v>
      </c>
      <c r="C12" s="32">
        <v>0</v>
      </c>
      <c r="E12" s="75"/>
      <c r="F12" s="50" t="s">
        <v>7</v>
      </c>
      <c r="G12" s="51"/>
      <c r="H12" s="18">
        <v>55</v>
      </c>
      <c r="I12" s="18">
        <v>49</v>
      </c>
      <c r="J12" s="18">
        <f t="shared" si="0"/>
        <v>-6</v>
      </c>
      <c r="K12" s="6">
        <f t="shared" si="4"/>
        <v>-10.9</v>
      </c>
      <c r="L12" s="18">
        <v>49</v>
      </c>
      <c r="M12" s="18">
        <f>SUM(C65:C68)</f>
        <v>50</v>
      </c>
      <c r="N12" s="18">
        <f t="shared" si="1"/>
        <v>1</v>
      </c>
      <c r="O12" s="6">
        <f t="shared" si="5"/>
        <v>2</v>
      </c>
      <c r="Q12" s="1">
        <f t="shared" si="2"/>
        <v>-10.909090909090908</v>
      </c>
      <c r="U12" s="1">
        <f t="shared" si="3"/>
        <v>2.0408163265306123</v>
      </c>
    </row>
    <row r="13" spans="1:21" ht="18" customHeight="1">
      <c r="A13" s="92"/>
      <c r="B13" s="39"/>
      <c r="C13" s="40"/>
      <c r="E13" s="75"/>
      <c r="F13" s="50" t="s">
        <v>8</v>
      </c>
      <c r="G13" s="51"/>
      <c r="H13" s="18">
        <v>266</v>
      </c>
      <c r="I13" s="18">
        <v>238</v>
      </c>
      <c r="J13" s="18">
        <f t="shared" si="0"/>
        <v>-28</v>
      </c>
      <c r="K13" s="6">
        <f t="shared" si="4"/>
        <v>-10.5</v>
      </c>
      <c r="L13" s="18">
        <v>238</v>
      </c>
      <c r="M13" s="18">
        <f>SUM(C69:C70)+C80</f>
        <v>245</v>
      </c>
      <c r="N13" s="18">
        <f t="shared" si="1"/>
        <v>7</v>
      </c>
      <c r="O13" s="6">
        <f t="shared" si="5"/>
        <v>2.9</v>
      </c>
      <c r="Q13" s="1">
        <f t="shared" si="2"/>
        <v>-10.526315789473683</v>
      </c>
      <c r="U13" s="1">
        <f t="shared" si="3"/>
        <v>2.941176470588235</v>
      </c>
    </row>
    <row r="14" spans="1:21" ht="18" customHeight="1">
      <c r="A14" s="92"/>
      <c r="B14" s="31" t="s">
        <v>54</v>
      </c>
      <c r="C14" s="32">
        <v>3</v>
      </c>
      <c r="E14" s="75"/>
      <c r="F14" s="50" t="s">
        <v>9</v>
      </c>
      <c r="G14" s="51"/>
      <c r="H14" s="18">
        <v>84</v>
      </c>
      <c r="I14" s="18">
        <v>90</v>
      </c>
      <c r="J14" s="18">
        <f t="shared" si="0"/>
        <v>6</v>
      </c>
      <c r="K14" s="6">
        <f t="shared" si="4"/>
        <v>7.1</v>
      </c>
      <c r="L14" s="18">
        <v>90</v>
      </c>
      <c r="M14" s="18">
        <f>C71</f>
        <v>81</v>
      </c>
      <c r="N14" s="18">
        <f t="shared" si="1"/>
        <v>-9</v>
      </c>
      <c r="O14" s="6">
        <f t="shared" si="5"/>
        <v>-10</v>
      </c>
      <c r="Q14" s="1">
        <f t="shared" si="2"/>
        <v>7.142857142857142</v>
      </c>
      <c r="U14" s="1">
        <f t="shared" si="3"/>
        <v>-10</v>
      </c>
    </row>
    <row r="15" spans="1:21" ht="18" customHeight="1">
      <c r="A15" s="92"/>
      <c r="B15" s="31" t="s">
        <v>55</v>
      </c>
      <c r="C15" s="32">
        <v>1</v>
      </c>
      <c r="E15" s="75"/>
      <c r="F15" s="50" t="s">
        <v>10</v>
      </c>
      <c r="G15" s="51"/>
      <c r="H15" s="18">
        <v>25</v>
      </c>
      <c r="I15" s="18">
        <v>35</v>
      </c>
      <c r="J15" s="18">
        <f t="shared" si="0"/>
        <v>10</v>
      </c>
      <c r="K15" s="6">
        <f t="shared" si="4"/>
        <v>40</v>
      </c>
      <c r="L15" s="18">
        <v>35</v>
      </c>
      <c r="M15" s="18">
        <f>C72</f>
        <v>33</v>
      </c>
      <c r="N15" s="18">
        <f t="shared" si="1"/>
        <v>-2</v>
      </c>
      <c r="O15" s="6">
        <f t="shared" si="5"/>
        <v>-5.7</v>
      </c>
      <c r="Q15" s="1">
        <f t="shared" si="2"/>
        <v>40</v>
      </c>
      <c r="U15" s="1">
        <f t="shared" si="3"/>
        <v>-5.714285714285714</v>
      </c>
    </row>
    <row r="16" spans="1:21" ht="18" customHeight="1" thickBot="1">
      <c r="A16" s="95"/>
      <c r="B16" s="33"/>
      <c r="C16" s="34"/>
      <c r="E16" s="75"/>
      <c r="F16" s="50" t="s">
        <v>11</v>
      </c>
      <c r="G16" s="51"/>
      <c r="H16" s="18">
        <v>49</v>
      </c>
      <c r="I16" s="18">
        <v>82</v>
      </c>
      <c r="J16" s="18">
        <f t="shared" si="0"/>
        <v>33</v>
      </c>
      <c r="K16" s="6">
        <f t="shared" si="4"/>
        <v>67.3</v>
      </c>
      <c r="L16" s="18">
        <v>82</v>
      </c>
      <c r="M16" s="18">
        <f>SUM(C73:C75)</f>
        <v>62</v>
      </c>
      <c r="N16" s="18">
        <f t="shared" si="1"/>
        <v>-20</v>
      </c>
      <c r="O16" s="6">
        <f t="shared" si="5"/>
        <v>-24.4</v>
      </c>
      <c r="Q16" s="1">
        <f t="shared" si="2"/>
        <v>67.3469387755102</v>
      </c>
      <c r="U16" s="1">
        <f t="shared" si="3"/>
        <v>-24.390243902439025</v>
      </c>
    </row>
    <row r="17" spans="1:21" ht="18" customHeight="1">
      <c r="A17" s="91" t="s">
        <v>56</v>
      </c>
      <c r="B17" s="35" t="s">
        <v>57</v>
      </c>
      <c r="C17" s="36">
        <v>0</v>
      </c>
      <c r="E17" s="75"/>
      <c r="F17" s="50" t="s">
        <v>12</v>
      </c>
      <c r="G17" s="51"/>
      <c r="H17" s="18">
        <v>2</v>
      </c>
      <c r="I17" s="18">
        <v>2</v>
      </c>
      <c r="J17" s="18">
        <f t="shared" si="0"/>
        <v>0</v>
      </c>
      <c r="K17" s="6">
        <f t="shared" si="4"/>
        <v>0</v>
      </c>
      <c r="L17" s="18">
        <v>2</v>
      </c>
      <c r="M17" s="18">
        <f>SUM(C99:C102)</f>
        <v>7</v>
      </c>
      <c r="N17" s="18">
        <f t="shared" si="1"/>
        <v>5</v>
      </c>
      <c r="O17" s="6">
        <f t="shared" si="5"/>
        <v>250</v>
      </c>
      <c r="Q17" s="1">
        <f t="shared" si="2"/>
        <v>0</v>
      </c>
      <c r="U17" s="1">
        <f t="shared" si="3"/>
        <v>250</v>
      </c>
    </row>
    <row r="18" spans="1:21" ht="18" customHeight="1">
      <c r="A18" s="92"/>
      <c r="B18" s="31" t="s">
        <v>58</v>
      </c>
      <c r="C18" s="32">
        <v>0</v>
      </c>
      <c r="E18" s="75"/>
      <c r="F18" s="50" t="s">
        <v>2</v>
      </c>
      <c r="G18" s="51"/>
      <c r="H18" s="18">
        <v>80</v>
      </c>
      <c r="I18" s="18">
        <v>91</v>
      </c>
      <c r="J18" s="18">
        <f t="shared" si="0"/>
        <v>11</v>
      </c>
      <c r="K18" s="6">
        <f t="shared" si="4"/>
        <v>13.8</v>
      </c>
      <c r="L18" s="18">
        <v>91</v>
      </c>
      <c r="M18" s="18">
        <f>SUM(C77:C79)+SUM(C81:C83)</f>
        <v>107</v>
      </c>
      <c r="N18" s="18">
        <f t="shared" si="1"/>
        <v>16</v>
      </c>
      <c r="O18" s="6">
        <f t="shared" si="5"/>
        <v>17.6</v>
      </c>
      <c r="Q18" s="1">
        <f t="shared" si="2"/>
        <v>13.750000000000002</v>
      </c>
      <c r="U18" s="1">
        <f t="shared" si="3"/>
        <v>17.582417582417584</v>
      </c>
    </row>
    <row r="19" spans="1:21" ht="18" customHeight="1" thickBot="1">
      <c r="A19" s="92"/>
      <c r="B19" s="31" t="s">
        <v>59</v>
      </c>
      <c r="C19" s="32">
        <v>1</v>
      </c>
      <c r="E19" s="76"/>
      <c r="F19" s="69" t="s">
        <v>27</v>
      </c>
      <c r="G19" s="70"/>
      <c r="H19" s="19">
        <f>SUM(H6:H18)</f>
        <v>947</v>
      </c>
      <c r="I19" s="19">
        <f>SUM(I6:I18)</f>
        <v>979</v>
      </c>
      <c r="J19" s="19">
        <f t="shared" si="0"/>
        <v>32</v>
      </c>
      <c r="K19" s="10">
        <f t="shared" si="4"/>
        <v>3.4</v>
      </c>
      <c r="L19" s="19">
        <f>SUM(L6:L18)</f>
        <v>979</v>
      </c>
      <c r="M19" s="19">
        <f>SUM(M6:M18)</f>
        <v>996</v>
      </c>
      <c r="N19" s="19">
        <f t="shared" si="1"/>
        <v>17</v>
      </c>
      <c r="O19" s="10">
        <f t="shared" si="5"/>
        <v>1.7</v>
      </c>
      <c r="Q19" s="1">
        <f t="shared" si="2"/>
        <v>3.37909186906019</v>
      </c>
      <c r="U19" s="1">
        <f t="shared" si="3"/>
        <v>1.7364657814096014</v>
      </c>
    </row>
    <row r="20" spans="1:21" ht="18" customHeight="1" thickBot="1">
      <c r="A20" s="92"/>
      <c r="B20" s="39"/>
      <c r="C20" s="40"/>
      <c r="E20" s="71" t="s">
        <v>28</v>
      </c>
      <c r="F20" s="72"/>
      <c r="G20" s="73"/>
      <c r="H20" s="20">
        <v>3</v>
      </c>
      <c r="I20" s="20">
        <v>3</v>
      </c>
      <c r="J20" s="17">
        <f t="shared" si="0"/>
        <v>0</v>
      </c>
      <c r="K20" s="7">
        <f t="shared" si="4"/>
        <v>0</v>
      </c>
      <c r="L20" s="20">
        <v>3</v>
      </c>
      <c r="M20" s="20">
        <f>SUM(C8:C15)</f>
        <v>4</v>
      </c>
      <c r="N20" s="17">
        <f t="shared" si="1"/>
        <v>1</v>
      </c>
      <c r="O20" s="7">
        <f t="shared" si="5"/>
        <v>33.3</v>
      </c>
      <c r="Q20" s="1">
        <f t="shared" si="2"/>
        <v>0</v>
      </c>
      <c r="U20" s="1">
        <f t="shared" si="3"/>
        <v>33.33333333333333</v>
      </c>
    </row>
    <row r="21" spans="1:21" ht="18" customHeight="1">
      <c r="A21" s="92"/>
      <c r="B21" s="31" t="s">
        <v>60</v>
      </c>
      <c r="C21" s="32">
        <v>0</v>
      </c>
      <c r="E21" s="74" t="s">
        <v>13</v>
      </c>
      <c r="F21" s="77" t="s">
        <v>14</v>
      </c>
      <c r="G21" s="78"/>
      <c r="H21" s="17">
        <v>188</v>
      </c>
      <c r="I21" s="17">
        <v>162</v>
      </c>
      <c r="J21" s="17">
        <f t="shared" si="0"/>
        <v>-26</v>
      </c>
      <c r="K21" s="14">
        <f t="shared" si="4"/>
        <v>-13.8</v>
      </c>
      <c r="L21" s="17">
        <v>162</v>
      </c>
      <c r="M21" s="17">
        <f>SUM(C17:C24)+SUM(C35:C39)</f>
        <v>178</v>
      </c>
      <c r="N21" s="17">
        <f t="shared" si="1"/>
        <v>16</v>
      </c>
      <c r="O21" s="14">
        <f t="shared" si="5"/>
        <v>9.9</v>
      </c>
      <c r="Q21" s="1">
        <f t="shared" si="2"/>
        <v>-13.829787234042554</v>
      </c>
      <c r="U21" s="1">
        <f t="shared" si="3"/>
        <v>9.876543209876543</v>
      </c>
    </row>
    <row r="22" spans="1:21" ht="18" customHeight="1">
      <c r="A22" s="92"/>
      <c r="B22" s="31" t="s">
        <v>61</v>
      </c>
      <c r="C22" s="32">
        <v>5</v>
      </c>
      <c r="E22" s="75"/>
      <c r="F22" s="79" t="s">
        <v>15</v>
      </c>
      <c r="G22" s="80"/>
      <c r="H22" s="21">
        <v>832</v>
      </c>
      <c r="I22" s="21">
        <v>803</v>
      </c>
      <c r="J22" s="24">
        <f t="shared" si="0"/>
        <v>-29</v>
      </c>
      <c r="K22" s="15">
        <f t="shared" si="4"/>
        <v>-3.5</v>
      </c>
      <c r="L22" s="21">
        <v>803</v>
      </c>
      <c r="M22" s="21">
        <f>SUM(C26:C29)</f>
        <v>804</v>
      </c>
      <c r="N22" s="24">
        <f t="shared" si="1"/>
        <v>1</v>
      </c>
      <c r="O22" s="15">
        <f t="shared" si="5"/>
        <v>0.1</v>
      </c>
      <c r="Q22" s="1">
        <f t="shared" si="2"/>
        <v>-3.4855769230769234</v>
      </c>
      <c r="U22" s="1">
        <f t="shared" si="3"/>
        <v>0.12453300124533001</v>
      </c>
    </row>
    <row r="23" spans="1:21" ht="18" customHeight="1">
      <c r="A23" s="92"/>
      <c r="B23" s="31" t="s">
        <v>62</v>
      </c>
      <c r="C23" s="32">
        <v>0</v>
      </c>
      <c r="E23" s="75"/>
      <c r="F23" s="12"/>
      <c r="G23" s="11" t="s">
        <v>37</v>
      </c>
      <c r="H23" s="22">
        <v>473</v>
      </c>
      <c r="I23" s="22">
        <v>454</v>
      </c>
      <c r="J23" s="22">
        <f t="shared" si="0"/>
        <v>-19</v>
      </c>
      <c r="K23" s="14">
        <f t="shared" si="4"/>
        <v>-4</v>
      </c>
      <c r="L23" s="22">
        <v>454</v>
      </c>
      <c r="M23" s="22">
        <f>C27</f>
        <v>487</v>
      </c>
      <c r="N23" s="22">
        <f t="shared" si="1"/>
        <v>33</v>
      </c>
      <c r="O23" s="14">
        <f t="shared" si="5"/>
        <v>7.3</v>
      </c>
      <c r="Q23" s="1">
        <f t="shared" si="2"/>
        <v>-4.0169133192389</v>
      </c>
      <c r="U23" s="1">
        <f t="shared" si="3"/>
        <v>7.268722466960352</v>
      </c>
    </row>
    <row r="24" spans="1:21" ht="18" customHeight="1">
      <c r="A24" s="92"/>
      <c r="B24" s="31" t="s">
        <v>63</v>
      </c>
      <c r="C24" s="32">
        <v>0</v>
      </c>
      <c r="E24" s="75"/>
      <c r="F24" s="50" t="s">
        <v>16</v>
      </c>
      <c r="G24" s="51"/>
      <c r="H24" s="18">
        <v>229</v>
      </c>
      <c r="I24" s="18">
        <v>208</v>
      </c>
      <c r="J24" s="24">
        <f t="shared" si="0"/>
        <v>-21</v>
      </c>
      <c r="K24" s="6">
        <f t="shared" si="4"/>
        <v>-9.2</v>
      </c>
      <c r="L24" s="18">
        <v>208</v>
      </c>
      <c r="M24" s="18">
        <f>SUM(C30:C32)+C34+SUM(C41:C44)</f>
        <v>223</v>
      </c>
      <c r="N24" s="18">
        <f t="shared" si="1"/>
        <v>15</v>
      </c>
      <c r="O24" s="6">
        <f t="shared" si="5"/>
        <v>7.2</v>
      </c>
      <c r="Q24" s="1">
        <f t="shared" si="2"/>
        <v>-9.170305676855897</v>
      </c>
      <c r="U24" s="1">
        <f t="shared" si="3"/>
        <v>7.211538461538461</v>
      </c>
    </row>
    <row r="25" spans="1:21" ht="18" customHeight="1" thickBot="1">
      <c r="A25" s="92"/>
      <c r="B25" s="39"/>
      <c r="C25" s="40"/>
      <c r="E25" s="76"/>
      <c r="F25" s="69" t="s">
        <v>27</v>
      </c>
      <c r="G25" s="70"/>
      <c r="H25" s="19">
        <f>H21+H22+H24</f>
        <v>1249</v>
      </c>
      <c r="I25" s="19">
        <f>I21+I22+I24</f>
        <v>1173</v>
      </c>
      <c r="J25" s="19">
        <f t="shared" si="0"/>
        <v>-76</v>
      </c>
      <c r="K25" s="9">
        <f t="shared" si="4"/>
        <v>-6.1</v>
      </c>
      <c r="L25" s="19">
        <f>L21+L22+L24</f>
        <v>1173</v>
      </c>
      <c r="M25" s="19">
        <f>SUM(M21,M22,M24)</f>
        <v>1205</v>
      </c>
      <c r="N25" s="19">
        <f t="shared" si="1"/>
        <v>32</v>
      </c>
      <c r="O25" s="9">
        <f t="shared" si="5"/>
        <v>2.7</v>
      </c>
      <c r="Q25" s="1">
        <f t="shared" si="2"/>
        <v>-6.084867894315452</v>
      </c>
      <c r="U25" s="1">
        <f t="shared" si="3"/>
        <v>2.7280477408354646</v>
      </c>
    </row>
    <row r="26" spans="1:21" ht="18" customHeight="1">
      <c r="A26" s="92"/>
      <c r="B26" s="31" t="s">
        <v>64</v>
      </c>
      <c r="C26" s="32">
        <v>232</v>
      </c>
      <c r="E26" s="88" t="s">
        <v>26</v>
      </c>
      <c r="F26" s="77" t="s">
        <v>17</v>
      </c>
      <c r="G26" s="78"/>
      <c r="H26" s="17">
        <v>168</v>
      </c>
      <c r="I26" s="17">
        <v>135</v>
      </c>
      <c r="J26" s="17">
        <f t="shared" si="0"/>
        <v>-33</v>
      </c>
      <c r="K26" s="14">
        <f t="shared" si="4"/>
        <v>-19.6</v>
      </c>
      <c r="L26" s="17">
        <v>135</v>
      </c>
      <c r="M26" s="17">
        <f>SUM(C88:C90)</f>
        <v>188</v>
      </c>
      <c r="N26" s="17">
        <f t="shared" si="1"/>
        <v>53</v>
      </c>
      <c r="O26" s="14">
        <f t="shared" si="5"/>
        <v>39.3</v>
      </c>
      <c r="Q26" s="1">
        <f t="shared" si="2"/>
        <v>-19.642857142857142</v>
      </c>
      <c r="U26" s="1">
        <f t="shared" si="3"/>
        <v>39.25925925925926</v>
      </c>
    </row>
    <row r="27" spans="1:21" ht="18" customHeight="1">
      <c r="A27" s="92"/>
      <c r="B27" s="31" t="s">
        <v>65</v>
      </c>
      <c r="C27" s="32">
        <v>487</v>
      </c>
      <c r="E27" s="89"/>
      <c r="F27" s="50" t="s">
        <v>18</v>
      </c>
      <c r="G27" s="51"/>
      <c r="H27" s="18">
        <v>686</v>
      </c>
      <c r="I27" s="18">
        <v>638</v>
      </c>
      <c r="J27" s="18">
        <f t="shared" si="0"/>
        <v>-48</v>
      </c>
      <c r="K27" s="6">
        <f t="shared" si="4"/>
        <v>-7</v>
      </c>
      <c r="L27" s="18">
        <v>638</v>
      </c>
      <c r="M27" s="18">
        <f>SUM(C92:C93)</f>
        <v>641</v>
      </c>
      <c r="N27" s="18">
        <f t="shared" si="1"/>
        <v>3</v>
      </c>
      <c r="O27" s="6">
        <f t="shared" si="5"/>
        <v>0.5</v>
      </c>
      <c r="Q27" s="1">
        <f t="shared" si="2"/>
        <v>-6.997084548104956</v>
      </c>
      <c r="U27" s="1">
        <f t="shared" si="3"/>
        <v>0.4702194357366771</v>
      </c>
    </row>
    <row r="28" spans="1:21" ht="18" customHeight="1">
      <c r="A28" s="92"/>
      <c r="B28" s="31" t="s">
        <v>66</v>
      </c>
      <c r="C28" s="32">
        <v>5</v>
      </c>
      <c r="E28" s="89"/>
      <c r="F28" s="50" t="s">
        <v>19</v>
      </c>
      <c r="G28" s="51"/>
      <c r="H28" s="18">
        <v>11</v>
      </c>
      <c r="I28" s="18">
        <v>17</v>
      </c>
      <c r="J28" s="18">
        <f t="shared" si="0"/>
        <v>6</v>
      </c>
      <c r="K28" s="6">
        <f t="shared" si="4"/>
        <v>54.5</v>
      </c>
      <c r="L28" s="18">
        <v>17</v>
      </c>
      <c r="M28" s="18">
        <f>SUM(C95:C97)</f>
        <v>13</v>
      </c>
      <c r="N28" s="18">
        <f t="shared" si="1"/>
        <v>-4</v>
      </c>
      <c r="O28" s="6">
        <f t="shared" si="5"/>
        <v>-23.5</v>
      </c>
      <c r="Q28" s="1">
        <f t="shared" si="2"/>
        <v>54.54545454545454</v>
      </c>
      <c r="U28" s="1">
        <f t="shared" si="3"/>
        <v>-23.52941176470588</v>
      </c>
    </row>
    <row r="29" spans="1:21" ht="18" customHeight="1" thickBot="1">
      <c r="A29" s="92"/>
      <c r="B29" s="31" t="s">
        <v>67</v>
      </c>
      <c r="C29" s="32">
        <v>80</v>
      </c>
      <c r="E29" s="90"/>
      <c r="F29" s="69" t="s">
        <v>27</v>
      </c>
      <c r="G29" s="70"/>
      <c r="H29" s="19">
        <f>SUM(H26:H28)</f>
        <v>865</v>
      </c>
      <c r="I29" s="19">
        <f>SUM(I26:I28)</f>
        <v>790</v>
      </c>
      <c r="J29" s="19">
        <f t="shared" si="0"/>
        <v>-75</v>
      </c>
      <c r="K29" s="10">
        <f t="shared" si="4"/>
        <v>-8.7</v>
      </c>
      <c r="L29" s="19">
        <f>SUM(L26:L28)</f>
        <v>790</v>
      </c>
      <c r="M29" s="19">
        <f>SUM(M26:M28)</f>
        <v>842</v>
      </c>
      <c r="N29" s="19">
        <f t="shared" si="1"/>
        <v>52</v>
      </c>
      <c r="O29" s="10">
        <f t="shared" si="5"/>
        <v>6.6</v>
      </c>
      <c r="Q29" s="1">
        <f t="shared" si="2"/>
        <v>-8.670520231213873</v>
      </c>
      <c r="U29" s="1">
        <f t="shared" si="3"/>
        <v>6.582278481012659</v>
      </c>
    </row>
    <row r="30" spans="1:21" ht="18" customHeight="1" thickBot="1">
      <c r="A30" s="92"/>
      <c r="B30" s="31" t="s">
        <v>68</v>
      </c>
      <c r="C30" s="32">
        <v>121</v>
      </c>
      <c r="E30" s="71" t="s">
        <v>29</v>
      </c>
      <c r="F30" s="72"/>
      <c r="G30" s="73"/>
      <c r="H30" s="20">
        <v>7</v>
      </c>
      <c r="I30" s="20">
        <v>7</v>
      </c>
      <c r="J30" s="17">
        <f t="shared" si="0"/>
        <v>0</v>
      </c>
      <c r="K30" s="7">
        <f t="shared" si="4"/>
        <v>0</v>
      </c>
      <c r="L30" s="20">
        <v>7</v>
      </c>
      <c r="M30" s="20">
        <f>SUM(C2:C3)</f>
        <v>11</v>
      </c>
      <c r="N30" s="17">
        <f t="shared" si="1"/>
        <v>4</v>
      </c>
      <c r="O30" s="7">
        <f t="shared" si="5"/>
        <v>57.1</v>
      </c>
      <c r="Q30" s="1">
        <f t="shared" si="2"/>
        <v>0</v>
      </c>
      <c r="U30" s="1">
        <f t="shared" si="3"/>
        <v>57.14285714285714</v>
      </c>
    </row>
    <row r="31" spans="1:21" ht="18" customHeight="1" thickBot="1">
      <c r="A31" s="92"/>
      <c r="B31" s="31" t="s">
        <v>69</v>
      </c>
      <c r="C31" s="32">
        <v>20</v>
      </c>
      <c r="E31" s="71" t="s">
        <v>30</v>
      </c>
      <c r="F31" s="72"/>
      <c r="G31" s="73"/>
      <c r="H31" s="20">
        <v>37</v>
      </c>
      <c r="I31" s="20">
        <v>43</v>
      </c>
      <c r="J31" s="17">
        <f t="shared" si="0"/>
        <v>6</v>
      </c>
      <c r="K31" s="7">
        <f t="shared" si="4"/>
        <v>16.2</v>
      </c>
      <c r="L31" s="20">
        <v>43</v>
      </c>
      <c r="M31" s="20">
        <f>SUM(C5:C6)</f>
        <v>42</v>
      </c>
      <c r="N31" s="17">
        <f t="shared" si="1"/>
        <v>-1</v>
      </c>
      <c r="O31" s="7">
        <f t="shared" si="5"/>
        <v>-2.3</v>
      </c>
      <c r="Q31" s="1">
        <f t="shared" si="2"/>
        <v>16.216216216216218</v>
      </c>
      <c r="U31" s="1">
        <f t="shared" si="3"/>
        <v>-2.3255813953488373</v>
      </c>
    </row>
    <row r="32" spans="1:21" ht="18" customHeight="1">
      <c r="A32" s="92"/>
      <c r="B32" s="31" t="s">
        <v>70</v>
      </c>
      <c r="C32" s="32">
        <v>1</v>
      </c>
      <c r="E32" s="74" t="s">
        <v>20</v>
      </c>
      <c r="F32" s="77" t="s">
        <v>21</v>
      </c>
      <c r="G32" s="78"/>
      <c r="H32" s="17">
        <v>693</v>
      </c>
      <c r="I32" s="17">
        <v>634</v>
      </c>
      <c r="J32" s="17">
        <f t="shared" si="0"/>
        <v>-59</v>
      </c>
      <c r="K32" s="14">
        <f t="shared" si="4"/>
        <v>-8.5</v>
      </c>
      <c r="L32" s="17">
        <v>634</v>
      </c>
      <c r="M32" s="17">
        <f>C137</f>
        <v>693</v>
      </c>
      <c r="N32" s="17">
        <f t="shared" si="1"/>
        <v>59</v>
      </c>
      <c r="O32" s="14">
        <f t="shared" si="5"/>
        <v>9.3</v>
      </c>
      <c r="Q32" s="1">
        <f t="shared" si="2"/>
        <v>-8.513708513708513</v>
      </c>
      <c r="U32" s="1">
        <f t="shared" si="3"/>
        <v>9.305993690851736</v>
      </c>
    </row>
    <row r="33" spans="1:21" ht="18" customHeight="1">
      <c r="A33" s="92"/>
      <c r="B33" s="39"/>
      <c r="C33" s="40"/>
      <c r="E33" s="75"/>
      <c r="F33" s="50" t="s">
        <v>22</v>
      </c>
      <c r="G33" s="51"/>
      <c r="H33" s="18">
        <v>94</v>
      </c>
      <c r="I33" s="18">
        <v>117</v>
      </c>
      <c r="J33" s="18">
        <f t="shared" si="0"/>
        <v>23</v>
      </c>
      <c r="K33" s="6">
        <f t="shared" si="4"/>
        <v>24.5</v>
      </c>
      <c r="L33" s="18">
        <v>117</v>
      </c>
      <c r="M33" s="18">
        <f>C107</f>
        <v>97</v>
      </c>
      <c r="N33" s="18">
        <f t="shared" si="1"/>
        <v>-20</v>
      </c>
      <c r="O33" s="6">
        <f t="shared" si="5"/>
        <v>-17.1</v>
      </c>
      <c r="Q33" s="1">
        <f t="shared" si="2"/>
        <v>24.46808510638298</v>
      </c>
      <c r="U33" s="1">
        <f t="shared" si="3"/>
        <v>-17.094017094017094</v>
      </c>
    </row>
    <row r="34" spans="1:21" ht="18" customHeight="1">
      <c r="A34" s="92"/>
      <c r="B34" s="31" t="s">
        <v>71</v>
      </c>
      <c r="C34" s="32">
        <v>18</v>
      </c>
      <c r="E34" s="75"/>
      <c r="F34" s="50" t="s">
        <v>23</v>
      </c>
      <c r="G34" s="51"/>
      <c r="H34" s="18">
        <v>32</v>
      </c>
      <c r="I34" s="18">
        <v>43</v>
      </c>
      <c r="J34" s="18">
        <f t="shared" si="0"/>
        <v>11</v>
      </c>
      <c r="K34" s="6">
        <f t="shared" si="4"/>
        <v>34.4</v>
      </c>
      <c r="L34" s="18">
        <v>43</v>
      </c>
      <c r="M34" s="18">
        <f>C139</f>
        <v>52</v>
      </c>
      <c r="N34" s="18">
        <f t="shared" si="1"/>
        <v>9</v>
      </c>
      <c r="O34" s="6">
        <f t="shared" si="5"/>
        <v>20.9</v>
      </c>
      <c r="Q34" s="1">
        <f t="shared" si="2"/>
        <v>34.375</v>
      </c>
      <c r="U34" s="1">
        <f t="shared" si="3"/>
        <v>20.930232558139537</v>
      </c>
    </row>
    <row r="35" spans="1:21" ht="18" customHeight="1">
      <c r="A35" s="92"/>
      <c r="B35" s="31" t="s">
        <v>72</v>
      </c>
      <c r="C35" s="32">
        <v>1</v>
      </c>
      <c r="E35" s="75"/>
      <c r="F35" s="50" t="s">
        <v>24</v>
      </c>
      <c r="G35" s="51"/>
      <c r="H35" s="18">
        <v>76</v>
      </c>
      <c r="I35" s="18">
        <v>102</v>
      </c>
      <c r="J35" s="18">
        <f t="shared" si="0"/>
        <v>26</v>
      </c>
      <c r="K35" s="6">
        <f t="shared" si="4"/>
        <v>34.2</v>
      </c>
      <c r="L35" s="18">
        <v>102</v>
      </c>
      <c r="M35" s="18">
        <f>C129</f>
        <v>108</v>
      </c>
      <c r="N35" s="18">
        <f t="shared" si="1"/>
        <v>6</v>
      </c>
      <c r="O35" s="6">
        <f t="shared" si="5"/>
        <v>5.9</v>
      </c>
      <c r="Q35" s="1">
        <f t="shared" si="2"/>
        <v>34.21052631578947</v>
      </c>
      <c r="U35" s="1">
        <f t="shared" si="3"/>
        <v>5.88235294117647</v>
      </c>
    </row>
    <row r="36" spans="1:21" ht="18" customHeight="1">
      <c r="A36" s="92"/>
      <c r="B36" s="31" t="s">
        <v>73</v>
      </c>
      <c r="C36" s="32">
        <v>1</v>
      </c>
      <c r="E36" s="75"/>
      <c r="F36" s="50" t="s">
        <v>146</v>
      </c>
      <c r="G36" s="51"/>
      <c r="H36" s="18">
        <v>110</v>
      </c>
      <c r="I36" s="18">
        <v>136</v>
      </c>
      <c r="J36" s="18">
        <f t="shared" si="0"/>
        <v>26</v>
      </c>
      <c r="K36" s="6">
        <f t="shared" si="4"/>
        <v>23.6</v>
      </c>
      <c r="L36" s="18">
        <v>136</v>
      </c>
      <c r="M36" s="18">
        <f>SUM(C104:C105)</f>
        <v>123</v>
      </c>
      <c r="N36" s="18">
        <f t="shared" si="1"/>
        <v>-13</v>
      </c>
      <c r="O36" s="6">
        <f t="shared" si="5"/>
        <v>-9.6</v>
      </c>
      <c r="Q36" s="1">
        <f t="shared" si="2"/>
        <v>23.636363636363637</v>
      </c>
      <c r="U36" s="1">
        <f t="shared" si="3"/>
        <v>-9.558823529411764</v>
      </c>
    </row>
    <row r="37" spans="1:21" ht="18" customHeight="1">
      <c r="A37" s="92"/>
      <c r="B37" s="31" t="s">
        <v>74</v>
      </c>
      <c r="C37" s="32">
        <v>2</v>
      </c>
      <c r="E37" s="75"/>
      <c r="F37" s="50" t="s">
        <v>25</v>
      </c>
      <c r="G37" s="51"/>
      <c r="H37" s="18">
        <v>942</v>
      </c>
      <c r="I37" s="18">
        <v>1151</v>
      </c>
      <c r="J37" s="18">
        <f t="shared" si="0"/>
        <v>209</v>
      </c>
      <c r="K37" s="6">
        <f t="shared" si="4"/>
        <v>22.2</v>
      </c>
      <c r="L37" s="18">
        <v>1151</v>
      </c>
      <c r="M37" s="18">
        <f>SUM(C108:C128)+SUM(C130:C135)+C138+SUM(C140:C144)+C145</f>
        <v>1083</v>
      </c>
      <c r="N37" s="18">
        <f t="shared" si="1"/>
        <v>-68</v>
      </c>
      <c r="O37" s="6">
        <f t="shared" si="5"/>
        <v>-5.9</v>
      </c>
      <c r="Q37" s="1">
        <f t="shared" si="2"/>
        <v>22.18683651804671</v>
      </c>
      <c r="U37" s="1">
        <f t="shared" si="3"/>
        <v>-5.907906168549087</v>
      </c>
    </row>
    <row r="38" spans="1:21" ht="18" customHeight="1" thickBot="1">
      <c r="A38" s="92"/>
      <c r="B38" s="31" t="s">
        <v>75</v>
      </c>
      <c r="C38" s="32">
        <v>0</v>
      </c>
      <c r="E38" s="81"/>
      <c r="F38" s="65" t="s">
        <v>27</v>
      </c>
      <c r="G38" s="87"/>
      <c r="H38" s="19">
        <f>SUM(H32:H37)</f>
        <v>1947</v>
      </c>
      <c r="I38" s="19">
        <f>SUM(I32:I37)</f>
        <v>2183</v>
      </c>
      <c r="J38" s="19">
        <f t="shared" si="0"/>
        <v>236</v>
      </c>
      <c r="K38" s="10">
        <f t="shared" si="4"/>
        <v>12.1</v>
      </c>
      <c r="L38" s="19">
        <f>SUM(L32:L37)</f>
        <v>2183</v>
      </c>
      <c r="M38" s="19">
        <f>SUM(M32:M37)</f>
        <v>2156</v>
      </c>
      <c r="N38" s="19">
        <f t="shared" si="1"/>
        <v>-27</v>
      </c>
      <c r="O38" s="10">
        <f t="shared" si="5"/>
        <v>-1.2</v>
      </c>
      <c r="Q38" s="1">
        <f t="shared" si="2"/>
        <v>12.121212121212121</v>
      </c>
      <c r="U38" s="1">
        <f t="shared" si="3"/>
        <v>-1.2368300503893723</v>
      </c>
    </row>
    <row r="39" spans="1:21" ht="18" customHeight="1" thickBot="1">
      <c r="A39" s="92"/>
      <c r="B39" s="31" t="s">
        <v>76</v>
      </c>
      <c r="C39" s="32">
        <v>168</v>
      </c>
      <c r="E39" s="82" t="s">
        <v>31</v>
      </c>
      <c r="F39" s="83"/>
      <c r="G39" s="84"/>
      <c r="H39" s="23">
        <f>H19+H20+H25+H29+H30+H31+H38</f>
        <v>5055</v>
      </c>
      <c r="I39" s="23">
        <f>I19+I20+I25+I29+I30+I31+I38</f>
        <v>5178</v>
      </c>
      <c r="J39" s="17">
        <f t="shared" si="0"/>
        <v>123</v>
      </c>
      <c r="K39" s="7">
        <f t="shared" si="4"/>
        <v>2.4</v>
      </c>
      <c r="L39" s="23">
        <f>SUM(L19,L20,L25,L29,L30,L31,L38)</f>
        <v>5178</v>
      </c>
      <c r="M39" s="23">
        <f>SUM(M38,M30:M31,M29,M25,M20,M19)</f>
        <v>5256</v>
      </c>
      <c r="N39" s="17">
        <f t="shared" si="1"/>
        <v>78</v>
      </c>
      <c r="O39" s="7">
        <f t="shared" si="5"/>
        <v>1.5</v>
      </c>
      <c r="Q39" s="1">
        <f t="shared" si="2"/>
        <v>2.433234421364985</v>
      </c>
      <c r="U39" s="1">
        <f t="shared" si="3"/>
        <v>1.5063731170336037</v>
      </c>
    </row>
    <row r="40" spans="1:15" ht="18.75" customHeight="1">
      <c r="A40" s="92"/>
      <c r="B40" s="39"/>
      <c r="C40" s="40"/>
      <c r="E40" s="85" t="s">
        <v>179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5.75" customHeight="1">
      <c r="A41" s="92"/>
      <c r="B41" s="31" t="s">
        <v>77</v>
      </c>
      <c r="C41" s="32">
        <v>33</v>
      </c>
      <c r="E41" s="49" t="s">
        <v>172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5.75" customHeight="1">
      <c r="A42" s="92"/>
      <c r="B42" s="31"/>
      <c r="C42" s="32"/>
      <c r="E42" s="49" t="s">
        <v>173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5.75" customHeight="1">
      <c r="A43" s="92"/>
      <c r="B43" s="31" t="s">
        <v>78</v>
      </c>
      <c r="C43" s="32">
        <v>14</v>
      </c>
      <c r="E43" s="49" t="s">
        <v>174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3.5">
      <c r="A44" s="92"/>
      <c r="B44" s="31" t="s">
        <v>79</v>
      </c>
      <c r="C44" s="32">
        <v>16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3" ht="14.25" thickBot="1">
      <c r="A45" s="92"/>
      <c r="B45" s="37"/>
      <c r="C45" s="38"/>
    </row>
    <row r="46" spans="1:3" ht="13.5">
      <c r="A46" s="91" t="s">
        <v>80</v>
      </c>
      <c r="B46" s="29" t="s">
        <v>81</v>
      </c>
      <c r="C46" s="30">
        <v>245</v>
      </c>
    </row>
    <row r="47" spans="1:3" ht="13.5">
      <c r="A47" s="92"/>
      <c r="B47" s="31" t="s">
        <v>82</v>
      </c>
      <c r="C47" s="32">
        <v>12</v>
      </c>
    </row>
    <row r="48" spans="1:3" ht="13.5">
      <c r="A48" s="92"/>
      <c r="B48" s="31" t="s">
        <v>83</v>
      </c>
      <c r="C48" s="32">
        <v>0</v>
      </c>
    </row>
    <row r="49" spans="1:3" ht="13.5">
      <c r="A49" s="92"/>
      <c r="B49" s="31" t="s">
        <v>84</v>
      </c>
      <c r="C49" s="32">
        <v>0</v>
      </c>
    </row>
    <row r="50" spans="1:3" ht="13.5">
      <c r="A50" s="92"/>
      <c r="B50" s="39"/>
      <c r="C50" s="40"/>
    </row>
    <row r="51" spans="1:3" ht="13.5">
      <c r="A51" s="92"/>
      <c r="B51" s="31" t="s">
        <v>85</v>
      </c>
      <c r="C51" s="32">
        <v>11</v>
      </c>
    </row>
    <row r="52" spans="1:3" ht="13.5">
      <c r="A52" s="92"/>
      <c r="B52" s="31" t="s">
        <v>86</v>
      </c>
      <c r="C52" s="32">
        <v>10</v>
      </c>
    </row>
    <row r="53" spans="1:3" ht="13.5">
      <c r="A53" s="92"/>
      <c r="B53" s="31" t="s">
        <v>87</v>
      </c>
      <c r="C53" s="32">
        <v>2</v>
      </c>
    </row>
    <row r="54" spans="1:3" ht="13.5">
      <c r="A54" s="92"/>
      <c r="B54" s="31" t="s">
        <v>88</v>
      </c>
      <c r="C54" s="32">
        <v>12</v>
      </c>
    </row>
    <row r="55" spans="1:3" ht="13.5">
      <c r="A55" s="92"/>
      <c r="B55" s="39"/>
      <c r="C55" s="40"/>
    </row>
    <row r="56" spans="1:3" ht="13.5">
      <c r="A56" s="92"/>
      <c r="B56" s="31" t="s">
        <v>89</v>
      </c>
      <c r="C56" s="32">
        <v>0</v>
      </c>
    </row>
    <row r="57" spans="1:3" ht="13.5">
      <c r="A57" s="92"/>
      <c r="B57" s="31" t="s">
        <v>90</v>
      </c>
      <c r="C57" s="32">
        <v>17</v>
      </c>
    </row>
    <row r="58" spans="1:3" ht="13.5">
      <c r="A58" s="92"/>
      <c r="B58" s="31" t="s">
        <v>91</v>
      </c>
      <c r="C58" s="32">
        <v>8</v>
      </c>
    </row>
    <row r="59" spans="1:3" ht="13.5">
      <c r="A59" s="92"/>
      <c r="B59" s="31" t="s">
        <v>92</v>
      </c>
      <c r="C59" s="32">
        <v>14</v>
      </c>
    </row>
    <row r="60" spans="1:3" ht="13.5">
      <c r="A60" s="92"/>
      <c r="B60" s="31" t="s">
        <v>93</v>
      </c>
      <c r="C60" s="32">
        <v>37</v>
      </c>
    </row>
    <row r="61" spans="1:3" ht="13.5">
      <c r="A61" s="92"/>
      <c r="B61" s="31" t="s">
        <v>94</v>
      </c>
      <c r="C61" s="32">
        <v>0</v>
      </c>
    </row>
    <row r="62" spans="1:3" ht="13.5">
      <c r="A62" s="92"/>
      <c r="B62" s="39"/>
      <c r="C62" s="40"/>
    </row>
    <row r="63" spans="1:3" ht="13.5">
      <c r="A63" s="92"/>
      <c r="B63" s="31" t="s">
        <v>95</v>
      </c>
      <c r="C63" s="32">
        <v>6</v>
      </c>
    </row>
    <row r="64" spans="1:3" ht="13.5">
      <c r="A64" s="92"/>
      <c r="B64" s="31" t="s">
        <v>96</v>
      </c>
      <c r="C64" s="32">
        <v>11</v>
      </c>
    </row>
    <row r="65" spans="1:3" ht="13.5">
      <c r="A65" s="92"/>
      <c r="B65" s="31" t="s">
        <v>97</v>
      </c>
      <c r="C65" s="32">
        <v>14</v>
      </c>
    </row>
    <row r="66" spans="1:3" ht="13.5">
      <c r="A66" s="92"/>
      <c r="B66" s="31" t="s">
        <v>98</v>
      </c>
      <c r="C66" s="32">
        <v>6</v>
      </c>
    </row>
    <row r="67" spans="1:3" ht="13.5">
      <c r="A67" s="92"/>
      <c r="B67" s="31" t="s">
        <v>99</v>
      </c>
      <c r="C67" s="32">
        <v>20</v>
      </c>
    </row>
    <row r="68" spans="1:3" ht="13.5">
      <c r="A68" s="92"/>
      <c r="B68" s="31" t="s">
        <v>100</v>
      </c>
      <c r="C68" s="32">
        <v>10</v>
      </c>
    </row>
    <row r="69" spans="1:3" ht="13.5">
      <c r="A69" s="92"/>
      <c r="B69" s="31" t="s">
        <v>101</v>
      </c>
      <c r="C69" s="32">
        <v>234</v>
      </c>
    </row>
    <row r="70" spans="1:3" ht="13.5">
      <c r="A70" s="92"/>
      <c r="B70" s="31" t="s">
        <v>102</v>
      </c>
      <c r="C70" s="32">
        <v>8</v>
      </c>
    </row>
    <row r="71" spans="1:3" ht="13.5">
      <c r="A71" s="92"/>
      <c r="B71" s="31" t="s">
        <v>103</v>
      </c>
      <c r="C71" s="32">
        <v>81</v>
      </c>
    </row>
    <row r="72" spans="1:3" ht="13.5">
      <c r="A72" s="92"/>
      <c r="B72" s="31" t="s">
        <v>104</v>
      </c>
      <c r="C72" s="32">
        <v>33</v>
      </c>
    </row>
    <row r="73" spans="1:3" ht="13.5">
      <c r="A73" s="92"/>
      <c r="B73" s="31" t="s">
        <v>105</v>
      </c>
      <c r="C73" s="32">
        <v>56</v>
      </c>
    </row>
    <row r="74" spans="1:3" ht="13.5">
      <c r="A74" s="92"/>
      <c r="B74" s="31" t="s">
        <v>106</v>
      </c>
      <c r="C74" s="32">
        <v>1</v>
      </c>
    </row>
    <row r="75" spans="1:3" ht="13.5">
      <c r="A75" s="92"/>
      <c r="B75" s="31" t="s">
        <v>107</v>
      </c>
      <c r="C75" s="32">
        <v>5</v>
      </c>
    </row>
    <row r="76" spans="1:3" ht="13.5">
      <c r="A76" s="92"/>
      <c r="B76" s="39"/>
      <c r="C76" s="40"/>
    </row>
    <row r="77" spans="1:3" ht="13.5">
      <c r="A77" s="92"/>
      <c r="B77" s="31" t="s">
        <v>108</v>
      </c>
      <c r="C77" s="32">
        <v>7</v>
      </c>
    </row>
    <row r="78" spans="1:3" ht="13.5">
      <c r="A78" s="92"/>
      <c r="B78" s="31" t="s">
        <v>109</v>
      </c>
      <c r="C78" s="32">
        <v>100</v>
      </c>
    </row>
    <row r="79" spans="1:3" ht="13.5">
      <c r="A79" s="92"/>
      <c r="B79" s="31" t="s">
        <v>110</v>
      </c>
      <c r="C79" s="32">
        <v>0</v>
      </c>
    </row>
    <row r="80" spans="1:3" ht="13.5">
      <c r="A80" s="92"/>
      <c r="B80" s="31" t="s">
        <v>111</v>
      </c>
      <c r="C80" s="32">
        <v>3</v>
      </c>
    </row>
    <row r="81" spans="1:3" ht="13.5">
      <c r="A81" s="92"/>
      <c r="B81" s="31" t="s">
        <v>112</v>
      </c>
      <c r="C81" s="32">
        <v>0</v>
      </c>
    </row>
    <row r="82" spans="1:3" ht="13.5">
      <c r="A82" s="92"/>
      <c r="B82" s="31" t="s">
        <v>113</v>
      </c>
      <c r="C82" s="32">
        <v>0</v>
      </c>
    </row>
    <row r="83" spans="1:3" ht="13.5">
      <c r="A83" s="92"/>
      <c r="B83" s="31" t="s">
        <v>114</v>
      </c>
      <c r="C83" s="32">
        <v>0</v>
      </c>
    </row>
    <row r="84" spans="1:3" ht="13.5">
      <c r="A84" s="92"/>
      <c r="B84" s="39"/>
      <c r="C84" s="40"/>
    </row>
    <row r="85" spans="1:3" ht="13.5">
      <c r="A85" s="92"/>
      <c r="B85" s="31" t="s">
        <v>115</v>
      </c>
      <c r="C85" s="32">
        <v>26</v>
      </c>
    </row>
    <row r="86" spans="1:3" ht="13.5">
      <c r="A86" s="92"/>
      <c r="B86" s="39"/>
      <c r="C86" s="40"/>
    </row>
    <row r="87" spans="1:3" ht="14.25" thickBot="1">
      <c r="A87" s="93"/>
      <c r="B87" s="33"/>
      <c r="C87" s="34"/>
    </row>
    <row r="88" spans="1:3" ht="13.5">
      <c r="A88" s="91" t="s">
        <v>116</v>
      </c>
      <c r="B88" s="35" t="s">
        <v>117</v>
      </c>
      <c r="C88" s="36">
        <v>99</v>
      </c>
    </row>
    <row r="89" spans="1:3" ht="13.5">
      <c r="A89" s="92"/>
      <c r="B89" s="31" t="s">
        <v>118</v>
      </c>
      <c r="C89" s="32">
        <v>12</v>
      </c>
    </row>
    <row r="90" spans="1:3" ht="13.5">
      <c r="A90" s="92"/>
      <c r="B90" s="31" t="s">
        <v>119</v>
      </c>
      <c r="C90" s="32">
        <v>77</v>
      </c>
    </row>
    <row r="91" spans="1:3" ht="13.5">
      <c r="A91" s="92"/>
      <c r="B91" s="39"/>
      <c r="C91" s="40"/>
    </row>
    <row r="92" spans="1:3" ht="13.5">
      <c r="A92" s="92"/>
      <c r="B92" s="31" t="s">
        <v>120</v>
      </c>
      <c r="C92" s="32">
        <v>135</v>
      </c>
    </row>
    <row r="93" spans="1:3" ht="13.5">
      <c r="A93" s="92"/>
      <c r="B93" s="31" t="s">
        <v>121</v>
      </c>
      <c r="C93" s="32">
        <v>506</v>
      </c>
    </row>
    <row r="94" spans="1:3" ht="13.5">
      <c r="A94" s="92"/>
      <c r="B94" s="39"/>
      <c r="C94" s="40"/>
    </row>
    <row r="95" spans="1:3" ht="13.5">
      <c r="A95" s="92"/>
      <c r="B95" s="31" t="s">
        <v>122</v>
      </c>
      <c r="C95" s="32">
        <v>6</v>
      </c>
    </row>
    <row r="96" spans="1:3" ht="13.5">
      <c r="A96" s="92"/>
      <c r="B96" s="31" t="s">
        <v>123</v>
      </c>
      <c r="C96" s="32">
        <v>4</v>
      </c>
    </row>
    <row r="97" spans="1:3" ht="13.5">
      <c r="A97" s="92"/>
      <c r="B97" s="31" t="s">
        <v>124</v>
      </c>
      <c r="C97" s="32">
        <v>3</v>
      </c>
    </row>
    <row r="98" spans="1:3" ht="14.25" thickBot="1">
      <c r="A98" s="92"/>
      <c r="B98" s="37"/>
      <c r="C98" s="38"/>
    </row>
    <row r="99" spans="1:3" ht="13.5">
      <c r="A99" s="99" t="s">
        <v>125</v>
      </c>
      <c r="B99" s="29" t="s">
        <v>126</v>
      </c>
      <c r="C99" s="30">
        <v>4</v>
      </c>
    </row>
    <row r="100" spans="1:3" ht="13.5">
      <c r="A100" s="100"/>
      <c r="B100" s="31" t="s">
        <v>127</v>
      </c>
      <c r="C100" s="32">
        <v>3</v>
      </c>
    </row>
    <row r="101" spans="1:3" ht="13.5">
      <c r="A101" s="100"/>
      <c r="B101" s="31" t="s">
        <v>128</v>
      </c>
      <c r="C101" s="32">
        <v>0</v>
      </c>
    </row>
    <row r="102" spans="1:3" ht="13.5">
      <c r="A102" s="100"/>
      <c r="B102" s="31" t="s">
        <v>129</v>
      </c>
      <c r="C102" s="32">
        <v>0</v>
      </c>
    </row>
    <row r="103" spans="1:3" ht="14.25" thickBot="1">
      <c r="A103" s="101"/>
      <c r="B103" s="33"/>
      <c r="C103" s="34"/>
    </row>
    <row r="104" spans="1:3" ht="13.5">
      <c r="A104" s="91" t="s">
        <v>130</v>
      </c>
      <c r="B104" s="35" t="s">
        <v>131</v>
      </c>
      <c r="C104" s="36">
        <v>1</v>
      </c>
    </row>
    <row r="105" spans="1:3" ht="13.5">
      <c r="A105" s="92"/>
      <c r="B105" s="31" t="s">
        <v>132</v>
      </c>
      <c r="C105" s="32">
        <v>122</v>
      </c>
    </row>
    <row r="106" spans="1:3" ht="13.5">
      <c r="A106" s="92"/>
      <c r="B106" s="39"/>
      <c r="C106" s="40"/>
    </row>
    <row r="107" spans="1:3" ht="13.5">
      <c r="A107" s="92"/>
      <c r="B107" s="31" t="s">
        <v>133</v>
      </c>
      <c r="C107" s="32">
        <v>97</v>
      </c>
    </row>
    <row r="108" spans="1:3" ht="13.5">
      <c r="A108" s="92"/>
      <c r="B108" s="31" t="s">
        <v>147</v>
      </c>
      <c r="C108" s="32">
        <v>10</v>
      </c>
    </row>
    <row r="109" spans="1:3" ht="13.5">
      <c r="A109" s="92"/>
      <c r="B109" s="31" t="s">
        <v>148</v>
      </c>
      <c r="C109" s="32">
        <v>0</v>
      </c>
    </row>
    <row r="110" spans="1:3" ht="13.5">
      <c r="A110" s="92"/>
      <c r="B110" s="31" t="s">
        <v>149</v>
      </c>
      <c r="C110" s="32">
        <v>1</v>
      </c>
    </row>
    <row r="111" spans="1:3" ht="13.5">
      <c r="A111" s="92"/>
      <c r="B111" s="31" t="s">
        <v>150</v>
      </c>
      <c r="C111" s="32">
        <v>103</v>
      </c>
    </row>
    <row r="112" spans="1:3" ht="13.5">
      <c r="A112" s="92"/>
      <c r="B112" s="31" t="s">
        <v>151</v>
      </c>
      <c r="C112" s="32">
        <v>36</v>
      </c>
    </row>
    <row r="113" spans="1:3" ht="13.5">
      <c r="A113" s="92"/>
      <c r="B113" s="31" t="s">
        <v>152</v>
      </c>
      <c r="C113" s="32">
        <v>19</v>
      </c>
    </row>
    <row r="114" spans="1:3" ht="13.5">
      <c r="A114" s="92"/>
      <c r="B114" s="31" t="s">
        <v>153</v>
      </c>
      <c r="C114" s="32">
        <v>17</v>
      </c>
    </row>
    <row r="115" spans="1:3" ht="13.5">
      <c r="A115" s="92"/>
      <c r="B115" s="31" t="s">
        <v>154</v>
      </c>
      <c r="C115" s="32">
        <v>0</v>
      </c>
    </row>
    <row r="116" spans="1:3" ht="13.5">
      <c r="A116" s="92"/>
      <c r="B116" s="31" t="s">
        <v>155</v>
      </c>
      <c r="C116" s="32">
        <v>163</v>
      </c>
    </row>
    <row r="117" spans="1:3" ht="13.5">
      <c r="A117" s="92"/>
      <c r="B117" s="31" t="s">
        <v>156</v>
      </c>
      <c r="C117" s="32">
        <v>34</v>
      </c>
    </row>
    <row r="118" spans="1:3" ht="13.5">
      <c r="A118" s="92"/>
      <c r="B118" s="31" t="s">
        <v>157</v>
      </c>
      <c r="C118" s="32">
        <v>9</v>
      </c>
    </row>
    <row r="119" spans="1:3" ht="13.5">
      <c r="A119" s="92"/>
      <c r="B119" s="31" t="s">
        <v>158</v>
      </c>
      <c r="C119" s="32">
        <v>378</v>
      </c>
    </row>
    <row r="120" spans="1:3" ht="13.5">
      <c r="A120" s="92"/>
      <c r="B120" s="31" t="s">
        <v>159</v>
      </c>
      <c r="C120" s="32">
        <v>0</v>
      </c>
    </row>
    <row r="121" spans="1:3" ht="13.5">
      <c r="A121" s="92"/>
      <c r="B121" s="39"/>
      <c r="C121" s="40"/>
    </row>
    <row r="122" spans="1:3" ht="13.5">
      <c r="A122" s="92"/>
      <c r="B122" s="31" t="s">
        <v>134</v>
      </c>
      <c r="C122" s="32">
        <v>43</v>
      </c>
    </row>
    <row r="123" spans="1:3" ht="13.5">
      <c r="A123" s="92"/>
      <c r="B123" s="31" t="s">
        <v>135</v>
      </c>
      <c r="C123" s="32">
        <v>30</v>
      </c>
    </row>
    <row r="124" spans="1:3" ht="13.5">
      <c r="A124" s="92"/>
      <c r="B124" s="31" t="s">
        <v>136</v>
      </c>
      <c r="C124" s="32">
        <v>5</v>
      </c>
    </row>
    <row r="125" spans="1:3" ht="13.5">
      <c r="A125" s="92"/>
      <c r="B125" s="31" t="s">
        <v>137</v>
      </c>
      <c r="C125" s="32"/>
    </row>
    <row r="126" spans="1:3" ht="13.5">
      <c r="A126" s="92"/>
      <c r="B126" s="31" t="s">
        <v>138</v>
      </c>
      <c r="C126" s="32">
        <v>17</v>
      </c>
    </row>
    <row r="127" spans="1:3" ht="13.5">
      <c r="A127" s="92"/>
      <c r="B127" s="31" t="s">
        <v>139</v>
      </c>
      <c r="C127" s="32">
        <v>48</v>
      </c>
    </row>
    <row r="128" spans="1:3" ht="13.5">
      <c r="A128" s="92"/>
      <c r="B128" s="31" t="s">
        <v>140</v>
      </c>
      <c r="C128" s="32">
        <v>0</v>
      </c>
    </row>
    <row r="129" spans="1:3" ht="13.5">
      <c r="A129" s="92"/>
      <c r="B129" s="31" t="s">
        <v>141</v>
      </c>
      <c r="C129" s="32">
        <v>108</v>
      </c>
    </row>
    <row r="130" spans="1:3" ht="13.5">
      <c r="A130" s="92"/>
      <c r="B130" s="31" t="s">
        <v>142</v>
      </c>
      <c r="C130" s="32">
        <v>0</v>
      </c>
    </row>
    <row r="131" spans="1:3" ht="13.5">
      <c r="A131" s="94"/>
      <c r="B131" s="39"/>
      <c r="C131" s="40"/>
    </row>
    <row r="132" spans="1:3" ht="13.5">
      <c r="A132" s="45"/>
      <c r="B132" s="31" t="s">
        <v>160</v>
      </c>
      <c r="C132" s="32">
        <v>0</v>
      </c>
    </row>
    <row r="133" spans="1:3" ht="13.5">
      <c r="A133" s="45"/>
      <c r="B133" s="31" t="s">
        <v>161</v>
      </c>
      <c r="C133" s="32">
        <v>0</v>
      </c>
    </row>
    <row r="134" spans="1:3" ht="13.5">
      <c r="A134" s="45"/>
      <c r="B134" s="31" t="s">
        <v>162</v>
      </c>
      <c r="C134" s="32">
        <v>6</v>
      </c>
    </row>
    <row r="135" spans="1:3" ht="13.5">
      <c r="A135" s="45"/>
      <c r="B135" s="31" t="s">
        <v>163</v>
      </c>
      <c r="C135" s="32">
        <v>0</v>
      </c>
    </row>
    <row r="136" spans="1:3" ht="13.5">
      <c r="A136" s="45"/>
      <c r="B136" s="39"/>
      <c r="C136" s="40"/>
    </row>
    <row r="137" spans="1:3" ht="13.5">
      <c r="A137" s="45"/>
      <c r="B137" s="31" t="s">
        <v>164</v>
      </c>
      <c r="C137" s="32">
        <v>693</v>
      </c>
    </row>
    <row r="138" spans="1:3" ht="13.5">
      <c r="A138" s="45"/>
      <c r="B138" s="31" t="s">
        <v>165</v>
      </c>
      <c r="C138" s="32">
        <v>129</v>
      </c>
    </row>
    <row r="139" spans="1:3" ht="13.5">
      <c r="A139" s="45"/>
      <c r="B139" s="31" t="s">
        <v>166</v>
      </c>
      <c r="C139" s="32">
        <v>52</v>
      </c>
    </row>
    <row r="140" spans="1:3" ht="13.5">
      <c r="A140" s="45"/>
      <c r="B140" s="31" t="s">
        <v>167</v>
      </c>
      <c r="C140" s="32">
        <v>0</v>
      </c>
    </row>
    <row r="141" spans="1:3" ht="13.5">
      <c r="A141" s="45"/>
      <c r="B141" s="31" t="s">
        <v>168</v>
      </c>
      <c r="C141" s="32">
        <v>10</v>
      </c>
    </row>
    <row r="142" spans="1:3" ht="13.5">
      <c r="A142" s="45"/>
      <c r="B142" s="31" t="s">
        <v>169</v>
      </c>
      <c r="C142" s="32">
        <v>12</v>
      </c>
    </row>
    <row r="143" spans="1:3" ht="13.5">
      <c r="A143" s="45"/>
      <c r="B143" s="31" t="s">
        <v>170</v>
      </c>
      <c r="C143" s="32">
        <v>6</v>
      </c>
    </row>
    <row r="144" spans="1:3" ht="13.5">
      <c r="A144" s="44"/>
      <c r="B144" s="31" t="s">
        <v>171</v>
      </c>
      <c r="C144" s="32">
        <v>0</v>
      </c>
    </row>
    <row r="145" spans="1:3" ht="13.5">
      <c r="A145" s="97" t="s">
        <v>143</v>
      </c>
      <c r="B145" s="98"/>
      <c r="C145" s="32">
        <v>7</v>
      </c>
    </row>
    <row r="146" spans="1:3" ht="14.25" thickBot="1">
      <c r="A146" s="41"/>
      <c r="B146" s="42"/>
      <c r="C146" s="43"/>
    </row>
  </sheetData>
  <mergeCells count="60">
    <mergeCell ref="E44:O44"/>
    <mergeCell ref="A145:B145"/>
    <mergeCell ref="A46:A87"/>
    <mergeCell ref="A88:A98"/>
    <mergeCell ref="A99:A103"/>
    <mergeCell ref="A104:A131"/>
    <mergeCell ref="A2:A4"/>
    <mergeCell ref="A5:A7"/>
    <mergeCell ref="A8:A16"/>
    <mergeCell ref="A17:A45"/>
    <mergeCell ref="L4:L5"/>
    <mergeCell ref="M4:M5"/>
    <mergeCell ref="E39:G39"/>
    <mergeCell ref="E40:O40"/>
    <mergeCell ref="F37:G37"/>
    <mergeCell ref="F38:G38"/>
    <mergeCell ref="E26:E29"/>
    <mergeCell ref="F26:G26"/>
    <mergeCell ref="F27:G27"/>
    <mergeCell ref="F28:G28"/>
    <mergeCell ref="E41:O41"/>
    <mergeCell ref="E43:O43"/>
    <mergeCell ref="E30:G30"/>
    <mergeCell ref="E31:G31"/>
    <mergeCell ref="E32:E38"/>
    <mergeCell ref="F32:G32"/>
    <mergeCell ref="F33:G33"/>
    <mergeCell ref="F34:G34"/>
    <mergeCell ref="F35:G35"/>
    <mergeCell ref="F36:G36"/>
    <mergeCell ref="F29:G29"/>
    <mergeCell ref="F19:G19"/>
    <mergeCell ref="E20:G20"/>
    <mergeCell ref="E21:E25"/>
    <mergeCell ref="F21:G21"/>
    <mergeCell ref="F22:G22"/>
    <mergeCell ref="F24:G24"/>
    <mergeCell ref="F25:G25"/>
    <mergeCell ref="E6:E19"/>
    <mergeCell ref="F6:G6"/>
    <mergeCell ref="F17:G17"/>
    <mergeCell ref="F9:G9"/>
    <mergeCell ref="F12:G12"/>
    <mergeCell ref="F13:G13"/>
    <mergeCell ref="F10:G10"/>
    <mergeCell ref="F11:G11"/>
    <mergeCell ref="F8:G8"/>
    <mergeCell ref="F7:G7"/>
    <mergeCell ref="F15:G15"/>
    <mergeCell ref="F16:G16"/>
    <mergeCell ref="E42:O42"/>
    <mergeCell ref="F18:G18"/>
    <mergeCell ref="F14:G14"/>
    <mergeCell ref="E1:O1"/>
    <mergeCell ref="E2:O2"/>
    <mergeCell ref="E3:G5"/>
    <mergeCell ref="H3:K3"/>
    <mergeCell ref="L3:O3"/>
    <mergeCell ref="H4:H5"/>
    <mergeCell ref="I4:I5"/>
  </mergeCells>
  <dataValidations count="29">
    <dataValidation allowBlank="1" showInputMessage="1" showErrorMessage="1" prompt="給付データの業種番号    ４１００" sqref="H6:I6 L6:M6"/>
    <dataValidation allowBlank="1" showInputMessage="1" showErrorMessage="1" prompt="給付データの業種番号    ４２００        ～４２０９" sqref="H7:I7 L7:M7"/>
    <dataValidation allowBlank="1" showInputMessage="1" showErrorMessage="1" prompt="給付データの業種番号    ４４００     ～４４０３" sqref="H8:I8 L8:M8"/>
    <dataValidation allowBlank="1" showInputMessage="1" showErrorMessage="1" prompt="給付データの業種番号        ４５００､４６００" sqref="H9:I9 L9:M9"/>
    <dataValidation allowBlank="1" showInputMessage="1" showErrorMessage="1" prompt="給付データの業種番号       ４７０２       ～４７１０" sqref="H10:I10 L10:M10"/>
    <dataValidation allowBlank="1" showInputMessage="1" showErrorMessage="1" prompt="給付データの業種便号       ４８００､４９００､         ６６００" sqref="H11:I11 L11:M11"/>
    <dataValidation allowBlank="1" showInputMessage="1" showErrorMessage="1" prompt="給付データの業種番号        ５０００､５１００､         ５２００､５３００" sqref="H12:I12 L12:M12"/>
    <dataValidation allowBlank="1" showInputMessage="1" showErrorMessage="1" prompt="給付データの業種番号         ５４００､５５００､          ６３００" sqref="H13:I13 L13:M13"/>
    <dataValidation allowBlank="1" showInputMessage="1" showErrorMessage="1" prompt="給付データの業種番号          ５６００" sqref="H14:I14 L14:M14"/>
    <dataValidation allowBlank="1" showInputMessage="1" showErrorMessage="1" prompt="給付データの業種番号        ５７００" sqref="H15:I15 L15:M15"/>
    <dataValidation allowBlank="1" showInputMessage="1" showErrorMessage="1" prompt="給付データの業種番号      ５８００､５９００､                ５９０１" sqref="H16:I16 L16:M16"/>
    <dataValidation allowBlank="1" showInputMessage="1" showErrorMessage="1" prompt="給付データの業種番号      ８１０１             ～８１０６" sqref="H17:I17 L17:M17"/>
    <dataValidation allowBlank="1" showInputMessage="1" showErrorMessage="1" prompt="給付データの業種番号  ６０００～６２００､    ６４００､６５０１､                ６５０２" sqref="H18:I18 L18:M18"/>
    <dataValidation allowBlank="1" showInputMessage="1" showErrorMessage="1" prompt="給付データの業種番号           ２１００          ～２６０１" sqref="H20:I20 L20:M20"/>
    <dataValidation allowBlank="1" showInputMessage="1" showErrorMessage="1" prompt="給付データの業種番号       ３１０１～３４０２､      ３７０５～３７１３" sqref="L21:M21 H21:I21"/>
    <dataValidation allowBlank="1" showInputMessage="1" showErrorMessage="1" prompt="給付データの業種番号      ３５０１～３５０４     （木建の件数も入れて下さい）" sqref="L22:M22 H22:I22"/>
    <dataValidation allowBlank="1" showInputMessage="1" showErrorMessage="1" prompt="給付データの業種番号                           ３５０２    （建築工事業の内数として表示するもので、小計・合計には加算されません）" sqref="L23:M23 H23:I23"/>
    <dataValidation allowBlank="1" showInputMessage="1" showErrorMessage="1" prompt="給付データの業種番号    ３５０６～３５０８､    ３６００､      ３８０１～３８０３" sqref="L24:M24 H24:I24"/>
    <dataValidation allowBlank="1" showInputMessage="1" showErrorMessage="1" prompt="給付データの業種番号      ７１００    ～７１０２" sqref="L26:M26 H26:I26"/>
    <dataValidation allowBlank="1" showInputMessage="1" showErrorMessage="1" prompt="給付データの業種番号     ７２００､７２０３" sqref="L27:M27 H27:I27"/>
    <dataValidation allowBlank="1" showInputMessage="1" showErrorMessage="1" prompt="給付データの業種番号     ７３００､７４０１､             ７４０２" sqref="L28:M28 H28:I28"/>
    <dataValidation allowBlank="1" showInputMessage="1" showErrorMessage="1" prompt="給付データの業種番号      ０２００､０３００" sqref="H30:I30 L30:M30"/>
    <dataValidation allowBlank="1" showInputMessage="1" showErrorMessage="1" prompt="給付データの業種番号         １１００､１２００" sqref="H31:I31 L31:M31"/>
    <dataValidation allowBlank="1" showInputMessage="1" showErrorMessage="1" prompt="給付データの業種番号              ９４０４､９４０５" sqref="L32:M32 H32:I32"/>
    <dataValidation allowBlank="1" showInputMessage="1" showErrorMessage="1" prompt="給付データの業種番号              ９３００" sqref="L33:M33 H33:I33"/>
    <dataValidation allowBlank="1" showInputMessage="1" showErrorMessage="1" prompt="給付データの業種番号            ９４１７" sqref="L34:M34 H34:I34"/>
    <dataValidation allowBlank="1" showInputMessage="1" showErrorMessage="1" prompt="給付データの業種番号               ９６０６" sqref="L35:M35 H35:I35"/>
    <dataValidation allowBlank="1" showInputMessage="1" showErrorMessage="1" prompt="給付データの業種番号           ９１００､９１０１" sqref="L36:M36 H36:I36"/>
    <dataValidation allowBlank="1" showInputMessage="1" showErrorMessage="1" prompt="給付データの業種番号        ９４０６～９４１４､            ９４１８～９６０３､                  ９６９９､                    労災非適用事業４～９" sqref="L37:M37 H37:I37"/>
  </dataValidation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 </cp:lastModifiedBy>
  <cp:lastPrinted>2008-05-02T00:52:33Z</cp:lastPrinted>
  <dcterms:created xsi:type="dcterms:W3CDTF">1999-03-19T06:10:17Z</dcterms:created>
  <dcterms:modified xsi:type="dcterms:W3CDTF">2008-05-30T05:13:44Z</dcterms:modified>
  <cp:category/>
  <cp:version/>
  <cp:contentType/>
  <cp:contentStatus/>
</cp:coreProperties>
</file>